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ametros" sheetId="1" r:id="rId3"/>
    <sheet state="visible" name="Proyecto 1" sheetId="2" r:id="rId4"/>
  </sheets>
  <definedNames/>
  <calcPr/>
</workbook>
</file>

<file path=xl/sharedStrings.xml><?xml version="1.0" encoding="utf-8"?>
<sst xmlns="http://schemas.openxmlformats.org/spreadsheetml/2006/main" count="77" uniqueCount="76">
  <si>
    <t>Modulo</t>
  </si>
  <si>
    <t>Función</t>
  </si>
  <si>
    <t>Número de campos</t>
  </si>
  <si>
    <t>Objetos</t>
  </si>
  <si>
    <t>Complejidad</t>
  </si>
  <si>
    <t>Acciones</t>
  </si>
  <si>
    <t>Horas dedicadas</t>
  </si>
  <si>
    <t>Costo</t>
  </si>
  <si>
    <t>Total</t>
  </si>
  <si>
    <t>Módulo de Creación</t>
  </si>
  <si>
    <t>Baja</t>
  </si>
  <si>
    <t>Usuarios</t>
  </si>
  <si>
    <t>Media</t>
  </si>
  <si>
    <t>Alta</t>
  </si>
  <si>
    <t>Muy alta</t>
  </si>
  <si>
    <t>Factor nomina</t>
  </si>
  <si>
    <t>Total horas tarea</t>
  </si>
  <si>
    <t>horas tarea</t>
  </si>
  <si>
    <t>costo mes ingeniero</t>
  </si>
  <si>
    <t>valor mes ingeniero</t>
  </si>
  <si>
    <t>valor tarea</t>
  </si>
  <si>
    <t>valor hora ingeniero</t>
  </si>
  <si>
    <t>Estado actual</t>
  </si>
  <si>
    <t>Tareas</t>
  </si>
  <si>
    <t>Análisis</t>
  </si>
  <si>
    <t>Diseño</t>
  </si>
  <si>
    <t>Documentos</t>
  </si>
  <si>
    <t>Desarrollo</t>
  </si>
  <si>
    <t>pruebas</t>
  </si>
  <si>
    <t>Instalación</t>
  </si>
  <si>
    <t>Estructura de carpetas</t>
  </si>
  <si>
    <t>documentación</t>
  </si>
  <si>
    <t>Proyectos</t>
  </si>
  <si>
    <t>totales</t>
  </si>
  <si>
    <t>Formularios</t>
  </si>
  <si>
    <t>horas diarias x desarrollador</t>
  </si>
  <si>
    <t>dias habiles x mes</t>
  </si>
  <si>
    <t>Módulo de Planificación</t>
  </si>
  <si>
    <t>Alcance</t>
  </si>
  <si>
    <t>Tiempo</t>
  </si>
  <si>
    <t>Costos</t>
  </si>
  <si>
    <t>Calidad</t>
  </si>
  <si>
    <t>Recurso Humano del proyecto</t>
  </si>
  <si>
    <t>Comunicaciones</t>
  </si>
  <si>
    <t>Riesgos</t>
  </si>
  <si>
    <t>Adquisiciones</t>
  </si>
  <si>
    <t>Interesados</t>
  </si>
  <si>
    <t>Modulo de Gestión</t>
  </si>
  <si>
    <t>Gestión del Proyecto</t>
  </si>
  <si>
    <t>Gestion del alcance</t>
  </si>
  <si>
    <t>Gestión del Tiempo</t>
  </si>
  <si>
    <t>Gestión de los Costos</t>
  </si>
  <si>
    <t>Gestión de la Calidad</t>
  </si>
  <si>
    <t>Gestión de los Recursos Humanos del proyecto</t>
  </si>
  <si>
    <t>Gestión de las Comunicaciones</t>
  </si>
  <si>
    <t>Gestión de los Riesgos</t>
  </si>
  <si>
    <t>Gestión de las adquisiciones</t>
  </si>
  <si>
    <t>Gestión de los interesados</t>
  </si>
  <si>
    <t>Gestión de la Integración</t>
  </si>
  <si>
    <t>Tablero de control</t>
  </si>
  <si>
    <t>Modulo de Informes</t>
  </si>
  <si>
    <t>Informe de Gestión</t>
  </si>
  <si>
    <t>Informe de Avance del proyecto</t>
  </si>
  <si>
    <t>Informe de Estado del proyecto</t>
  </si>
  <si>
    <t>Informe de Estimación del Proyecto</t>
  </si>
  <si>
    <t>Informe de Desempeño de Recursos</t>
  </si>
  <si>
    <t>Modulo de Seguridad</t>
  </si>
  <si>
    <t>Autenticación segura</t>
  </si>
  <si>
    <t>Seguridad en centro de datos</t>
  </si>
  <si>
    <t>Proteccion de datos</t>
  </si>
  <si>
    <t>Cifrado de datos</t>
  </si>
  <si>
    <t>Backup´s</t>
  </si>
  <si>
    <t>Total $</t>
  </si>
  <si>
    <t>Total horas</t>
  </si>
  <si>
    <t>Total dias</t>
  </si>
  <si>
    <t>Total meses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</si>
</sst>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/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2" fillId="0" fontId="0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right" shrinkToFit="0" wrapText="1"/>
    </xf>
    <xf borderId="3" fillId="0" fontId="2" numFmtId="0" xfId="0" applyAlignment="1" applyBorder="1" applyFont="1">
      <alignment readingOrder="0"/>
    </xf>
    <xf borderId="3" fillId="0" fontId="0" numFmtId="0" xfId="0" applyAlignment="1" applyBorder="1" applyFont="1">
      <alignment horizontal="center" readingOrder="0" vertical="center"/>
    </xf>
    <xf borderId="3" fillId="0" fontId="0" numFmtId="0" xfId="0" applyAlignment="1" applyBorder="1" applyFont="1">
      <alignment horizontal="right" shrinkToFit="0" wrapText="1"/>
    </xf>
    <xf borderId="0" fillId="0" fontId="2" numFmtId="0" xfId="0" applyAlignment="1" applyFont="1">
      <alignment horizontal="left"/>
    </xf>
    <xf borderId="3" fillId="2" fontId="1" numFmtId="0" xfId="0" applyAlignment="1" applyBorder="1" applyFont="1">
      <alignment horizontal="right"/>
    </xf>
    <xf borderId="3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right"/>
    </xf>
    <xf borderId="3" fillId="0" fontId="0" numFmtId="0" xfId="0" applyAlignment="1" applyBorder="1" applyFont="1">
      <alignment horizontal="right" vertical="top"/>
    </xf>
    <xf borderId="3" fillId="2" fontId="1" numFmtId="0" xfId="0" applyAlignment="1" applyBorder="1" applyFont="1">
      <alignment horizontal="center"/>
    </xf>
    <xf borderId="3" fillId="0" fontId="0" numFmtId="0" xfId="0" applyAlignment="1" applyBorder="1" applyFont="1">
      <alignment horizontal="right" readingOrder="0"/>
    </xf>
    <xf borderId="3" fillId="0" fontId="0" numFmtId="164" xfId="0" applyAlignment="1" applyBorder="1" applyFont="1" applyNumberFormat="1">
      <alignment horizontal="right" vertical="top"/>
    </xf>
    <xf borderId="3" fillId="0" fontId="0" numFmtId="165" xfId="0" applyAlignment="1" applyBorder="1" applyFont="1" applyNumberFormat="1">
      <alignment horizontal="right"/>
    </xf>
    <xf borderId="4" fillId="0" fontId="3" numFmtId="0" xfId="0" applyBorder="1" applyFont="1"/>
    <xf borderId="3" fillId="0" fontId="2" numFmtId="0" xfId="0" applyBorder="1" applyFont="1"/>
    <xf borderId="3" fillId="0" fontId="0" numFmtId="165" xfId="0" applyAlignment="1" applyBorder="1" applyFont="1" applyNumberFormat="1">
      <alignment horizontal="right" readingOrder="0"/>
    </xf>
    <xf borderId="3" fillId="3" fontId="1" numFmtId="164" xfId="0" applyAlignment="1" applyBorder="1" applyFill="1" applyFont="1" applyNumberFormat="1">
      <alignment horizontal="right" vertical="top"/>
    </xf>
    <xf borderId="0" fillId="0" fontId="2" numFmtId="0" xfId="0" applyFont="1"/>
    <xf borderId="3" fillId="3" fontId="4" numFmtId="164" xfId="0" applyBorder="1" applyFont="1" applyNumberFormat="1"/>
    <xf borderId="2" fillId="0" fontId="0" numFmtId="0" xfId="0" applyAlignment="1" applyBorder="1" applyFont="1">
      <alignment horizontal="center" vertical="center"/>
    </xf>
    <xf borderId="2" fillId="0" fontId="2" numFmtId="0" xfId="0" applyBorder="1" applyFont="1"/>
    <xf borderId="2" fillId="0" fontId="0" numFmtId="0" xfId="0" applyAlignment="1" applyBorder="1" applyFont="1">
      <alignment horizontal="right" vertical="top"/>
    </xf>
    <xf borderId="2" fillId="0" fontId="0" numFmtId="164" xfId="0" applyAlignment="1" applyBorder="1" applyFont="1" applyNumberFormat="1">
      <alignment horizontal="right" vertical="top"/>
    </xf>
    <xf borderId="5" fillId="0" fontId="2" numFmtId="0" xfId="0" applyBorder="1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horizontal="right" vertical="top"/>
    </xf>
    <xf borderId="0" fillId="0" fontId="0" numFmtId="164" xfId="0" applyAlignment="1" applyFont="1" applyNumberFormat="1">
      <alignment horizontal="right" vertical="top"/>
    </xf>
    <xf borderId="3" fillId="0" fontId="0" numFmtId="0" xfId="0" applyAlignment="1" applyBorder="1" applyFont="1">
      <alignment horizontal="center" readingOrder="0"/>
    </xf>
    <xf borderId="3" fillId="0" fontId="0" numFmtId="0" xfId="0" applyAlignment="1" applyBorder="1" applyFont="1">
      <alignment horizontal="center" vertical="top"/>
    </xf>
    <xf borderId="3" fillId="0" fontId="0" numFmtId="0" xfId="0" applyAlignment="1" applyBorder="1" applyFont="1">
      <alignment horizontal="center"/>
    </xf>
    <xf borderId="6" fillId="0" fontId="3" numFmtId="0" xfId="0" applyBorder="1" applyFont="1"/>
    <xf borderId="1" fillId="3" fontId="1" numFmtId="164" xfId="0" applyAlignment="1" applyBorder="1" applyFont="1" applyNumberFormat="1">
      <alignment horizontal="right" vertical="top"/>
    </xf>
    <xf borderId="3" fillId="3" fontId="4" numFmtId="164" xfId="0" applyAlignment="1" applyBorder="1" applyFont="1" applyNumberFormat="1">
      <alignment horizontal="left"/>
    </xf>
    <xf borderId="5" fillId="0" fontId="2" numFmtId="0" xfId="0" applyAlignment="1" applyBorder="1" applyFont="1">
      <alignment horizontal="left"/>
    </xf>
    <xf borderId="7" fillId="0" fontId="2" numFmtId="0" xfId="0" applyBorder="1" applyFont="1"/>
    <xf borderId="7" fillId="0" fontId="0" numFmtId="0" xfId="0" applyAlignment="1" applyBorder="1" applyFont="1">
      <alignment horizontal="right"/>
    </xf>
    <xf borderId="7" fillId="0" fontId="0" numFmtId="0" xfId="0" applyAlignment="1" applyBorder="1" applyFont="1">
      <alignment horizontal="left" vertical="top"/>
    </xf>
    <xf borderId="7" fillId="0" fontId="0" numFmtId="0" xfId="0" applyAlignment="1" applyBorder="1" applyFont="1">
      <alignment horizontal="right" vertical="top"/>
    </xf>
    <xf borderId="7" fillId="0" fontId="0" numFmtId="164" xfId="0" applyAlignment="1" applyBorder="1" applyFont="1" applyNumberFormat="1">
      <alignment horizontal="right" vertical="top"/>
    </xf>
    <xf borderId="8" fillId="0" fontId="2" numFmtId="0" xfId="0" applyAlignment="1" applyBorder="1" applyFont="1">
      <alignment horizontal="left"/>
    </xf>
    <xf borderId="6" fillId="0" fontId="2" numFmtId="0" xfId="0" applyAlignment="1" applyBorder="1" applyFont="1">
      <alignment readingOrder="0"/>
    </xf>
    <xf borderId="6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left" vertical="top"/>
    </xf>
    <xf borderId="6" fillId="0" fontId="0" numFmtId="0" xfId="0" applyAlignment="1" applyBorder="1" applyFont="1">
      <alignment horizontal="center" vertical="top"/>
    </xf>
    <xf borderId="6" fillId="0" fontId="0" numFmtId="0" xfId="0" applyAlignment="1" applyBorder="1" applyFont="1">
      <alignment horizontal="right" vertical="top"/>
    </xf>
    <xf borderId="9" fillId="3" fontId="1" numFmtId="164" xfId="0" applyAlignment="1" applyBorder="1" applyFont="1" applyNumberFormat="1">
      <alignment horizontal="right" vertical="top"/>
    </xf>
    <xf borderId="10" fillId="0" fontId="2" numFmtId="0" xfId="0" applyAlignment="1" applyBorder="1" applyFont="1">
      <alignment horizontal="left"/>
    </xf>
    <xf borderId="3" fillId="0" fontId="0" numFmtId="0" xfId="0" applyAlignment="1" applyBorder="1" applyFont="1">
      <alignment horizontal="left" vertical="top"/>
    </xf>
    <xf borderId="3" fillId="0" fontId="0" numFmtId="0" xfId="0" applyAlignment="1" applyBorder="1" applyFont="1">
      <alignment horizontal="center" readingOrder="0" vertical="top"/>
    </xf>
    <xf borderId="3" fillId="3" fontId="2" numFmtId="0" xfId="0" applyAlignment="1" applyBorder="1" applyFont="1">
      <alignment horizontal="right"/>
    </xf>
    <xf borderId="3" fillId="3" fontId="0" numFmtId="0" xfId="0" applyAlignment="1" applyBorder="1" applyFont="1">
      <alignment horizontal="right" vertical="top"/>
    </xf>
    <xf borderId="3" fillId="3" fontId="1" numFmtId="3" xfId="0" applyAlignment="1" applyBorder="1" applyFont="1" applyNumberFormat="1">
      <alignment horizontal="right" vertical="top"/>
    </xf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13.29"/>
    <col customWidth="1" min="3" max="3" width="24.86"/>
    <col customWidth="1" min="4" max="4" width="23.71"/>
    <col customWidth="1" min="5" max="5" width="14.43"/>
    <col customWidth="1" min="6" max="6" width="19.29"/>
  </cols>
  <sheetData>
    <row r="1" ht="15.75" customHeight="1">
      <c r="A1" s="5" t="s">
        <v>10</v>
      </c>
      <c r="B1" s="8">
        <v>5.0</v>
      </c>
      <c r="C1" s="9"/>
      <c r="D1" s="9"/>
      <c r="E1" s="9"/>
      <c r="F1" s="9"/>
    </row>
    <row r="2" ht="15.75" customHeight="1">
      <c r="A2" s="10" t="s">
        <v>12</v>
      </c>
      <c r="B2" s="12">
        <v>10.0</v>
      </c>
      <c r="C2" s="9"/>
      <c r="D2" s="9"/>
      <c r="E2" s="9"/>
      <c r="F2" s="9"/>
    </row>
    <row r="3" ht="15.75" customHeight="1">
      <c r="A3" s="10" t="s">
        <v>13</v>
      </c>
      <c r="B3" s="12">
        <v>20.0</v>
      </c>
      <c r="C3" s="9"/>
      <c r="D3" s="9"/>
      <c r="E3" s="9"/>
      <c r="F3" s="9"/>
    </row>
    <row r="4" ht="15.75" customHeight="1">
      <c r="A4" s="10" t="s">
        <v>14</v>
      </c>
      <c r="B4" s="12">
        <v>48.0</v>
      </c>
      <c r="C4" s="9"/>
      <c r="D4" s="9"/>
      <c r="E4" s="9"/>
      <c r="F4" s="9"/>
    </row>
    <row r="5" ht="15.75" customHeight="1">
      <c r="A5" s="9"/>
      <c r="B5" s="9"/>
      <c r="C5" s="9"/>
      <c r="D5" s="9"/>
      <c r="E5" s="9"/>
      <c r="F5" s="9"/>
    </row>
    <row r="6" ht="15.75" customHeight="1">
      <c r="A6" s="10" t="s">
        <v>15</v>
      </c>
      <c r="B6" s="12">
        <v>1.5</v>
      </c>
      <c r="C6" s="9"/>
      <c r="D6" s="9"/>
      <c r="E6" s="9"/>
      <c r="F6" s="9"/>
    </row>
    <row r="7" ht="15.75" customHeight="1">
      <c r="A7" s="10" t="s">
        <v>16</v>
      </c>
      <c r="B7" s="12">
        <f>B17</f>
        <v>2602</v>
      </c>
      <c r="C7" s="9"/>
      <c r="D7" s="9"/>
      <c r="E7" s="9"/>
      <c r="F7" s="9"/>
    </row>
    <row r="8" ht="15.75" customHeight="1">
      <c r="C8" s="9"/>
      <c r="D8" s="9"/>
      <c r="E8" s="9"/>
      <c r="F8" s="9"/>
    </row>
    <row r="9" ht="15.75" customHeight="1">
      <c r="A9" s="9"/>
      <c r="B9" s="14" t="s">
        <v>17</v>
      </c>
      <c r="C9" s="14" t="s">
        <v>18</v>
      </c>
      <c r="D9" s="14" t="s">
        <v>19</v>
      </c>
      <c r="E9" s="14" t="s">
        <v>20</v>
      </c>
      <c r="F9" s="14" t="s">
        <v>21</v>
      </c>
    </row>
    <row r="10" ht="15.75" customHeight="1">
      <c r="A10" s="10" t="s">
        <v>22</v>
      </c>
      <c r="B10" s="15">
        <v>1000.0</v>
      </c>
      <c r="C10" s="17">
        <v>5500000.0</v>
      </c>
      <c r="D10" s="17">
        <f t="shared" ref="D10:D16" si="1">C10*$B$6</f>
        <v>8250000</v>
      </c>
      <c r="E10" s="17">
        <f t="shared" ref="E10:E16" si="2">D10/160*B10</f>
        <v>51562500</v>
      </c>
      <c r="F10" s="17">
        <f t="shared" ref="F10:F16" si="3">D10/160</f>
        <v>51562.5</v>
      </c>
    </row>
    <row r="11" ht="15.75" customHeight="1">
      <c r="A11" s="10" t="s">
        <v>24</v>
      </c>
      <c r="B11" s="15">
        <v>200.0</v>
      </c>
      <c r="C11" s="20">
        <v>5500000.0</v>
      </c>
      <c r="D11" s="17">
        <f t="shared" si="1"/>
        <v>8250000</v>
      </c>
      <c r="E11" s="17">
        <f t="shared" si="2"/>
        <v>10312500</v>
      </c>
      <c r="F11" s="17">
        <f t="shared" si="3"/>
        <v>51562.5</v>
      </c>
    </row>
    <row r="12" ht="15.75" customHeight="1">
      <c r="A12" s="10" t="s">
        <v>25</v>
      </c>
      <c r="B12" s="12">
        <v>120.0</v>
      </c>
      <c r="C12" s="17">
        <v>5500000.0</v>
      </c>
      <c r="D12" s="17">
        <f t="shared" si="1"/>
        <v>8250000</v>
      </c>
      <c r="E12" s="17">
        <f t="shared" si="2"/>
        <v>6187500</v>
      </c>
      <c r="F12" s="17">
        <f t="shared" si="3"/>
        <v>51562.5</v>
      </c>
    </row>
    <row r="13" ht="15.75" customHeight="1">
      <c r="A13" s="10" t="s">
        <v>27</v>
      </c>
      <c r="B13" s="12">
        <v>1280.0</v>
      </c>
      <c r="C13" s="17">
        <v>3800000.0</v>
      </c>
      <c r="D13" s="17">
        <f t="shared" si="1"/>
        <v>5700000</v>
      </c>
      <c r="E13" s="17">
        <f t="shared" si="2"/>
        <v>45600000</v>
      </c>
      <c r="F13" s="17">
        <f t="shared" si="3"/>
        <v>35625</v>
      </c>
    </row>
    <row r="14" ht="15.75" customHeight="1">
      <c r="A14" s="10" t="s">
        <v>28</v>
      </c>
      <c r="B14" s="12">
        <v>1.0</v>
      </c>
      <c r="C14" s="17">
        <v>3500000.0</v>
      </c>
      <c r="D14" s="17">
        <f t="shared" si="1"/>
        <v>5250000</v>
      </c>
      <c r="E14" s="17">
        <f t="shared" si="2"/>
        <v>32812.5</v>
      </c>
      <c r="F14" s="17">
        <f t="shared" si="3"/>
        <v>32812.5</v>
      </c>
    </row>
    <row r="15" ht="15.75" customHeight="1">
      <c r="A15" s="10" t="s">
        <v>29</v>
      </c>
      <c r="B15" s="12">
        <v>0.5</v>
      </c>
      <c r="C15" s="17">
        <v>4000000.0</v>
      </c>
      <c r="D15" s="17">
        <f t="shared" si="1"/>
        <v>6000000</v>
      </c>
      <c r="E15" s="17">
        <f t="shared" si="2"/>
        <v>18750</v>
      </c>
      <c r="F15" s="17">
        <f t="shared" si="3"/>
        <v>37500</v>
      </c>
    </row>
    <row r="16" ht="15.75" customHeight="1">
      <c r="A16" s="10" t="s">
        <v>31</v>
      </c>
      <c r="B16" s="12">
        <v>0.5</v>
      </c>
      <c r="C16" s="17">
        <v>3500000.0</v>
      </c>
      <c r="D16" s="17">
        <f t="shared" si="1"/>
        <v>5250000</v>
      </c>
      <c r="E16" s="17">
        <f t="shared" si="2"/>
        <v>16406.25</v>
      </c>
      <c r="F16" s="17">
        <f t="shared" si="3"/>
        <v>32812.5</v>
      </c>
    </row>
    <row r="17" ht="15.75" customHeight="1">
      <c r="A17" s="10" t="s">
        <v>33</v>
      </c>
      <c r="B17" s="12">
        <f t="shared" ref="B17:E17" si="4">SUM(B10:B16)</f>
        <v>2602</v>
      </c>
      <c r="C17" s="17">
        <f t="shared" si="4"/>
        <v>31300000</v>
      </c>
      <c r="D17" s="17">
        <f t="shared" si="4"/>
        <v>46950000</v>
      </c>
      <c r="E17" s="17">
        <f t="shared" si="4"/>
        <v>113730468.8</v>
      </c>
      <c r="F17" s="17">
        <f>E17/B17</f>
        <v>43708.86578</v>
      </c>
    </row>
    <row r="18" ht="15.75" customHeight="1"/>
    <row r="19" ht="15.75" customHeight="1">
      <c r="A19" s="22" t="s">
        <v>35</v>
      </c>
      <c r="B19" s="22">
        <v>6.0</v>
      </c>
    </row>
    <row r="20" ht="15.75" customHeight="1">
      <c r="A20" s="22" t="s">
        <v>36</v>
      </c>
      <c r="B20" s="22">
        <v>20.0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14"/>
    <col customWidth="1" min="2" max="2" width="42.43"/>
    <col customWidth="1" min="3" max="3" width="10.86"/>
    <col customWidth="1" min="4" max="4" width="8.0"/>
    <col customWidth="1" min="5" max="5" width="12.43"/>
    <col customWidth="1" min="6" max="6" width="9.29"/>
    <col customWidth="1" min="7" max="7" width="12.14"/>
    <col customWidth="1" min="8" max="8" width="16.86"/>
    <col customWidth="1" min="11" max="11" width="17.29"/>
    <col customWidth="1" min="16" max="16" width="18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9</v>
      </c>
      <c r="B2" s="6" t="s">
        <v>11</v>
      </c>
      <c r="C2" s="7">
        <v>7.0</v>
      </c>
      <c r="D2" s="7">
        <v>5.0</v>
      </c>
      <c r="E2" s="11" t="str">
        <f t="shared" ref="E2:E7" si="1">IF(C2&lt;6,IF(D2=2,"media",IF(D2&gt;2,"alta","baja")),IF(C2&lt;11,IF(D2&gt;2,"alta","media"),IF(D2&gt;2,"muy alta","alta")))</f>
        <v>alta</v>
      </c>
      <c r="F2" s="11">
        <v>4.0</v>
      </c>
      <c r="G2" s="13">
        <f>IF(E2="baja",F2*parametros!$B$1,IF(E2="media",F2*parametros!$B$2,IF(E2="alta",F2*parametros!$B$3,F2*parametros!$B$4)))</f>
        <v>80</v>
      </c>
      <c r="H2" s="16">
        <f>ROUND(G2*parametros!$F$16,0)</f>
        <v>2625000</v>
      </c>
      <c r="I2" s="9"/>
      <c r="J2" s="9"/>
    </row>
    <row r="3" ht="15.75" customHeight="1">
      <c r="A3" s="18"/>
      <c r="B3" s="19" t="s">
        <v>23</v>
      </c>
      <c r="C3" s="11">
        <v>9.0</v>
      </c>
      <c r="D3" s="11">
        <v>5.0</v>
      </c>
      <c r="E3" s="11" t="str">
        <f t="shared" si="1"/>
        <v>alta</v>
      </c>
      <c r="F3" s="7">
        <v>4.0</v>
      </c>
      <c r="G3" s="13">
        <f>IF(E3="baja",F3*parametros!$B$1,IF(E3="media",F3*parametros!$B$2,IF(E3="alta",F3*parametros!$B$3,F3*parametros!$B$4)))</f>
        <v>80</v>
      </c>
      <c r="H3" s="21">
        <f>ROUND(G3*parametros!$F$16,0)</f>
        <v>2625000</v>
      </c>
      <c r="I3" s="9"/>
      <c r="J3" s="9"/>
    </row>
    <row r="4" ht="15.75" customHeight="1">
      <c r="A4" s="18"/>
      <c r="B4" s="6" t="s">
        <v>26</v>
      </c>
      <c r="C4" s="11">
        <v>4.0</v>
      </c>
      <c r="D4" s="11">
        <v>5.0</v>
      </c>
      <c r="E4" s="11" t="str">
        <f t="shared" si="1"/>
        <v>alta</v>
      </c>
      <c r="F4" s="11">
        <v>4.0</v>
      </c>
      <c r="G4" s="13">
        <f>IF(E4="baja",F4*parametros!$B$1,IF(E4="media",F4*parametros!$B$2,IF(E4="alta",F4*parametros!$B$3,F4*parametros!$B$4)))</f>
        <v>80</v>
      </c>
      <c r="H4" s="21">
        <f>ROUND(G4*parametros!$F$16,0)</f>
        <v>2625000</v>
      </c>
      <c r="I4" s="9"/>
      <c r="J4" s="9"/>
    </row>
    <row r="5" ht="15.75" customHeight="1">
      <c r="A5" s="18"/>
      <c r="B5" s="19" t="s">
        <v>30</v>
      </c>
      <c r="C5" s="11">
        <v>5.0</v>
      </c>
      <c r="D5" s="11">
        <v>5.0</v>
      </c>
      <c r="E5" s="11" t="str">
        <f t="shared" si="1"/>
        <v>alta</v>
      </c>
      <c r="F5" s="11">
        <v>4.0</v>
      </c>
      <c r="G5" s="13">
        <f>IF(E5="baja",F5*parametros!$B$1,IF(E5="media",F5*parametros!$B$2,IF(E5="alta",F5*parametros!$B$3,F5*parametros!$B$4)))</f>
        <v>80</v>
      </c>
      <c r="H5" s="21">
        <f>ROUND(G5*parametros!$F$16,0)</f>
        <v>2625000</v>
      </c>
      <c r="I5" s="9"/>
      <c r="J5" s="9"/>
    </row>
    <row r="6" ht="15.75" customHeight="1">
      <c r="A6" s="18"/>
      <c r="B6" s="19" t="s">
        <v>32</v>
      </c>
      <c r="C6" s="11">
        <v>9.0</v>
      </c>
      <c r="D6" s="11">
        <v>5.0</v>
      </c>
      <c r="E6" s="11" t="str">
        <f t="shared" si="1"/>
        <v>alta</v>
      </c>
      <c r="F6" s="11">
        <v>4.0</v>
      </c>
      <c r="G6" s="13">
        <f>IF(E6="baja",F6*parametros!$B$1,IF(E6="media",F6*parametros!$B$2,IF(E6="alta",F6*parametros!$B$3,F6*parametros!$B$4)))</f>
        <v>80</v>
      </c>
      <c r="H6" s="21">
        <f>ROUND(G6*parametros!$F$16,0)</f>
        <v>2625000</v>
      </c>
      <c r="I6" s="9"/>
      <c r="J6" s="9"/>
    </row>
    <row r="7" ht="15.75" customHeight="1">
      <c r="A7" s="18"/>
      <c r="B7" s="6" t="s">
        <v>34</v>
      </c>
      <c r="C7" s="11">
        <v>9.0</v>
      </c>
      <c r="D7" s="7">
        <v>5.0</v>
      </c>
      <c r="E7" s="11" t="str">
        <f t="shared" si="1"/>
        <v>alta</v>
      </c>
      <c r="F7" s="11">
        <v>4.0</v>
      </c>
      <c r="G7" s="13">
        <f>IF(E7="baja",F7*parametros!$B$1,IF(E7="media",F7*parametros!$B$2,IF(E7="alta",F7*parametros!$B$3,F7*parametros!$B$4)))</f>
        <v>80</v>
      </c>
      <c r="H7" s="21">
        <f>ROUND(G7*parametros!$F$16,0)</f>
        <v>2625000</v>
      </c>
      <c r="I7" s="23">
        <f>SUM(H2:H7)</f>
        <v>15750000</v>
      </c>
      <c r="J7" s="9"/>
    </row>
    <row r="8" ht="15.75" customHeight="1">
      <c r="A8" s="24"/>
      <c r="B8" s="25"/>
      <c r="C8" s="24"/>
      <c r="D8" s="24"/>
      <c r="E8" s="24"/>
      <c r="F8" s="24"/>
      <c r="G8" s="26"/>
      <c r="H8" s="27"/>
      <c r="I8" s="9"/>
      <c r="J8" s="9"/>
    </row>
    <row r="9" ht="15.75" customHeight="1">
      <c r="A9" s="4" t="s">
        <v>37</v>
      </c>
      <c r="B9" s="19" t="s">
        <v>32</v>
      </c>
      <c r="C9" s="11">
        <v>9.0</v>
      </c>
      <c r="D9" s="11">
        <v>5.0</v>
      </c>
      <c r="E9" s="11" t="str">
        <f t="shared" ref="E9:E18" si="2">IF(C9&lt;6,IF(D9=2,"media",IF(D9&gt;2,"alta","baja")),IF(C9&lt;11,IF(D9&gt;2,"alta","media"),IF(D9&gt;2,"muy alta","alta")))</f>
        <v>alta</v>
      </c>
      <c r="F9" s="11">
        <v>4.0</v>
      </c>
      <c r="G9" s="13">
        <f>IF(E9="baja",F9*parametros!$B$1,IF(E9="media",F9*parametros!$B$2,IF(E9="alta",F9*parametros!$B$3,F9*parametros!$B$4)))</f>
        <v>80</v>
      </c>
      <c r="H9" s="21">
        <f>ROUND(G9*parametros!$F$16,0)</f>
        <v>2625000</v>
      </c>
      <c r="I9" s="9"/>
      <c r="J9" s="9"/>
    </row>
    <row r="10" ht="15.75" customHeight="1">
      <c r="A10" s="18"/>
      <c r="B10" s="6" t="s">
        <v>38</v>
      </c>
      <c r="C10" s="11">
        <v>9.0</v>
      </c>
      <c r="D10" s="11">
        <v>5.0</v>
      </c>
      <c r="E10" s="11" t="str">
        <f t="shared" si="2"/>
        <v>alta</v>
      </c>
      <c r="F10" s="11">
        <v>4.0</v>
      </c>
      <c r="G10" s="13">
        <f>IF(E10="baja",F10*parametros!$B$1,IF(E10="media",F10*parametros!$B$2,IF(E10="alta",F10*parametros!$B$3,F10*parametros!$B$4)))</f>
        <v>80</v>
      </c>
      <c r="H10" s="21">
        <f>ROUND(G10*parametros!$F$16,0)</f>
        <v>2625000</v>
      </c>
      <c r="I10" s="9"/>
      <c r="J10" s="9"/>
    </row>
    <row r="11" ht="15.75" customHeight="1">
      <c r="A11" s="18"/>
      <c r="B11" s="6" t="s">
        <v>39</v>
      </c>
      <c r="C11" s="11">
        <v>9.0</v>
      </c>
      <c r="D11" s="11">
        <v>5.0</v>
      </c>
      <c r="E11" s="11" t="str">
        <f t="shared" si="2"/>
        <v>alta</v>
      </c>
      <c r="F11" s="11">
        <v>4.0</v>
      </c>
      <c r="G11" s="13">
        <f>IF(E11="baja",F11*parametros!$B$1,IF(E11="media",F11*parametros!$B$2,IF(E11="alta",F11*parametros!$B$3,F11*parametros!$B$4)))</f>
        <v>80</v>
      </c>
      <c r="H11" s="21">
        <f>ROUND(G11*parametros!$F$16,0)</f>
        <v>2625000</v>
      </c>
      <c r="I11" s="9"/>
      <c r="J11" s="9"/>
    </row>
    <row r="12" ht="15.75" customHeight="1">
      <c r="A12" s="18"/>
      <c r="B12" s="6" t="s">
        <v>40</v>
      </c>
      <c r="C12" s="11">
        <v>9.0</v>
      </c>
      <c r="D12" s="11">
        <v>5.0</v>
      </c>
      <c r="E12" s="11" t="str">
        <f t="shared" si="2"/>
        <v>alta</v>
      </c>
      <c r="F12" s="11">
        <v>4.0</v>
      </c>
      <c r="G12" s="13">
        <f>IF(E12="baja",F12*parametros!$B$1,IF(E12="media",F12*parametros!$B$2,IF(E12="alta",F12*parametros!$B$3,F12*parametros!$B$4)))</f>
        <v>80</v>
      </c>
      <c r="H12" s="21">
        <f>ROUND(G12*parametros!$F$16,0)</f>
        <v>2625000</v>
      </c>
      <c r="I12" s="9"/>
      <c r="J12" s="9"/>
    </row>
    <row r="13" ht="15.75" customHeight="1">
      <c r="A13" s="18"/>
      <c r="B13" s="6" t="s">
        <v>41</v>
      </c>
      <c r="C13" s="11">
        <v>9.0</v>
      </c>
      <c r="D13" s="11">
        <v>5.0</v>
      </c>
      <c r="E13" s="11" t="str">
        <f t="shared" si="2"/>
        <v>alta</v>
      </c>
      <c r="F13" s="11">
        <v>4.0</v>
      </c>
      <c r="G13" s="13">
        <f>IF(E13="baja",F13*parametros!$B$1,IF(E13="media",F13*parametros!$B$2,IF(E13="alta",F13*parametros!$B$3,F13*parametros!$B$4)))</f>
        <v>80</v>
      </c>
      <c r="H13" s="21">
        <f>ROUND(G13*parametros!$F$16,0)</f>
        <v>2625000</v>
      </c>
      <c r="I13" s="9"/>
      <c r="J13" s="9"/>
    </row>
    <row r="14" ht="15.75" customHeight="1">
      <c r="A14" s="18"/>
      <c r="B14" s="6" t="s">
        <v>42</v>
      </c>
      <c r="C14" s="11">
        <v>9.0</v>
      </c>
      <c r="D14" s="11">
        <v>5.0</v>
      </c>
      <c r="E14" s="11" t="str">
        <f t="shared" si="2"/>
        <v>alta</v>
      </c>
      <c r="F14" s="11">
        <v>4.0</v>
      </c>
      <c r="G14" s="13">
        <f>IF(E14="baja",F14*parametros!$B$1,IF(E14="media",F14*parametros!$B$2,IF(E14="alta",F14*parametros!$B$3,F14*parametros!$B$4)))</f>
        <v>80</v>
      </c>
      <c r="H14" s="21">
        <f>ROUND(G14*parametros!$F$16,0)</f>
        <v>2625000</v>
      </c>
      <c r="I14" s="9"/>
      <c r="J14" s="9"/>
    </row>
    <row r="15" ht="15.75" customHeight="1">
      <c r="A15" s="18"/>
      <c r="B15" s="6" t="s">
        <v>43</v>
      </c>
      <c r="C15" s="11">
        <v>9.0</v>
      </c>
      <c r="D15" s="11">
        <v>5.0</v>
      </c>
      <c r="E15" s="11" t="str">
        <f t="shared" si="2"/>
        <v>alta</v>
      </c>
      <c r="F15" s="11">
        <v>4.0</v>
      </c>
      <c r="G15" s="13">
        <f>IF(E15="baja",F15*parametros!$B$1,IF(E15="media",F15*parametros!$B$2,IF(E15="alta",F15*parametros!$B$3,F15*parametros!$B$4)))</f>
        <v>80</v>
      </c>
      <c r="H15" s="21">
        <f>ROUND(G15*parametros!$F$16,0)</f>
        <v>2625000</v>
      </c>
      <c r="I15" s="9"/>
      <c r="J15" s="9"/>
    </row>
    <row r="16" ht="15.75" customHeight="1">
      <c r="A16" s="18"/>
      <c r="B16" s="6" t="s">
        <v>44</v>
      </c>
      <c r="C16" s="11">
        <v>9.0</v>
      </c>
      <c r="D16" s="11">
        <v>5.0</v>
      </c>
      <c r="E16" s="11" t="str">
        <f t="shared" si="2"/>
        <v>alta</v>
      </c>
      <c r="F16" s="11">
        <v>4.0</v>
      </c>
      <c r="G16" s="13">
        <f>IF(E16="baja",F16*parametros!$B$1,IF(E16="media",F16*parametros!$B$2,IF(E16="alta",F16*parametros!$B$3,F16*parametros!$B$4)))</f>
        <v>80</v>
      </c>
      <c r="H16" s="21">
        <f>ROUND(G16*parametros!$F$16,0)</f>
        <v>2625000</v>
      </c>
      <c r="I16" s="9"/>
      <c r="J16" s="9"/>
    </row>
    <row r="17" ht="15.75" customHeight="1">
      <c r="A17" s="18"/>
      <c r="B17" s="6" t="s">
        <v>45</v>
      </c>
      <c r="C17" s="11">
        <v>9.0</v>
      </c>
      <c r="D17" s="11">
        <v>5.0</v>
      </c>
      <c r="E17" s="11" t="str">
        <f t="shared" si="2"/>
        <v>alta</v>
      </c>
      <c r="F17" s="11">
        <v>4.0</v>
      </c>
      <c r="G17" s="13">
        <f>IF(E17="baja",F17*parametros!$B$1,IF(E17="media",F17*parametros!$B$2,IF(E17="alta",F17*parametros!$B$3,F17*parametros!$B$4)))</f>
        <v>80</v>
      </c>
      <c r="H17" s="21">
        <f>ROUND(G17*parametros!$F$16,0)</f>
        <v>2625000</v>
      </c>
      <c r="I17" s="9"/>
      <c r="J17" s="9"/>
    </row>
    <row r="18" ht="15.75" customHeight="1">
      <c r="A18" s="18"/>
      <c r="B18" s="6" t="s">
        <v>46</v>
      </c>
      <c r="C18" s="11">
        <v>4.0</v>
      </c>
      <c r="D18" s="11">
        <v>5.0</v>
      </c>
      <c r="E18" s="11" t="str">
        <f t="shared" si="2"/>
        <v>alta</v>
      </c>
      <c r="F18" s="11">
        <v>4.0</v>
      </c>
      <c r="G18" s="13">
        <f>IF(E18="baja",F18*parametros!$B$1,IF(E18="media",F18*parametros!$B$2,IF(E18="alta",F18*parametros!$B$3,F18*parametros!$B$4)))</f>
        <v>80</v>
      </c>
      <c r="H18" s="21">
        <f>ROUND(G18*parametros!$F$16,0)</f>
        <v>2625000</v>
      </c>
      <c r="I18" s="23">
        <f>SUM(H9:H18)</f>
        <v>26250000</v>
      </c>
      <c r="J18" s="9"/>
    </row>
    <row r="19" ht="15.75" customHeight="1">
      <c r="A19" s="28"/>
      <c r="B19" s="29"/>
      <c r="C19" s="30"/>
      <c r="D19" s="30"/>
      <c r="E19" s="31"/>
      <c r="F19" s="32"/>
      <c r="G19" s="32"/>
      <c r="H19" s="33"/>
      <c r="J19" s="9"/>
    </row>
    <row r="20" ht="15.75" customHeight="1">
      <c r="A20" s="24" t="s">
        <v>47</v>
      </c>
      <c r="B20" s="6" t="s">
        <v>48</v>
      </c>
      <c r="C20" s="34">
        <v>25.0</v>
      </c>
      <c r="D20" s="34">
        <v>20.0</v>
      </c>
      <c r="E20" s="35" t="str">
        <f t="shared" ref="E20:E31" si="3">IF(C20&lt;6,IF(D20=2,"media",IF(D20&gt;2,"alta","baja")),IF(C20&lt;11,IF(D20&gt;2,"alta","media"),IF(D20&gt;2,"muy alta","alta")))</f>
        <v>muy alta</v>
      </c>
      <c r="F20" s="35">
        <v>5.0</v>
      </c>
      <c r="G20" s="13">
        <f>IF(E20="baja",F20*parametros!$B$1,IF(E20="media",F20*parametros!$B$2,IF(E20="alta",F20*parametros!$B$3,F20*parametros!$B$4)))</f>
        <v>240</v>
      </c>
      <c r="H20" s="21">
        <f>ROUND(G20*parametros!$F$16,0)</f>
        <v>7875000</v>
      </c>
      <c r="I20" s="9"/>
      <c r="J20" s="9"/>
    </row>
    <row r="21" ht="15.75" customHeight="1">
      <c r="A21" s="18"/>
      <c r="B21" s="6" t="s">
        <v>49</v>
      </c>
      <c r="C21" s="34">
        <v>20.0</v>
      </c>
      <c r="D21" s="34">
        <v>15.0</v>
      </c>
      <c r="E21" s="35" t="str">
        <f t="shared" si="3"/>
        <v>muy alta</v>
      </c>
      <c r="F21" s="35">
        <v>5.0</v>
      </c>
      <c r="G21" s="13">
        <f>IF(E21="baja",F21*parametros!$B$1,IF(E21="media",F21*parametros!$B$2,IF(E21="alta",F21*parametros!$B$3,F21*parametros!$B$4)))</f>
        <v>240</v>
      </c>
      <c r="H21" s="21">
        <f>ROUND(G21*parametros!$F$16,0)</f>
        <v>7875000</v>
      </c>
      <c r="I21" s="9"/>
      <c r="J21" s="9"/>
    </row>
    <row r="22" ht="15.75" customHeight="1">
      <c r="A22" s="18"/>
      <c r="B22" s="6" t="s">
        <v>50</v>
      </c>
      <c r="C22" s="34">
        <v>20.0</v>
      </c>
      <c r="D22" s="34">
        <v>15.0</v>
      </c>
      <c r="E22" s="35" t="str">
        <f t="shared" si="3"/>
        <v>muy alta</v>
      </c>
      <c r="F22" s="35">
        <v>5.0</v>
      </c>
      <c r="G22" s="13">
        <f>IF(E22="baja",F22*parametros!$B$1,IF(E22="media",F22*parametros!$B$2,IF(E22="alta",F22*parametros!$B$3,F22*parametros!$B$4)))</f>
        <v>240</v>
      </c>
      <c r="H22" s="21">
        <f>ROUND(G22*parametros!$F$16,0)</f>
        <v>7875000</v>
      </c>
      <c r="I22" s="9"/>
      <c r="J22" s="9"/>
    </row>
    <row r="23" ht="15.75" customHeight="1">
      <c r="A23" s="18"/>
      <c r="B23" s="6" t="s">
        <v>51</v>
      </c>
      <c r="C23" s="34">
        <v>25.0</v>
      </c>
      <c r="D23" s="34">
        <v>20.0</v>
      </c>
      <c r="E23" s="35" t="str">
        <f t="shared" si="3"/>
        <v>muy alta</v>
      </c>
      <c r="F23" s="35">
        <v>5.0</v>
      </c>
      <c r="G23" s="13">
        <f>IF(E23="baja",F23*parametros!$B$1,IF(E23="media",F23*parametros!$B$2,IF(E23="alta",F23*parametros!$B$3,F23*parametros!$B$4)))</f>
        <v>240</v>
      </c>
      <c r="H23" s="21">
        <f>ROUND(G23*parametros!$F$16,0)</f>
        <v>7875000</v>
      </c>
      <c r="I23" s="9"/>
      <c r="J23" s="9"/>
    </row>
    <row r="24" ht="15.75" customHeight="1">
      <c r="A24" s="18"/>
      <c r="B24" s="6" t="s">
        <v>52</v>
      </c>
      <c r="C24" s="34">
        <v>15.0</v>
      </c>
      <c r="D24" s="34">
        <v>10.0</v>
      </c>
      <c r="E24" s="35" t="str">
        <f t="shared" si="3"/>
        <v>muy alta</v>
      </c>
      <c r="F24" s="35">
        <v>5.0</v>
      </c>
      <c r="G24" s="13">
        <f>IF(E24="baja",F24*parametros!$B$1,IF(E24="media",F24*parametros!$B$2,IF(E24="alta",F24*parametros!$B$3,F24*parametros!$B$4)))</f>
        <v>240</v>
      </c>
      <c r="H24" s="21">
        <f>ROUND(G24*parametros!$F$16,0)</f>
        <v>7875000</v>
      </c>
      <c r="I24" s="9"/>
      <c r="J24" s="9"/>
    </row>
    <row r="25" ht="15.75" customHeight="1">
      <c r="A25" s="18"/>
      <c r="B25" s="6" t="s">
        <v>53</v>
      </c>
      <c r="C25" s="34">
        <v>20.0</v>
      </c>
      <c r="D25" s="34">
        <v>15.0</v>
      </c>
      <c r="E25" s="35" t="str">
        <f t="shared" si="3"/>
        <v>muy alta</v>
      </c>
      <c r="F25" s="35">
        <v>5.0</v>
      </c>
      <c r="G25" s="13">
        <f>IF(E25="baja",F25*parametros!$B$1,IF(E25="media",F25*parametros!$B$2,IF(E25="alta",F25*parametros!$B$3,F25*parametros!$B$4)))</f>
        <v>240</v>
      </c>
      <c r="H25" s="21">
        <f>ROUND(G25*parametros!$F$16,0)</f>
        <v>7875000</v>
      </c>
      <c r="I25" s="9"/>
      <c r="J25" s="9"/>
    </row>
    <row r="26" ht="15.75" customHeight="1">
      <c r="A26" s="18"/>
      <c r="B26" s="6" t="s">
        <v>54</v>
      </c>
      <c r="C26" s="34">
        <v>15.0</v>
      </c>
      <c r="D26" s="34">
        <v>10.0</v>
      </c>
      <c r="E26" s="35" t="str">
        <f t="shared" si="3"/>
        <v>muy alta</v>
      </c>
      <c r="F26" s="35">
        <v>5.0</v>
      </c>
      <c r="G26" s="13">
        <f>IF(E26="baja",F26*parametros!$B$1,IF(E26="media",F26*parametros!$B$2,IF(E26="alta",F26*parametros!$B$3,F26*parametros!$B$4)))</f>
        <v>240</v>
      </c>
      <c r="H26" s="21">
        <f>ROUND(G26*parametros!$F$16,0)</f>
        <v>7875000</v>
      </c>
      <c r="I26" s="9"/>
      <c r="J26" s="9"/>
    </row>
    <row r="27" ht="15.75" customHeight="1">
      <c r="A27" s="18"/>
      <c r="B27" s="6" t="s">
        <v>55</v>
      </c>
      <c r="C27" s="34">
        <v>25.0</v>
      </c>
      <c r="D27" s="34">
        <v>20.0</v>
      </c>
      <c r="E27" s="35" t="str">
        <f t="shared" si="3"/>
        <v>muy alta</v>
      </c>
      <c r="F27" s="35">
        <v>5.0</v>
      </c>
      <c r="G27" s="13">
        <f>IF(E27="baja",F27*parametros!$B$1,IF(E27="media",F27*parametros!$B$2,IF(E27="alta",F27*parametros!$B$3,F27*parametros!$B$4)))</f>
        <v>240</v>
      </c>
      <c r="H27" s="21">
        <f>ROUND(G27*parametros!$F$16,0)</f>
        <v>7875000</v>
      </c>
      <c r="I27" s="9"/>
      <c r="J27" s="9"/>
    </row>
    <row r="28" ht="15.75" customHeight="1">
      <c r="A28" s="18"/>
      <c r="B28" s="6" t="s">
        <v>56</v>
      </c>
      <c r="C28" s="34">
        <v>10.0</v>
      </c>
      <c r="D28" s="34">
        <v>10.0</v>
      </c>
      <c r="E28" s="35" t="str">
        <f t="shared" si="3"/>
        <v>alta</v>
      </c>
      <c r="F28" s="35">
        <v>5.0</v>
      </c>
      <c r="G28" s="13">
        <f>IF(E28="baja",F28*parametros!$B$1,IF(E28="media",F28*parametros!$B$2,IF(E28="alta",F28*parametros!$B$3,F28*parametros!$B$4)))</f>
        <v>100</v>
      </c>
      <c r="H28" s="21">
        <f>ROUND(G28*parametros!$F$16,0)</f>
        <v>3281250</v>
      </c>
      <c r="I28" s="9"/>
      <c r="J28" s="9"/>
    </row>
    <row r="29" ht="15.75" customHeight="1">
      <c r="A29" s="18"/>
      <c r="B29" s="6" t="s">
        <v>57</v>
      </c>
      <c r="C29" s="34">
        <v>15.0</v>
      </c>
      <c r="D29" s="34">
        <v>10.0</v>
      </c>
      <c r="E29" s="35" t="str">
        <f t="shared" si="3"/>
        <v>muy alta</v>
      </c>
      <c r="F29" s="35">
        <v>5.0</v>
      </c>
      <c r="G29" s="13">
        <f>IF(E29="baja",F29*parametros!$B$1,IF(E29="media",F29*parametros!$B$2,IF(E29="alta",F29*parametros!$B$3,F29*parametros!$B$4)))</f>
        <v>240</v>
      </c>
      <c r="H29" s="21">
        <f>ROUND(G29*parametros!$F$16,0)</f>
        <v>7875000</v>
      </c>
      <c r="I29" s="9"/>
      <c r="J29" s="9"/>
    </row>
    <row r="30" ht="15.75" customHeight="1">
      <c r="A30" s="18"/>
      <c r="B30" s="6" t="s">
        <v>58</v>
      </c>
      <c r="C30" s="36">
        <v>15.0</v>
      </c>
      <c r="D30" s="36">
        <v>10.0</v>
      </c>
      <c r="E30" s="35" t="str">
        <f t="shared" si="3"/>
        <v>muy alta</v>
      </c>
      <c r="F30" s="35">
        <v>5.0</v>
      </c>
      <c r="G30" s="13">
        <f>IF(E30="baja",F30*parametros!$B$1,IF(E30="media",F30*parametros!$B$2,IF(E30="alta",F30*parametros!$B$3,F30*parametros!$B$4)))</f>
        <v>240</v>
      </c>
      <c r="H30" s="21">
        <f>ROUND(G30*parametros!$F$16,0)</f>
        <v>7875000</v>
      </c>
      <c r="I30" s="9"/>
      <c r="J30" s="9"/>
    </row>
    <row r="31" ht="15.75" customHeight="1">
      <c r="A31" s="37"/>
      <c r="B31" s="19" t="s">
        <v>59</v>
      </c>
      <c r="C31" s="36">
        <v>15.0</v>
      </c>
      <c r="D31" s="36">
        <v>10.0</v>
      </c>
      <c r="E31" s="35" t="str">
        <f t="shared" si="3"/>
        <v>muy alta</v>
      </c>
      <c r="F31" s="35">
        <v>3.0</v>
      </c>
      <c r="G31" s="26">
        <f>IF(E31="baja",F31*parametros!$B$1,IF(E31="media",F31*parametros!$B$2,IF(E31="alta",F31*parametros!$B$3,F31*parametros!$B$4)))</f>
        <v>144</v>
      </c>
      <c r="H31" s="38">
        <f>ROUND(G31*parametros!$F$16,0)</f>
        <v>4725000</v>
      </c>
      <c r="I31" s="39">
        <f>SUM(H20:H31)</f>
        <v>86756250</v>
      </c>
      <c r="J31" s="9"/>
    </row>
    <row r="32" ht="15.75" customHeight="1">
      <c r="A32" s="40"/>
      <c r="B32" s="41"/>
      <c r="C32" s="42"/>
      <c r="D32" s="42"/>
      <c r="E32" s="43"/>
      <c r="F32" s="44"/>
      <c r="G32" s="44"/>
      <c r="H32" s="45"/>
      <c r="I32" s="46"/>
      <c r="J32" s="9"/>
    </row>
    <row r="33" ht="15.75" customHeight="1">
      <c r="A33" s="24" t="s">
        <v>60</v>
      </c>
      <c r="B33" s="47" t="s">
        <v>61</v>
      </c>
      <c r="C33" s="48">
        <v>23.0</v>
      </c>
      <c r="D33" s="48">
        <v>3.0</v>
      </c>
      <c r="E33" s="49" t="str">
        <f t="shared" ref="E33:E37" si="4">IF(C33&lt;6,IF(D33=2,"media",IF(D33&gt;2,"alta","baja")),IF(C33&lt;11,IF(D33&gt;2,"alta","media"),IF(D33&gt;2,"muy alta","alta")))</f>
        <v>muy alta</v>
      </c>
      <c r="F33" s="50">
        <v>3.0</v>
      </c>
      <c r="G33" s="51">
        <f>IF(E33="baja",F33*parametros!$B$1,IF(E33="media",F33*parametros!$B$2,IF(E33="alta",F33*parametros!$B$3,F33*parametros!$B$4)))</f>
        <v>144</v>
      </c>
      <c r="H33" s="52">
        <f>ROUND(G33*parametros!$F$16,0)</f>
        <v>4725000</v>
      </c>
      <c r="I33" s="53"/>
      <c r="J33" s="9"/>
    </row>
    <row r="34" ht="15.75" customHeight="1">
      <c r="A34" s="18"/>
      <c r="B34" s="47" t="s">
        <v>62</v>
      </c>
      <c r="C34" s="36">
        <v>8.0</v>
      </c>
      <c r="D34" s="36">
        <v>6.0</v>
      </c>
      <c r="E34" s="54" t="str">
        <f t="shared" si="4"/>
        <v>alta</v>
      </c>
      <c r="F34" s="35">
        <v>4.0</v>
      </c>
      <c r="G34" s="13">
        <f>IF(E34="baja",F34*parametros!$B$1,IF(E34="media",F34*parametros!$B$2,IF(E34="alta",F34*parametros!$B$3,F34*parametros!$B$4)))</f>
        <v>80</v>
      </c>
      <c r="H34" s="21">
        <f>ROUND(G34*parametros!$F$16,0)</f>
        <v>2625000</v>
      </c>
      <c r="I34" s="9"/>
      <c r="J34" s="9"/>
    </row>
    <row r="35" ht="15.75" customHeight="1">
      <c r="A35" s="18"/>
      <c r="B35" s="6" t="s">
        <v>63</v>
      </c>
      <c r="C35" s="36">
        <v>9.0</v>
      </c>
      <c r="D35" s="36">
        <v>1.0</v>
      </c>
      <c r="E35" s="54" t="str">
        <f t="shared" si="4"/>
        <v>media</v>
      </c>
      <c r="F35" s="35">
        <v>2.0</v>
      </c>
      <c r="G35" s="13">
        <f>IF(E35="baja",F35*parametros!$B$1,IF(E35="media",F35*parametros!$B$2,IF(E35="alta",F35*parametros!$B$3,F35*parametros!$B$4)))</f>
        <v>20</v>
      </c>
      <c r="H35" s="21">
        <f>ROUND(G35*parametros!$F$16,0)</f>
        <v>656250</v>
      </c>
      <c r="I35" s="9"/>
      <c r="J35" s="9"/>
    </row>
    <row r="36" ht="15.75" customHeight="1">
      <c r="A36" s="18"/>
      <c r="B36" s="6" t="s">
        <v>64</v>
      </c>
      <c r="C36" s="36">
        <v>9.0</v>
      </c>
      <c r="D36" s="36">
        <v>1.0</v>
      </c>
      <c r="E36" s="54" t="str">
        <f t="shared" si="4"/>
        <v>media</v>
      </c>
      <c r="F36" s="35">
        <v>2.0</v>
      </c>
      <c r="G36" s="13">
        <f>IF(E36="baja",F36*parametros!$B$1,IF(E36="media",F36*parametros!$B$2,IF(E36="alta",F36*parametros!$B$3,F36*parametros!$B$4)))</f>
        <v>20</v>
      </c>
      <c r="H36" s="21">
        <f>ROUND(G36*parametros!$F$16,0)</f>
        <v>656250</v>
      </c>
      <c r="I36" s="9"/>
      <c r="J36" s="9"/>
    </row>
    <row r="37" ht="15.75" customHeight="1">
      <c r="A37" s="37"/>
      <c r="B37" s="6" t="s">
        <v>65</v>
      </c>
      <c r="C37" s="36">
        <v>9.0</v>
      </c>
      <c r="D37" s="36">
        <v>1.0</v>
      </c>
      <c r="E37" s="54" t="str">
        <f t="shared" si="4"/>
        <v>media</v>
      </c>
      <c r="F37" s="35">
        <v>2.0</v>
      </c>
      <c r="G37" s="13">
        <f>IF(E37="baja",F37*parametros!$B$1,IF(E37="media",F37*parametros!$B$2,IF(E37="alta",F37*parametros!$B$3,F37*parametros!$B$4)))</f>
        <v>20</v>
      </c>
      <c r="H37" s="21">
        <f>ROUND(G37*parametros!$F$16,0)</f>
        <v>656250</v>
      </c>
      <c r="I37" s="23">
        <f>SUM(H33:H37)</f>
        <v>9318750</v>
      </c>
      <c r="J37" s="9"/>
    </row>
    <row r="38" ht="15.75" customHeight="1">
      <c r="B38" s="29"/>
      <c r="C38" s="22"/>
      <c r="D38" s="30"/>
      <c r="E38" s="31"/>
      <c r="F38" s="32"/>
      <c r="G38" s="32"/>
      <c r="H38" s="33"/>
      <c r="I38" s="9"/>
      <c r="J38" s="9"/>
    </row>
    <row r="39" ht="15.75" customHeight="1">
      <c r="A39" s="22"/>
      <c r="B39" s="3"/>
      <c r="C39" s="30"/>
      <c r="D39" s="30"/>
      <c r="E39" s="31"/>
      <c r="F39" s="32"/>
      <c r="G39" s="32"/>
      <c r="H39" s="33"/>
      <c r="I39" s="9"/>
      <c r="J39" s="9"/>
      <c r="K39" s="9"/>
      <c r="L39" s="9"/>
      <c r="M39" s="9"/>
      <c r="N39" s="9"/>
      <c r="O39" s="9"/>
      <c r="P39" s="9"/>
    </row>
    <row r="40" ht="15.75" customHeight="1">
      <c r="A40" s="4" t="s">
        <v>66</v>
      </c>
      <c r="B40" s="47" t="s">
        <v>67</v>
      </c>
      <c r="C40" s="48">
        <v>23.0</v>
      </c>
      <c r="D40" s="48">
        <v>3.0</v>
      </c>
      <c r="E40" s="49" t="str">
        <f t="shared" ref="E40:E44" si="5">IF(C40&lt;6,IF(D40=2,"media",IF(D40&gt;2,"alta","baja")),IF(C40&lt;11,IF(D40&gt;2,"alta","media"),IF(D40&gt;2,"muy alta","alta")))</f>
        <v>muy alta</v>
      </c>
      <c r="F40" s="50">
        <v>3.0</v>
      </c>
      <c r="G40" s="51">
        <f>IF(E40="baja",F40*parametros!$B$1,IF(E40="media",F40*parametros!$B$2,IF(E40="alta",F40*parametros!$B$3,F40*parametros!$B$4)))</f>
        <v>144</v>
      </c>
      <c r="H40" s="52">
        <f>ROUND(G40*parametros!$F$16,0)</f>
        <v>4725000</v>
      </c>
      <c r="I40" s="53"/>
      <c r="J40" s="9"/>
      <c r="K40" s="9"/>
      <c r="L40" s="9"/>
      <c r="M40" s="9"/>
      <c r="N40" s="9"/>
      <c r="O40" s="9"/>
      <c r="P40" s="9"/>
    </row>
    <row r="41" ht="15.75" customHeight="1">
      <c r="A41" s="18"/>
      <c r="B41" s="6" t="s">
        <v>68</v>
      </c>
      <c r="C41" s="36">
        <v>8.0</v>
      </c>
      <c r="D41" s="36">
        <v>6.0</v>
      </c>
      <c r="E41" s="54" t="str">
        <f t="shared" si="5"/>
        <v>alta</v>
      </c>
      <c r="F41" s="35">
        <v>4.0</v>
      </c>
      <c r="G41" s="13">
        <f>IF(E41="baja",F41*parametros!$B$1,IF(E41="media",F41*parametros!$B$2,IF(E41="alta",F41*parametros!$B$3,F41*parametros!$B$4)))</f>
        <v>80</v>
      </c>
      <c r="H41" s="21">
        <f>ROUND(G41*parametros!$F$16,0)</f>
        <v>2625000</v>
      </c>
      <c r="I41" s="9"/>
      <c r="J41" s="9"/>
      <c r="K41" s="9"/>
      <c r="L41" s="9"/>
      <c r="M41" s="9"/>
      <c r="N41" s="9"/>
      <c r="O41" s="9"/>
      <c r="P41" s="9"/>
    </row>
    <row r="42" ht="15.75" customHeight="1">
      <c r="A42" s="18"/>
      <c r="B42" s="6" t="s">
        <v>69</v>
      </c>
      <c r="C42" s="36">
        <v>9.0</v>
      </c>
      <c r="D42" s="36">
        <v>1.0</v>
      </c>
      <c r="E42" s="54" t="str">
        <f t="shared" si="5"/>
        <v>media</v>
      </c>
      <c r="F42" s="35">
        <v>2.0</v>
      </c>
      <c r="G42" s="13">
        <f>IF(E42="baja",F42*parametros!$B$1,IF(E42="media",F42*parametros!$B$2,IF(E42="alta",F42*parametros!$B$3,F42*parametros!$B$4)))</f>
        <v>20</v>
      </c>
      <c r="H42" s="21">
        <f>ROUND(G42*parametros!$F$16,0)</f>
        <v>656250</v>
      </c>
      <c r="I42" s="9"/>
      <c r="J42" s="9"/>
      <c r="K42" s="9"/>
      <c r="L42" s="9"/>
      <c r="M42" s="9"/>
      <c r="N42" s="9"/>
      <c r="O42" s="9"/>
      <c r="P42" s="9"/>
    </row>
    <row r="43" ht="15.75" customHeight="1">
      <c r="A43" s="18"/>
      <c r="B43" s="6" t="s">
        <v>70</v>
      </c>
      <c r="C43" s="34">
        <v>3.0</v>
      </c>
      <c r="D43" s="34">
        <v>1.0</v>
      </c>
      <c r="E43" s="54" t="str">
        <f t="shared" si="5"/>
        <v>baja</v>
      </c>
      <c r="F43" s="55">
        <v>1.0</v>
      </c>
      <c r="G43" s="13">
        <f>IF(E43="baja",F43*parametros!$B$1,IF(E43="media",F43*parametros!$B$2,IF(E43="alta",F43*parametros!$B$3,F43*parametros!$B$4)))</f>
        <v>5</v>
      </c>
      <c r="H43" s="21">
        <f>ROUND(G43*parametros!$F$16,0)</f>
        <v>164063</v>
      </c>
      <c r="I43" s="9"/>
      <c r="J43" s="9"/>
      <c r="K43" s="9"/>
      <c r="L43" s="9"/>
      <c r="M43" s="9"/>
      <c r="N43" s="9"/>
      <c r="O43" s="9"/>
      <c r="P43" s="9"/>
    </row>
    <row r="44" ht="15.75" customHeight="1">
      <c r="A44" s="37"/>
      <c r="B44" s="6" t="s">
        <v>71</v>
      </c>
      <c r="C44" s="34">
        <v>5.0</v>
      </c>
      <c r="D44" s="34">
        <v>1.0</v>
      </c>
      <c r="E44" s="54" t="str">
        <f t="shared" si="5"/>
        <v>baja</v>
      </c>
      <c r="F44" s="55">
        <v>1.0</v>
      </c>
      <c r="G44" s="13">
        <f>IF(E44="baja",F44*parametros!$B$1,IF(E44="media",F44*parametros!$B$2,IF(E44="alta",F44*parametros!$B$3,F44*parametros!$B$4)))</f>
        <v>5</v>
      </c>
      <c r="H44" s="21">
        <f>ROUND(G44*parametros!$F$16,0)</f>
        <v>164063</v>
      </c>
      <c r="I44" s="23">
        <f>SUM(H40:H44)</f>
        <v>8334376</v>
      </c>
      <c r="J44" s="9"/>
      <c r="K44" s="9"/>
      <c r="L44" s="9"/>
      <c r="M44" s="9"/>
      <c r="N44" s="9"/>
      <c r="O44" s="9"/>
      <c r="P44" s="9"/>
    </row>
    <row r="45" ht="15.75" customHeight="1">
      <c r="A45" s="22"/>
      <c r="B45" s="3"/>
      <c r="C45" s="30"/>
      <c r="D45" s="30"/>
      <c r="E45" s="31"/>
      <c r="F45" s="32"/>
      <c r="G45" s="32"/>
      <c r="H45" s="33"/>
      <c r="I45" s="9"/>
      <c r="J45" s="9"/>
      <c r="K45" s="9"/>
      <c r="L45" s="9"/>
      <c r="M45" s="9"/>
      <c r="N45" s="9"/>
      <c r="O45" s="9"/>
      <c r="P45" s="9"/>
    </row>
    <row r="46" ht="15.75" customHeight="1">
      <c r="A46" s="22"/>
      <c r="B46" s="3"/>
      <c r="C46" s="30"/>
      <c r="D46" s="30"/>
      <c r="E46" s="31"/>
      <c r="F46" s="32"/>
      <c r="G46" s="32"/>
      <c r="H46" s="33"/>
      <c r="I46" s="9"/>
      <c r="J46" s="9"/>
      <c r="K46" s="9"/>
      <c r="L46" s="9"/>
      <c r="M46" s="9"/>
      <c r="N46" s="9"/>
      <c r="O46" s="9"/>
      <c r="P46" s="9"/>
    </row>
    <row r="47" ht="15.75" customHeight="1">
      <c r="A47" s="22"/>
      <c r="B47" s="3"/>
      <c r="C47" s="30"/>
      <c r="D47" s="30"/>
      <c r="E47" s="31"/>
      <c r="F47" s="32"/>
      <c r="G47" s="32"/>
      <c r="H47" s="33"/>
      <c r="J47" s="9"/>
      <c r="K47" s="9"/>
      <c r="L47" s="9"/>
      <c r="M47" s="9"/>
      <c r="N47" s="9"/>
      <c r="O47" s="9"/>
      <c r="P47" s="9"/>
    </row>
    <row r="48" ht="15.75" customHeight="1">
      <c r="A48" s="22"/>
      <c r="B48" s="3"/>
      <c r="C48" s="9"/>
      <c r="D48" s="9"/>
      <c r="E48" s="31"/>
      <c r="F48" s="32"/>
      <c r="G48" s="32"/>
      <c r="H48" s="33"/>
      <c r="I48" s="9"/>
      <c r="J48" s="9"/>
      <c r="K48" s="9"/>
      <c r="L48" s="9"/>
      <c r="M48" s="9"/>
      <c r="N48" s="9"/>
      <c r="O48" s="9"/>
      <c r="P48" s="9"/>
    </row>
    <row r="49" ht="15.75" customHeight="1">
      <c r="A49" s="22"/>
      <c r="B49" s="3"/>
      <c r="C49" s="9"/>
      <c r="D49" s="9"/>
      <c r="E49" s="31"/>
      <c r="F49" s="32"/>
      <c r="G49" s="56" t="s">
        <v>72</v>
      </c>
      <c r="H49" s="21">
        <f>SUM(H9:H37)</f>
        <v>122325000</v>
      </c>
      <c r="I49" s="9"/>
      <c r="J49" s="9"/>
      <c r="K49" s="9"/>
      <c r="L49" s="9"/>
      <c r="M49" s="9"/>
      <c r="N49" s="9"/>
      <c r="O49" s="9"/>
      <c r="P49" s="9"/>
    </row>
    <row r="50" ht="15.75" customHeight="1">
      <c r="B50" s="22"/>
      <c r="C50" s="22"/>
      <c r="D50" s="22"/>
      <c r="E50" s="31"/>
      <c r="F50" s="32"/>
      <c r="G50" s="57" t="s">
        <v>73</v>
      </c>
      <c r="H50" s="58">
        <f>SUM(G9:G37)</f>
        <v>3728</v>
      </c>
      <c r="I50" s="59"/>
      <c r="J50" s="9"/>
      <c r="K50" s="9"/>
      <c r="L50" s="9"/>
      <c r="M50" s="9"/>
      <c r="N50" s="9"/>
      <c r="O50" s="9"/>
      <c r="P50" s="9"/>
    </row>
    <row r="51" ht="15.75" customHeight="1">
      <c r="A51" s="29"/>
      <c r="B51" s="22"/>
      <c r="D51" s="22"/>
      <c r="E51" s="31"/>
      <c r="F51" s="32"/>
      <c r="G51" s="57" t="s">
        <v>74</v>
      </c>
      <c r="H51" s="58">
        <f>H50/parametros!$B$19</f>
        <v>621.3333333</v>
      </c>
      <c r="I51" s="59"/>
      <c r="J51" s="9"/>
      <c r="K51" s="9"/>
      <c r="L51" s="9"/>
      <c r="M51" s="9"/>
      <c r="N51" s="9"/>
      <c r="O51" s="9"/>
      <c r="P51" s="9"/>
    </row>
    <row r="52" ht="15.75" customHeight="1">
      <c r="A52" s="29"/>
      <c r="B52" s="22"/>
      <c r="G52" s="57" t="s">
        <v>75</v>
      </c>
      <c r="H52" s="58">
        <f>H51/parametros!$B$20</f>
        <v>31.06666667</v>
      </c>
      <c r="I52" s="59"/>
      <c r="J52" s="9"/>
      <c r="K52" s="9"/>
      <c r="L52" s="9"/>
      <c r="M52" s="9"/>
      <c r="N52" s="9"/>
      <c r="O52" s="9"/>
      <c r="P52" s="9"/>
    </row>
    <row r="53" ht="15.75" customHeight="1">
      <c r="A53" s="29"/>
      <c r="B53" s="22"/>
      <c r="C53" s="22"/>
      <c r="D53" s="22"/>
      <c r="E53" s="31"/>
      <c r="F53" s="32"/>
      <c r="G53" s="32"/>
      <c r="H53" s="33"/>
      <c r="I53" s="59"/>
      <c r="J53" s="9"/>
      <c r="K53" s="9"/>
      <c r="L53" s="9"/>
      <c r="M53" s="9"/>
      <c r="N53" s="9"/>
      <c r="O53" s="9"/>
      <c r="P53" s="9"/>
    </row>
    <row r="54" ht="15.75" customHeight="1">
      <c r="A54" s="3"/>
      <c r="B54" s="22"/>
      <c r="C54" s="22"/>
      <c r="D54" s="22"/>
      <c r="E54" s="31"/>
      <c r="F54" s="32"/>
      <c r="G54" s="32"/>
      <c r="H54" s="33"/>
      <c r="I54" s="59"/>
      <c r="J54" s="9"/>
      <c r="K54" s="9"/>
      <c r="L54" s="9"/>
      <c r="M54" s="9"/>
      <c r="N54" s="9"/>
      <c r="O54" s="9"/>
      <c r="P54" s="9"/>
    </row>
    <row r="55" ht="15.75" customHeight="1">
      <c r="A55" s="3"/>
      <c r="B55" s="22"/>
      <c r="C55" s="22"/>
      <c r="D55" s="22"/>
      <c r="E55" s="31"/>
      <c r="F55" s="32"/>
      <c r="G55" s="32"/>
      <c r="H55" s="33"/>
      <c r="I55" s="59"/>
      <c r="J55" s="9"/>
      <c r="K55" s="9"/>
      <c r="L55" s="9"/>
      <c r="M55" s="9"/>
      <c r="N55" s="9"/>
      <c r="O55" s="9"/>
      <c r="P55" s="9"/>
    </row>
    <row r="56" ht="15.75" customHeight="1">
      <c r="A56" s="3"/>
      <c r="B56" s="3"/>
      <c r="D56" s="22"/>
      <c r="E56" s="31"/>
      <c r="F56" s="32"/>
      <c r="G56" s="32"/>
      <c r="H56" s="33"/>
      <c r="I56" s="59"/>
      <c r="J56" s="9"/>
      <c r="K56" s="9"/>
      <c r="L56" s="9"/>
      <c r="M56" s="9"/>
      <c r="N56" s="9"/>
      <c r="O56" s="9"/>
      <c r="P56" s="9"/>
    </row>
    <row r="57" ht="15.75" customHeight="1">
      <c r="A57" s="22"/>
      <c r="B57" s="3"/>
      <c r="C57" s="22"/>
      <c r="D57" s="22"/>
      <c r="E57" s="31"/>
      <c r="F57" s="32"/>
      <c r="G57" s="32"/>
      <c r="H57" s="33"/>
      <c r="I57" s="59"/>
      <c r="J57" s="9"/>
      <c r="K57" s="9"/>
      <c r="L57" s="9"/>
      <c r="M57" s="9"/>
      <c r="N57" s="9"/>
      <c r="O57" s="9"/>
      <c r="P57" s="9"/>
    </row>
    <row r="58" ht="15.75" customHeight="1">
      <c r="A58" s="22"/>
      <c r="B58" s="3"/>
      <c r="C58" s="22"/>
      <c r="D58" s="22"/>
      <c r="E58" s="31"/>
      <c r="F58" s="32"/>
      <c r="G58" s="32"/>
      <c r="H58" s="33"/>
      <c r="I58" s="59"/>
      <c r="J58" s="9"/>
      <c r="K58" s="9"/>
      <c r="L58" s="9"/>
      <c r="M58" s="9"/>
      <c r="N58" s="9"/>
      <c r="O58" s="9"/>
      <c r="P58" s="9"/>
    </row>
    <row r="59" ht="15.75" customHeight="1">
      <c r="A59" s="22"/>
      <c r="B59" s="3"/>
      <c r="C59" s="22"/>
      <c r="D59" s="22"/>
      <c r="E59" s="31"/>
      <c r="F59" s="32"/>
      <c r="G59" s="32"/>
      <c r="H59" s="33"/>
      <c r="I59" s="59"/>
      <c r="J59" s="9"/>
      <c r="K59" s="9"/>
      <c r="L59" s="9"/>
      <c r="M59" s="9"/>
      <c r="N59" s="9"/>
      <c r="O59" s="9"/>
      <c r="P59" s="9"/>
    </row>
    <row r="60" ht="15.75" customHeight="1">
      <c r="A60" s="22"/>
      <c r="B60" s="3"/>
      <c r="C60" s="22"/>
      <c r="D60" s="22"/>
      <c r="E60" s="31"/>
      <c r="F60" s="32"/>
      <c r="G60" s="32"/>
      <c r="H60" s="33"/>
      <c r="I60" s="59"/>
      <c r="J60" s="9"/>
      <c r="K60" s="9"/>
      <c r="L60" s="9"/>
      <c r="M60" s="9"/>
      <c r="N60" s="9"/>
      <c r="O60" s="9"/>
      <c r="P60" s="9"/>
    </row>
    <row r="61" ht="15.75" customHeight="1">
      <c r="A61" s="22"/>
      <c r="B61" s="3"/>
      <c r="I61" s="59"/>
      <c r="J61" s="9"/>
      <c r="K61" s="9"/>
      <c r="L61" s="9"/>
      <c r="M61" s="9"/>
      <c r="N61" s="9"/>
      <c r="O61" s="9"/>
      <c r="P61" s="9"/>
    </row>
    <row r="62" ht="15.75" customHeight="1">
      <c r="A62" s="29"/>
      <c r="B62" s="22"/>
      <c r="C62" s="22"/>
      <c r="D62" s="22"/>
      <c r="E62" s="31"/>
      <c r="F62" s="32"/>
      <c r="G62" s="32"/>
      <c r="H62" s="33"/>
      <c r="I62" s="59"/>
      <c r="J62" s="9"/>
      <c r="K62" s="9"/>
      <c r="L62" s="9"/>
      <c r="M62" s="9"/>
      <c r="N62" s="9"/>
      <c r="O62" s="9"/>
      <c r="P62" s="9"/>
    </row>
    <row r="63" ht="15.75" customHeight="1">
      <c r="A63" s="29"/>
      <c r="J63" s="9"/>
      <c r="K63" s="9"/>
      <c r="L63" s="9"/>
      <c r="M63" s="9"/>
      <c r="N63" s="9"/>
      <c r="O63" s="9"/>
      <c r="P63" s="9"/>
    </row>
    <row r="64" ht="15.75" customHeight="1">
      <c r="A64" s="3"/>
      <c r="B64" s="22"/>
      <c r="C64" s="22"/>
      <c r="D64" s="22"/>
      <c r="E64" s="31"/>
      <c r="F64" s="32"/>
      <c r="G64" s="32"/>
      <c r="H64" s="33"/>
      <c r="I64" s="59"/>
      <c r="J64" s="9"/>
      <c r="K64" s="9"/>
      <c r="L64" s="9"/>
      <c r="M64" s="9"/>
      <c r="N64" s="9"/>
      <c r="O64" s="9"/>
      <c r="P64" s="9"/>
    </row>
    <row r="65" ht="15.75" customHeight="1">
      <c r="A65" s="3"/>
      <c r="I65" s="59"/>
      <c r="J65" s="9"/>
      <c r="K65" s="9"/>
      <c r="L65" s="9"/>
      <c r="M65" s="9"/>
      <c r="N65" s="9"/>
      <c r="O65" s="9"/>
      <c r="P65" s="9"/>
    </row>
    <row r="66" ht="15.75" customHeight="1">
      <c r="A66" s="3"/>
      <c r="B66" s="22"/>
      <c r="C66" s="22"/>
      <c r="D66" s="22"/>
      <c r="E66" s="31"/>
      <c r="F66" s="32"/>
      <c r="G66" s="32"/>
      <c r="H66" s="33"/>
      <c r="I66" s="59"/>
      <c r="J66" s="9"/>
      <c r="K66" s="9"/>
      <c r="L66" s="9"/>
      <c r="M66" s="9"/>
      <c r="N66" s="9"/>
      <c r="O66" s="9"/>
      <c r="P66" s="9"/>
    </row>
    <row r="67" ht="15.75" customHeight="1">
      <c r="A67" s="3"/>
      <c r="B67" s="22"/>
      <c r="C67" s="22"/>
      <c r="D67" s="22"/>
      <c r="E67" s="31"/>
      <c r="F67" s="32"/>
      <c r="G67" s="32"/>
      <c r="H67" s="33"/>
      <c r="I67" s="59"/>
      <c r="J67" s="9"/>
      <c r="K67" s="9"/>
      <c r="L67" s="9"/>
      <c r="M67" s="9"/>
      <c r="N67" s="9"/>
      <c r="O67" s="9"/>
      <c r="P67" s="9"/>
    </row>
    <row r="68" ht="15.75" customHeight="1">
      <c r="A68" s="3"/>
      <c r="B68" s="22"/>
      <c r="C68" s="22"/>
      <c r="D68" s="22"/>
      <c r="E68" s="31"/>
      <c r="F68" s="32"/>
      <c r="G68" s="32"/>
      <c r="H68" s="33"/>
      <c r="I68" s="59"/>
      <c r="J68" s="9"/>
      <c r="K68" s="9"/>
      <c r="L68" s="9"/>
      <c r="M68" s="9"/>
      <c r="N68" s="9"/>
      <c r="O68" s="9"/>
      <c r="P68" s="9"/>
    </row>
    <row r="69" ht="15.75" customHeight="1">
      <c r="A69" s="3"/>
      <c r="B69" s="22"/>
      <c r="C69" s="22"/>
      <c r="D69" s="22"/>
      <c r="E69" s="31"/>
      <c r="F69" s="32"/>
      <c r="G69" s="32"/>
      <c r="H69" s="33"/>
      <c r="I69" s="59"/>
      <c r="J69" s="9"/>
      <c r="K69" s="9"/>
      <c r="L69" s="9"/>
      <c r="M69" s="9"/>
      <c r="N69" s="9"/>
      <c r="O69" s="9"/>
      <c r="P69" s="9"/>
    </row>
    <row r="70" ht="15.75" customHeight="1">
      <c r="A70" s="3"/>
      <c r="I70" s="59"/>
      <c r="J70" s="9"/>
      <c r="K70" s="9"/>
      <c r="L70" s="9"/>
      <c r="M70" s="9"/>
      <c r="N70" s="9"/>
      <c r="O70" s="9"/>
      <c r="P70" s="9"/>
    </row>
    <row r="71" ht="15.75" customHeight="1">
      <c r="A71" s="3"/>
      <c r="B71" s="22"/>
      <c r="C71" s="22"/>
      <c r="D71" s="22"/>
      <c r="E71" s="31"/>
      <c r="F71" s="32"/>
      <c r="G71" s="32"/>
      <c r="H71" s="33"/>
      <c r="I71" s="59"/>
      <c r="J71" s="9"/>
      <c r="K71" s="9"/>
      <c r="L71" s="9"/>
      <c r="M71" s="9"/>
      <c r="N71" s="9"/>
      <c r="O71" s="9"/>
      <c r="P71" s="9"/>
    </row>
    <row r="72" ht="15.75" customHeight="1">
      <c r="A72" s="3"/>
      <c r="B72" s="22"/>
      <c r="C72" s="22"/>
      <c r="D72" s="22"/>
      <c r="E72" s="31"/>
      <c r="F72" s="32"/>
      <c r="G72" s="32"/>
      <c r="H72" s="33"/>
      <c r="I72" s="59"/>
      <c r="J72" s="9"/>
      <c r="K72" s="9"/>
      <c r="L72" s="9"/>
      <c r="M72" s="9"/>
      <c r="N72" s="9"/>
      <c r="O72" s="9"/>
      <c r="P72" s="9"/>
    </row>
    <row r="73" ht="15.75" customHeight="1">
      <c r="A73" s="3"/>
      <c r="B73" s="22"/>
      <c r="C73" s="22"/>
      <c r="D73" s="22"/>
      <c r="E73" s="31"/>
      <c r="F73" s="32"/>
      <c r="G73" s="32"/>
      <c r="H73" s="33"/>
      <c r="I73" s="59"/>
      <c r="J73" s="9"/>
      <c r="K73" s="9"/>
      <c r="L73" s="9"/>
      <c r="M73" s="9"/>
      <c r="N73" s="9"/>
      <c r="O73" s="9"/>
      <c r="P73" s="9"/>
    </row>
    <row r="74" ht="15.75" customHeight="1">
      <c r="A74" s="3"/>
      <c r="B74" s="22"/>
      <c r="C74" s="22"/>
      <c r="D74" s="22"/>
      <c r="E74" s="31"/>
      <c r="F74" s="32"/>
      <c r="G74" s="32"/>
      <c r="H74" s="33"/>
      <c r="I74" s="59"/>
      <c r="J74" s="9"/>
      <c r="K74" s="9"/>
      <c r="L74" s="9"/>
      <c r="M74" s="9"/>
      <c r="N74" s="9"/>
      <c r="O74" s="9"/>
      <c r="P74" s="9"/>
    </row>
    <row r="75" ht="15.75" customHeight="1">
      <c r="I75" s="59"/>
      <c r="J75" s="9"/>
      <c r="K75" s="9"/>
      <c r="L75" s="9"/>
      <c r="M75" s="9"/>
      <c r="N75" s="9"/>
      <c r="O75" s="9"/>
      <c r="P75" s="9"/>
    </row>
    <row r="76" ht="15.75" customHeight="1">
      <c r="A76" s="29"/>
      <c r="B76" s="22"/>
      <c r="C76" s="22"/>
      <c r="D76" s="22"/>
      <c r="E76" s="31"/>
      <c r="F76" s="32"/>
      <c r="G76" s="32"/>
      <c r="H76" s="33"/>
      <c r="I76" s="59"/>
      <c r="J76" s="9"/>
      <c r="K76" s="9"/>
      <c r="L76" s="9"/>
      <c r="M76" s="9"/>
      <c r="N76" s="9"/>
      <c r="O76" s="9"/>
      <c r="P76" s="9"/>
    </row>
    <row r="77" ht="15.75" customHeight="1">
      <c r="A77" s="29"/>
      <c r="B77" s="22"/>
      <c r="C77" s="22"/>
      <c r="D77" s="22"/>
      <c r="E77" s="31"/>
      <c r="F77" s="32"/>
      <c r="G77" s="32"/>
      <c r="H77" s="33"/>
      <c r="I77" s="59"/>
      <c r="J77" s="9"/>
      <c r="K77" s="9"/>
      <c r="L77" s="9"/>
      <c r="M77" s="9"/>
      <c r="N77" s="9"/>
      <c r="O77" s="9"/>
      <c r="P77" s="9"/>
    </row>
    <row r="78" ht="15.75" customHeight="1">
      <c r="A78" s="29"/>
      <c r="B78" s="22"/>
      <c r="C78" s="22"/>
      <c r="D78" s="22"/>
      <c r="E78" s="31"/>
      <c r="F78" s="32"/>
      <c r="G78" s="32"/>
      <c r="H78" s="33"/>
      <c r="I78" s="59"/>
      <c r="J78" s="9"/>
      <c r="K78" s="9"/>
      <c r="L78" s="9"/>
      <c r="M78" s="9"/>
      <c r="N78" s="9"/>
      <c r="O78" s="9"/>
      <c r="P78" s="9"/>
    </row>
    <row r="79" ht="15.75" customHeight="1">
      <c r="A79" s="29"/>
      <c r="B79" s="22"/>
      <c r="C79" s="22"/>
      <c r="D79" s="22"/>
      <c r="E79" s="31"/>
      <c r="F79" s="32"/>
      <c r="G79" s="32"/>
      <c r="H79" s="33"/>
      <c r="I79" s="59"/>
      <c r="J79" s="9"/>
      <c r="K79" s="9"/>
      <c r="L79" s="9"/>
      <c r="M79" s="9"/>
      <c r="N79" s="9"/>
      <c r="O79" s="9"/>
      <c r="P79" s="9"/>
    </row>
    <row r="80" ht="15.75" customHeight="1">
      <c r="A80" s="29"/>
      <c r="B80" s="22"/>
      <c r="C80" s="22"/>
      <c r="D80" s="22"/>
      <c r="E80" s="31"/>
      <c r="F80" s="32"/>
      <c r="G80" s="32"/>
      <c r="H80" s="33"/>
      <c r="I80" s="59"/>
      <c r="J80" s="9"/>
      <c r="K80" s="9"/>
      <c r="L80" s="9"/>
      <c r="M80" s="9"/>
      <c r="N80" s="9"/>
      <c r="O80" s="9"/>
      <c r="P80" s="9"/>
    </row>
    <row r="81" ht="15.75" customHeight="1">
      <c r="A81" s="29"/>
      <c r="I81" s="59"/>
      <c r="J81" s="9"/>
      <c r="K81" s="9"/>
      <c r="L81" s="9"/>
      <c r="M81" s="9"/>
      <c r="N81" s="9"/>
      <c r="O81" s="9"/>
      <c r="P81" s="9"/>
    </row>
    <row r="82" ht="15.75" customHeight="1">
      <c r="A82" s="29"/>
      <c r="B82" s="22"/>
      <c r="C82" s="22"/>
      <c r="D82" s="22"/>
      <c r="E82" s="31"/>
      <c r="F82" s="32"/>
      <c r="G82" s="32"/>
      <c r="H82" s="33"/>
      <c r="I82" s="59"/>
      <c r="J82" s="9"/>
      <c r="K82" s="9"/>
      <c r="L82" s="9"/>
      <c r="M82" s="9"/>
      <c r="N82" s="9"/>
      <c r="O82" s="9"/>
      <c r="P82" s="9"/>
    </row>
    <row r="83" ht="15.75" customHeight="1">
      <c r="A83" s="29"/>
      <c r="B83" s="22"/>
      <c r="C83" s="22"/>
      <c r="D83" s="22"/>
      <c r="E83" s="31"/>
      <c r="F83" s="32"/>
      <c r="G83" s="32"/>
      <c r="H83" s="33"/>
      <c r="I83" s="59"/>
      <c r="J83" s="9"/>
      <c r="K83" s="9"/>
      <c r="L83" s="9"/>
      <c r="M83" s="9"/>
      <c r="N83" s="9"/>
      <c r="O83" s="9"/>
      <c r="P83" s="9"/>
    </row>
    <row r="84" ht="15.75" customHeight="1">
      <c r="A84" s="29"/>
      <c r="B84" s="22"/>
      <c r="C84" s="22"/>
      <c r="D84" s="22"/>
      <c r="E84" s="31"/>
      <c r="F84" s="32"/>
      <c r="G84" s="32"/>
      <c r="H84" s="33"/>
      <c r="I84" s="59"/>
      <c r="J84" s="9"/>
      <c r="K84" s="9"/>
      <c r="L84" s="9"/>
      <c r="M84" s="9"/>
      <c r="N84" s="9"/>
      <c r="O84" s="9"/>
      <c r="P84" s="9"/>
    </row>
    <row r="85" ht="15.75" customHeight="1">
      <c r="A85" s="29"/>
      <c r="B85" s="22"/>
      <c r="C85" s="22"/>
      <c r="D85" s="22"/>
      <c r="E85" s="31"/>
      <c r="F85" s="32"/>
      <c r="G85" s="32"/>
      <c r="H85" s="33"/>
      <c r="I85" s="59"/>
      <c r="J85" s="9"/>
      <c r="K85" s="9"/>
      <c r="L85" s="9"/>
      <c r="M85" s="9"/>
      <c r="N85" s="9"/>
      <c r="O85" s="9"/>
      <c r="P85" s="9"/>
    </row>
    <row r="86" ht="15.75" customHeight="1">
      <c r="A86" s="29"/>
      <c r="B86" s="22"/>
      <c r="C86" s="22"/>
      <c r="D86" s="22"/>
      <c r="E86" s="31"/>
      <c r="F86" s="32"/>
      <c r="G86" s="32"/>
      <c r="H86" s="33"/>
      <c r="I86" s="59"/>
      <c r="J86" s="9"/>
      <c r="K86" s="9"/>
      <c r="L86" s="9"/>
      <c r="M86" s="9"/>
      <c r="N86" s="9"/>
      <c r="O86" s="9"/>
      <c r="P86" s="9"/>
    </row>
    <row r="87" ht="15.75" customHeight="1">
      <c r="A87" s="29"/>
      <c r="B87" s="22"/>
      <c r="C87" s="22"/>
      <c r="D87" s="22"/>
      <c r="E87" s="31"/>
      <c r="F87" s="32"/>
      <c r="G87" s="32"/>
      <c r="H87" s="33"/>
      <c r="I87" s="59"/>
      <c r="J87" s="9"/>
      <c r="K87" s="9"/>
      <c r="L87" s="9"/>
      <c r="M87" s="9"/>
      <c r="N87" s="9"/>
      <c r="O87" s="9"/>
      <c r="P87" s="9"/>
    </row>
    <row r="88" ht="15.75" customHeight="1">
      <c r="A88" s="29"/>
      <c r="I88" s="59"/>
      <c r="J88" s="9"/>
      <c r="K88" s="9"/>
      <c r="L88" s="9"/>
      <c r="M88" s="9"/>
      <c r="N88" s="9"/>
      <c r="O88" s="9"/>
      <c r="P88" s="9"/>
    </row>
    <row r="89" ht="15.75" customHeight="1">
      <c r="A89" s="29"/>
      <c r="B89" s="22"/>
      <c r="C89" s="22"/>
      <c r="D89" s="22"/>
      <c r="E89" s="31"/>
      <c r="F89" s="32"/>
      <c r="G89" s="32"/>
      <c r="H89" s="33"/>
      <c r="I89" s="59"/>
      <c r="J89" s="9"/>
      <c r="K89" s="9"/>
      <c r="L89" s="9"/>
      <c r="M89" s="9"/>
      <c r="N89" s="9"/>
      <c r="O89" s="9"/>
      <c r="P89" s="9"/>
    </row>
    <row r="90" ht="15.75" customHeight="1">
      <c r="A90" s="29"/>
      <c r="C90" s="22"/>
      <c r="D90" s="22"/>
      <c r="E90" s="31"/>
      <c r="F90" s="32"/>
      <c r="G90" s="32"/>
      <c r="H90" s="33"/>
      <c r="I90" s="59"/>
      <c r="J90" s="9"/>
      <c r="K90" s="9"/>
      <c r="L90" s="9"/>
      <c r="M90" s="9"/>
      <c r="N90" s="9"/>
      <c r="O90" s="9"/>
      <c r="P90" s="9"/>
    </row>
    <row r="91" ht="15.75" customHeight="1">
      <c r="B91" s="22"/>
      <c r="C91" s="22"/>
      <c r="D91" s="22"/>
      <c r="E91" s="31"/>
      <c r="F91" s="32"/>
      <c r="G91" s="32"/>
      <c r="H91" s="33"/>
      <c r="I91" s="59"/>
      <c r="J91" s="9"/>
      <c r="K91" s="9"/>
      <c r="L91" s="9"/>
      <c r="M91" s="9"/>
      <c r="N91" s="9"/>
      <c r="O91" s="9"/>
      <c r="P91" s="9"/>
    </row>
    <row r="92" ht="15.75" customHeight="1">
      <c r="B92" s="22"/>
      <c r="C92" s="22"/>
      <c r="D92" s="22"/>
      <c r="E92" s="31"/>
      <c r="F92" s="32"/>
      <c r="G92" s="32"/>
      <c r="H92" s="33"/>
      <c r="J92" s="9"/>
      <c r="K92" s="9"/>
      <c r="L92" s="9"/>
      <c r="M92" s="9"/>
      <c r="N92" s="9"/>
      <c r="O92" s="9"/>
      <c r="P92" s="9"/>
    </row>
    <row r="93" ht="15.75" customHeight="1">
      <c r="I93" s="59"/>
      <c r="J93" s="9"/>
      <c r="K93" s="9"/>
      <c r="L93" s="9"/>
      <c r="M93" s="9"/>
      <c r="N93" s="9"/>
      <c r="O93" s="9"/>
      <c r="P93" s="9"/>
    </row>
    <row r="94" ht="15.75" customHeight="1">
      <c r="A94" s="29"/>
      <c r="B94" s="22"/>
      <c r="C94" s="22"/>
      <c r="D94" s="22"/>
      <c r="E94" s="31"/>
      <c r="F94" s="32"/>
      <c r="G94" s="32"/>
      <c r="H94" s="33"/>
      <c r="I94" s="59"/>
      <c r="J94" s="9"/>
      <c r="K94" s="9"/>
      <c r="L94" s="9"/>
      <c r="M94" s="9"/>
      <c r="N94" s="9"/>
      <c r="O94" s="9"/>
      <c r="P94" s="9"/>
    </row>
    <row r="95" ht="15.75" customHeight="1">
      <c r="A95" s="29"/>
      <c r="B95" s="22"/>
      <c r="C95" s="22"/>
      <c r="D95" s="22"/>
      <c r="E95" s="31"/>
      <c r="F95" s="32"/>
      <c r="G95" s="32"/>
      <c r="H95" s="33"/>
      <c r="I95" s="59"/>
      <c r="J95" s="9"/>
      <c r="K95" s="9"/>
      <c r="L95" s="9"/>
      <c r="M95" s="9"/>
      <c r="N95" s="9"/>
      <c r="O95" s="9"/>
      <c r="P95" s="9"/>
    </row>
    <row r="96" ht="15.75" customHeight="1">
      <c r="A96" s="29"/>
      <c r="B96" s="22"/>
      <c r="C96" s="22"/>
      <c r="D96" s="22"/>
      <c r="E96" s="31"/>
      <c r="F96" s="32"/>
      <c r="G96" s="32"/>
      <c r="H96" s="33"/>
      <c r="I96" s="59"/>
      <c r="J96" s="9"/>
      <c r="K96" s="9"/>
      <c r="L96" s="9"/>
      <c r="M96" s="9"/>
      <c r="N96" s="9"/>
      <c r="O96" s="9"/>
      <c r="P96" s="9"/>
    </row>
    <row r="97" ht="15.75" customHeight="1">
      <c r="A97" s="29"/>
      <c r="B97" s="22"/>
      <c r="C97" s="22"/>
      <c r="D97" s="22"/>
      <c r="E97" s="31"/>
      <c r="F97" s="32"/>
      <c r="G97" s="32"/>
      <c r="H97" s="33"/>
      <c r="I97" s="59"/>
      <c r="J97" s="9"/>
      <c r="K97" s="9"/>
      <c r="L97" s="9"/>
      <c r="M97" s="9"/>
      <c r="N97" s="9"/>
      <c r="O97" s="9"/>
      <c r="P97" s="9"/>
    </row>
    <row r="98" ht="15.75" customHeight="1">
      <c r="A98" s="29"/>
      <c r="B98" s="22"/>
      <c r="C98" s="22"/>
      <c r="D98" s="22"/>
      <c r="E98" s="31"/>
      <c r="F98" s="32"/>
      <c r="G98" s="32"/>
      <c r="H98" s="33"/>
      <c r="I98" s="59"/>
      <c r="J98" s="9"/>
      <c r="K98" s="9"/>
      <c r="L98" s="9"/>
      <c r="M98" s="9"/>
      <c r="N98" s="9"/>
      <c r="O98" s="9"/>
      <c r="P98" s="9"/>
    </row>
    <row r="99" ht="15.75" customHeight="1">
      <c r="A99" s="29"/>
      <c r="B99" s="22"/>
      <c r="C99" s="22"/>
      <c r="D99" s="22"/>
      <c r="E99" s="31"/>
      <c r="F99" s="32"/>
      <c r="G99" s="32"/>
      <c r="H99" s="33"/>
      <c r="I99" s="59"/>
      <c r="J99" s="9"/>
      <c r="K99" s="9"/>
      <c r="L99" s="9"/>
      <c r="M99" s="9"/>
      <c r="N99" s="9"/>
      <c r="O99" s="9"/>
      <c r="P99" s="9"/>
    </row>
    <row r="100" ht="15.75" customHeight="1">
      <c r="A100" s="29"/>
      <c r="I100" s="59"/>
      <c r="J100" s="9"/>
      <c r="K100" s="9"/>
      <c r="L100" s="9"/>
      <c r="M100" s="9"/>
      <c r="N100" s="9"/>
      <c r="O100" s="9"/>
      <c r="P100" s="9"/>
    </row>
    <row r="101" ht="15.75" customHeight="1">
      <c r="A101" s="29"/>
      <c r="B101" s="22"/>
      <c r="C101" s="22"/>
      <c r="D101" s="30"/>
      <c r="E101" s="31"/>
      <c r="F101" s="32"/>
      <c r="G101" s="32"/>
      <c r="H101" s="33"/>
      <c r="I101" s="59"/>
      <c r="J101" s="9"/>
      <c r="K101" s="9"/>
      <c r="L101" s="9"/>
      <c r="M101" s="9"/>
      <c r="N101" s="9"/>
      <c r="O101" s="9"/>
      <c r="P101" s="9"/>
    </row>
    <row r="102" ht="15.75" customHeight="1">
      <c r="A102" s="29"/>
      <c r="B102" s="22"/>
      <c r="C102" s="22"/>
      <c r="D102" s="22"/>
      <c r="E102" s="31"/>
      <c r="F102" s="32"/>
      <c r="G102" s="32"/>
      <c r="H102" s="33"/>
      <c r="I102" s="59"/>
      <c r="J102" s="9"/>
      <c r="K102" s="9"/>
      <c r="L102" s="9"/>
      <c r="M102" s="9"/>
      <c r="N102" s="9"/>
      <c r="O102" s="9"/>
      <c r="P102" s="9"/>
    </row>
    <row r="103" ht="15.75" customHeight="1">
      <c r="A103" s="29"/>
      <c r="B103" s="22"/>
      <c r="C103" s="22"/>
      <c r="D103" s="22"/>
      <c r="E103" s="31"/>
      <c r="F103" s="22"/>
      <c r="G103" s="32"/>
      <c r="H103" s="33"/>
      <c r="I103" s="59"/>
      <c r="J103" s="9"/>
      <c r="K103" s="9"/>
      <c r="L103" s="9"/>
      <c r="M103" s="9"/>
      <c r="N103" s="9"/>
      <c r="O103" s="9"/>
      <c r="P103" s="9"/>
    </row>
    <row r="104" ht="15.75" customHeight="1">
      <c r="A104" s="29"/>
      <c r="B104" s="22"/>
      <c r="C104" s="22"/>
      <c r="D104" s="22"/>
      <c r="E104" s="31"/>
      <c r="F104" s="22"/>
      <c r="G104" s="32"/>
      <c r="H104" s="33"/>
      <c r="I104" s="59"/>
      <c r="J104" s="9"/>
      <c r="K104" s="9"/>
      <c r="L104" s="9"/>
      <c r="M104" s="9"/>
      <c r="N104" s="9"/>
      <c r="O104" s="9"/>
      <c r="P104" s="9"/>
    </row>
    <row r="105" ht="15.75" customHeight="1">
      <c r="A105" s="29"/>
      <c r="B105" s="22"/>
      <c r="C105" s="22"/>
      <c r="D105" s="22"/>
      <c r="E105" s="31"/>
      <c r="F105" s="22"/>
      <c r="G105" s="32"/>
      <c r="H105" s="33"/>
      <c r="I105" s="59"/>
      <c r="J105" s="9"/>
      <c r="K105" s="9"/>
      <c r="L105" s="9"/>
      <c r="M105" s="9"/>
      <c r="N105" s="9"/>
      <c r="O105" s="9"/>
      <c r="P105" s="9"/>
    </row>
    <row r="106" ht="15.75" customHeight="1">
      <c r="A106" s="29"/>
      <c r="B106" s="22"/>
      <c r="C106" s="22"/>
      <c r="D106" s="22"/>
      <c r="E106" s="31"/>
      <c r="F106" s="22"/>
      <c r="G106" s="32"/>
      <c r="H106" s="33"/>
      <c r="I106" s="59"/>
      <c r="J106" s="9"/>
      <c r="K106" s="9"/>
      <c r="L106" s="9"/>
      <c r="M106" s="9"/>
      <c r="N106" s="9"/>
      <c r="O106" s="9"/>
      <c r="P106" s="9"/>
    </row>
    <row r="107" ht="15.75" customHeight="1">
      <c r="A107" s="29"/>
      <c r="B107" s="22"/>
      <c r="C107" s="22"/>
      <c r="D107" s="22"/>
      <c r="E107" s="31"/>
      <c r="F107" s="22"/>
      <c r="G107" s="32"/>
      <c r="H107" s="33"/>
      <c r="I107" s="59"/>
      <c r="J107" s="9"/>
      <c r="K107" s="9"/>
      <c r="L107" s="9"/>
      <c r="M107" s="9"/>
      <c r="N107" s="9"/>
      <c r="O107" s="9"/>
      <c r="P107" s="9"/>
    </row>
    <row r="108" ht="15.75" customHeight="1">
      <c r="A108" s="29"/>
      <c r="B108" s="22"/>
      <c r="C108" s="22"/>
      <c r="D108" s="22"/>
      <c r="E108" s="31"/>
      <c r="F108" s="22"/>
      <c r="G108" s="32"/>
      <c r="H108" s="33"/>
      <c r="I108" s="59"/>
      <c r="J108" s="9"/>
      <c r="K108" s="9"/>
      <c r="L108" s="9"/>
      <c r="M108" s="9"/>
      <c r="N108" s="9"/>
      <c r="O108" s="9"/>
      <c r="P108" s="9"/>
    </row>
    <row r="109" ht="15.75" customHeight="1">
      <c r="A109" s="29"/>
      <c r="B109" s="22"/>
      <c r="C109" s="22"/>
      <c r="D109" s="22"/>
      <c r="E109" s="31"/>
      <c r="F109" s="22"/>
      <c r="G109" s="32"/>
      <c r="H109" s="33"/>
      <c r="I109" s="59"/>
      <c r="J109" s="9"/>
      <c r="K109" s="9"/>
      <c r="L109" s="9"/>
      <c r="M109" s="9"/>
      <c r="N109" s="9"/>
      <c r="O109" s="9"/>
      <c r="P109" s="9"/>
    </row>
    <row r="110" ht="15.75" customHeight="1">
      <c r="A110" s="29"/>
      <c r="B110" s="22"/>
      <c r="C110" s="22"/>
      <c r="D110" s="22"/>
      <c r="E110" s="31"/>
      <c r="F110" s="22"/>
      <c r="G110" s="32"/>
      <c r="H110" s="33"/>
      <c r="I110" s="59"/>
      <c r="J110" s="9"/>
      <c r="K110" s="9"/>
      <c r="L110" s="9"/>
      <c r="M110" s="9"/>
      <c r="N110" s="9"/>
      <c r="O110" s="9"/>
      <c r="P110" s="9"/>
    </row>
    <row r="111" ht="15.75" customHeight="1">
      <c r="A111" s="29"/>
      <c r="B111" s="22"/>
      <c r="C111" s="22"/>
      <c r="D111" s="22"/>
      <c r="E111" s="31"/>
      <c r="F111" s="22"/>
      <c r="G111" s="32"/>
      <c r="H111" s="33"/>
      <c r="I111" s="59"/>
      <c r="J111" s="9"/>
      <c r="K111" s="9"/>
      <c r="L111" s="9"/>
      <c r="M111" s="9"/>
      <c r="N111" s="9"/>
      <c r="O111" s="9"/>
      <c r="P111" s="9"/>
    </row>
    <row r="112" ht="15.75" customHeight="1">
      <c r="A112" s="29"/>
      <c r="E112" s="31"/>
      <c r="G112" s="32"/>
      <c r="H112" s="33"/>
      <c r="I112" s="59"/>
      <c r="J112" s="9"/>
      <c r="K112" s="9"/>
      <c r="L112" s="9"/>
      <c r="M112" s="9"/>
      <c r="N112" s="9"/>
      <c r="O112" s="9"/>
      <c r="P112" s="9"/>
    </row>
    <row r="113" ht="15.75" customHeight="1">
      <c r="A113" s="29"/>
      <c r="B113" s="22"/>
      <c r="C113" s="22"/>
      <c r="D113" s="22"/>
      <c r="E113" s="31"/>
      <c r="F113" s="22"/>
      <c r="G113" s="32"/>
      <c r="H113" s="33"/>
      <c r="I113" s="59"/>
      <c r="J113" s="9"/>
      <c r="K113" s="9"/>
      <c r="L113" s="9"/>
      <c r="M113" s="9"/>
      <c r="N113" s="9"/>
      <c r="O113" s="9"/>
      <c r="P113" s="9"/>
    </row>
    <row r="114" ht="15.75" customHeight="1">
      <c r="A114" s="29"/>
      <c r="B114" s="22"/>
      <c r="C114" s="22"/>
      <c r="D114" s="22"/>
      <c r="E114" s="31"/>
      <c r="F114" s="22"/>
      <c r="G114" s="32"/>
      <c r="H114" s="33"/>
      <c r="I114" s="59"/>
      <c r="J114" s="9"/>
      <c r="K114" s="9"/>
      <c r="L114" s="9"/>
      <c r="M114" s="9"/>
      <c r="N114" s="9"/>
      <c r="O114" s="9"/>
      <c r="P114" s="9"/>
    </row>
    <row r="115" ht="15.75" customHeight="1">
      <c r="A115" s="29"/>
      <c r="B115" s="22"/>
      <c r="C115" s="22"/>
      <c r="D115" s="22"/>
      <c r="E115" s="31"/>
      <c r="F115" s="22"/>
      <c r="G115" s="32"/>
      <c r="H115" s="33"/>
      <c r="I115" s="59"/>
      <c r="J115" s="9"/>
      <c r="K115" s="9"/>
      <c r="L115" s="9"/>
      <c r="M115" s="9"/>
      <c r="N115" s="9"/>
      <c r="O115" s="9"/>
      <c r="P115" s="9"/>
    </row>
    <row r="116" ht="15.75" customHeight="1">
      <c r="A116" s="29"/>
      <c r="B116" s="22"/>
      <c r="C116" s="22"/>
      <c r="D116" s="22"/>
      <c r="E116" s="31"/>
      <c r="F116" s="22"/>
      <c r="G116" s="32"/>
      <c r="H116" s="33"/>
      <c r="I116" s="59"/>
      <c r="J116" s="9"/>
      <c r="K116" s="9"/>
      <c r="L116" s="9"/>
      <c r="M116" s="9"/>
      <c r="N116" s="9"/>
      <c r="O116" s="9"/>
      <c r="P116" s="9"/>
    </row>
    <row r="117" ht="15.75" customHeight="1">
      <c r="A117" s="29"/>
      <c r="E117" s="31"/>
      <c r="G117" s="32"/>
      <c r="H117" s="33"/>
      <c r="I117" s="59"/>
      <c r="J117" s="9"/>
      <c r="K117" s="9"/>
      <c r="L117" s="9"/>
      <c r="M117" s="9"/>
      <c r="N117" s="9"/>
      <c r="O117" s="9"/>
      <c r="P117" s="9"/>
    </row>
    <row r="118" ht="15.75" customHeight="1">
      <c r="A118" s="29"/>
      <c r="B118" s="22"/>
      <c r="C118" s="22"/>
      <c r="D118" s="22"/>
      <c r="E118" s="31"/>
      <c r="F118" s="32"/>
      <c r="G118" s="32"/>
      <c r="H118" s="33"/>
      <c r="I118" s="59"/>
      <c r="J118" s="9"/>
      <c r="K118" s="9"/>
      <c r="L118" s="9"/>
      <c r="M118" s="9"/>
      <c r="N118" s="9"/>
      <c r="O118" s="9"/>
      <c r="P118" s="9"/>
    </row>
    <row r="119" ht="15.75" customHeight="1">
      <c r="A119" s="29"/>
      <c r="B119" s="22"/>
      <c r="C119" s="22"/>
      <c r="D119" s="22"/>
      <c r="E119" s="31"/>
      <c r="F119" s="22"/>
      <c r="G119" s="32"/>
      <c r="H119" s="33"/>
      <c r="I119" s="59"/>
      <c r="J119" s="9"/>
      <c r="K119" s="9"/>
      <c r="L119" s="9"/>
      <c r="M119" s="9"/>
      <c r="N119" s="9"/>
      <c r="O119" s="9"/>
      <c r="P119" s="9"/>
    </row>
    <row r="120" ht="15.75" customHeight="1">
      <c r="A120" s="29"/>
      <c r="E120" s="31"/>
      <c r="G120" s="32"/>
      <c r="H120" s="33"/>
      <c r="I120" s="59"/>
      <c r="J120" s="9"/>
      <c r="K120" s="9"/>
      <c r="L120" s="9"/>
      <c r="M120" s="9"/>
      <c r="N120" s="9"/>
      <c r="O120" s="9"/>
      <c r="P120" s="9"/>
    </row>
    <row r="121" ht="15.75" customHeight="1">
      <c r="A121" s="29"/>
      <c r="B121" s="22"/>
      <c r="C121" s="22"/>
      <c r="D121" s="22"/>
      <c r="E121" s="31"/>
      <c r="F121" s="22"/>
      <c r="G121" s="32"/>
      <c r="H121" s="33"/>
      <c r="I121" s="59"/>
      <c r="J121" s="9"/>
      <c r="K121" s="9"/>
      <c r="L121" s="9"/>
      <c r="M121" s="9"/>
      <c r="N121" s="9"/>
      <c r="O121" s="9"/>
      <c r="P121" s="9"/>
    </row>
    <row r="122" ht="15.75" customHeight="1">
      <c r="A122" s="29"/>
      <c r="B122" s="22"/>
      <c r="C122" s="22"/>
      <c r="D122" s="22"/>
      <c r="E122" s="31"/>
      <c r="F122" s="22"/>
      <c r="G122" s="32"/>
      <c r="H122" s="33"/>
      <c r="I122" s="59"/>
      <c r="J122" s="9"/>
      <c r="K122" s="9"/>
      <c r="L122" s="9"/>
      <c r="M122" s="9"/>
      <c r="N122" s="9"/>
      <c r="O122" s="9"/>
      <c r="P122" s="9"/>
    </row>
    <row r="123" ht="15.75" customHeight="1">
      <c r="A123" s="29"/>
      <c r="B123" s="22"/>
      <c r="C123" s="22"/>
      <c r="D123" s="22"/>
      <c r="E123" s="31"/>
      <c r="F123" s="22"/>
      <c r="G123" s="32"/>
      <c r="H123" s="33"/>
      <c r="I123" s="59"/>
      <c r="J123" s="9"/>
      <c r="K123" s="9"/>
      <c r="L123" s="9"/>
      <c r="M123" s="9"/>
      <c r="N123" s="9"/>
      <c r="O123" s="9"/>
      <c r="P123" s="9"/>
    </row>
    <row r="124" ht="15.75" customHeight="1">
      <c r="A124" s="29"/>
      <c r="B124" s="22"/>
      <c r="C124" s="22"/>
      <c r="D124" s="22"/>
      <c r="E124" s="31"/>
      <c r="F124" s="22"/>
      <c r="G124" s="32"/>
      <c r="H124" s="33"/>
      <c r="I124" s="59"/>
      <c r="J124" s="9"/>
      <c r="K124" s="9"/>
      <c r="L124" s="9"/>
      <c r="M124" s="9"/>
      <c r="N124" s="9"/>
      <c r="O124" s="9"/>
      <c r="P124" s="9"/>
    </row>
    <row r="125" ht="15.75" customHeight="1">
      <c r="A125" s="29"/>
      <c r="E125" s="31"/>
      <c r="G125" s="32"/>
      <c r="H125" s="33"/>
      <c r="I125" s="59"/>
      <c r="J125" s="9"/>
      <c r="K125" s="9"/>
      <c r="L125" s="9"/>
      <c r="M125" s="9"/>
      <c r="N125" s="9"/>
      <c r="O125" s="9"/>
      <c r="P125" s="9"/>
    </row>
    <row r="126" ht="15.75" customHeight="1">
      <c r="A126" s="29"/>
      <c r="E126" s="31"/>
      <c r="G126" s="32"/>
      <c r="H126" s="33"/>
      <c r="I126" s="59"/>
      <c r="J126" s="9"/>
      <c r="K126" s="9"/>
      <c r="L126" s="9"/>
      <c r="M126" s="9"/>
      <c r="N126" s="9"/>
      <c r="O126" s="9"/>
      <c r="P126" s="9"/>
    </row>
    <row r="127" ht="15.75" customHeight="1">
      <c r="A127" s="29"/>
      <c r="B127" s="22"/>
      <c r="C127" s="22"/>
      <c r="D127" s="22"/>
      <c r="E127" s="31"/>
      <c r="F127" s="22"/>
      <c r="G127" s="32"/>
      <c r="H127" s="33"/>
      <c r="I127" s="59"/>
      <c r="J127" s="9"/>
      <c r="K127" s="9"/>
      <c r="L127" s="9"/>
      <c r="M127" s="9"/>
      <c r="N127" s="9"/>
      <c r="O127" s="9"/>
      <c r="P127" s="9"/>
    </row>
    <row r="128" ht="15.75" customHeight="1">
      <c r="A128" s="29"/>
      <c r="B128" s="22"/>
      <c r="C128" s="22"/>
      <c r="D128" s="22"/>
      <c r="E128" s="31"/>
      <c r="F128" s="22"/>
      <c r="G128" s="32"/>
      <c r="H128" s="33"/>
      <c r="J128" s="9"/>
      <c r="K128" s="9"/>
      <c r="L128" s="9"/>
      <c r="M128" s="9"/>
      <c r="N128" s="9"/>
      <c r="O128" s="9"/>
      <c r="P128" s="9"/>
    </row>
    <row r="129" ht="15.75" customHeight="1">
      <c r="A129" s="9"/>
      <c r="B129" s="22"/>
      <c r="C129" s="22"/>
      <c r="D129" s="22"/>
      <c r="E129" s="31"/>
      <c r="F129" s="22"/>
      <c r="G129" s="32"/>
      <c r="H129" s="33"/>
      <c r="I129" s="9"/>
      <c r="J129" s="9"/>
      <c r="K129" s="9"/>
      <c r="L129" s="9"/>
      <c r="M129" s="9"/>
      <c r="N129" s="9"/>
      <c r="O129" s="9"/>
      <c r="P129" s="9"/>
    </row>
    <row r="130" ht="15.75" customHeight="1">
      <c r="A130" s="9"/>
      <c r="B130" s="22"/>
      <c r="C130" s="22"/>
      <c r="D130" s="22"/>
      <c r="E130" s="31"/>
      <c r="F130" s="22"/>
      <c r="G130" s="32"/>
      <c r="H130" s="33"/>
      <c r="I130" s="9"/>
      <c r="J130" s="9"/>
      <c r="K130" s="9"/>
      <c r="L130" s="9"/>
      <c r="M130" s="9"/>
      <c r="N130" s="9"/>
      <c r="O130" s="9"/>
      <c r="P130" s="9"/>
    </row>
    <row r="131" ht="15.75" customHeight="1">
      <c r="A131" s="9"/>
      <c r="E131" s="31"/>
      <c r="G131" s="32"/>
      <c r="H131" s="33"/>
      <c r="I131" s="9"/>
      <c r="J131" s="9"/>
      <c r="K131" s="9"/>
      <c r="L131" s="9"/>
      <c r="M131" s="9"/>
      <c r="N131" s="9"/>
      <c r="O131" s="9"/>
      <c r="P131" s="9"/>
    </row>
    <row r="132" ht="15.75" customHeight="1">
      <c r="A132" s="29"/>
      <c r="B132" s="22"/>
      <c r="C132" s="22"/>
      <c r="D132" s="22"/>
      <c r="E132" s="31"/>
      <c r="F132" s="22"/>
      <c r="G132" s="32"/>
      <c r="H132" s="33"/>
      <c r="I132" s="9"/>
      <c r="J132" s="9"/>
      <c r="K132" s="9"/>
      <c r="L132" s="9"/>
      <c r="M132" s="9"/>
      <c r="N132" s="9"/>
      <c r="O132" s="9"/>
      <c r="P132" s="9"/>
    </row>
    <row r="133" ht="15.75" customHeight="1">
      <c r="B133" s="22"/>
      <c r="C133" s="22"/>
      <c r="D133" s="22"/>
      <c r="E133" s="31"/>
      <c r="F133" s="22"/>
      <c r="G133" s="32"/>
      <c r="H133" s="33"/>
      <c r="I133" s="9"/>
      <c r="J133" s="9"/>
      <c r="K133" s="9"/>
      <c r="L133" s="9"/>
      <c r="M133" s="9"/>
      <c r="N133" s="9"/>
      <c r="O133" s="9"/>
      <c r="P133" s="9"/>
    </row>
    <row r="134" ht="15.75" customHeight="1">
      <c r="A134" s="29"/>
      <c r="B134" s="22"/>
      <c r="C134" s="22"/>
      <c r="D134" s="22"/>
      <c r="E134" s="31"/>
      <c r="F134" s="22"/>
      <c r="G134" s="32"/>
      <c r="H134" s="33"/>
      <c r="I134" s="9"/>
      <c r="J134" s="9"/>
      <c r="K134" s="9"/>
      <c r="L134" s="9"/>
      <c r="M134" s="9"/>
      <c r="N134" s="9"/>
      <c r="O134" s="9"/>
      <c r="P134" s="9"/>
    </row>
    <row r="135" ht="15.75" customHeight="1">
      <c r="A135" s="29"/>
      <c r="B135" s="22"/>
      <c r="C135" s="22"/>
      <c r="D135" s="22"/>
      <c r="E135" s="31"/>
      <c r="F135" s="22"/>
      <c r="G135" s="32"/>
      <c r="H135" s="33"/>
      <c r="I135" s="9"/>
      <c r="J135" s="9"/>
      <c r="K135" s="9"/>
      <c r="L135" s="9"/>
      <c r="M135" s="9"/>
      <c r="N135" s="9"/>
      <c r="O135" s="9"/>
      <c r="P135" s="9"/>
    </row>
    <row r="136" ht="15.75" customHeight="1">
      <c r="A136" s="29"/>
      <c r="B136" s="22"/>
      <c r="C136" s="22"/>
      <c r="D136" s="22"/>
      <c r="E136" s="31"/>
      <c r="F136" s="22"/>
      <c r="G136" s="32"/>
      <c r="H136" s="33"/>
      <c r="I136" s="9"/>
      <c r="J136" s="9"/>
      <c r="K136" s="9"/>
      <c r="L136" s="9"/>
      <c r="M136" s="9"/>
      <c r="N136" s="9"/>
      <c r="O136" s="9"/>
      <c r="P136" s="9"/>
    </row>
    <row r="137" ht="15.75" customHeight="1">
      <c r="A137" s="29"/>
      <c r="E137" s="31"/>
      <c r="G137" s="32"/>
      <c r="H137" s="33"/>
      <c r="I137" s="9"/>
      <c r="J137" s="9"/>
      <c r="K137" s="9"/>
      <c r="L137" s="9"/>
      <c r="M137" s="9"/>
      <c r="N137" s="9"/>
      <c r="O137" s="9"/>
      <c r="P137" s="9"/>
    </row>
    <row r="138" ht="15.75" customHeight="1">
      <c r="A138" s="29"/>
      <c r="B138" s="22"/>
      <c r="C138" s="22"/>
      <c r="D138" s="30"/>
      <c r="E138" s="31"/>
      <c r="F138" s="32"/>
      <c r="G138" s="32"/>
      <c r="H138" s="33"/>
      <c r="I138" s="9"/>
      <c r="J138" s="9"/>
      <c r="K138" s="9"/>
      <c r="L138" s="9"/>
      <c r="M138" s="9"/>
      <c r="N138" s="9"/>
      <c r="O138" s="9"/>
      <c r="P138" s="9"/>
    </row>
    <row r="139" ht="15.75" customHeight="1">
      <c r="A139" s="29"/>
      <c r="B139" s="22"/>
      <c r="C139" s="22"/>
      <c r="D139" s="30"/>
      <c r="E139" s="31"/>
      <c r="F139" s="32"/>
      <c r="G139" s="32"/>
      <c r="H139" s="33"/>
      <c r="I139" s="9"/>
      <c r="J139" s="9"/>
      <c r="K139" s="9"/>
      <c r="L139" s="9"/>
      <c r="M139" s="9"/>
      <c r="N139" s="9"/>
      <c r="O139" s="9"/>
      <c r="P139" s="9"/>
    </row>
    <row r="140" ht="15.75" customHeight="1">
      <c r="A140" s="29"/>
      <c r="B140" s="22"/>
      <c r="C140" s="22"/>
      <c r="D140" s="22"/>
      <c r="E140" s="31"/>
      <c r="F140" s="32"/>
      <c r="G140" s="32"/>
      <c r="H140" s="33"/>
      <c r="I140" s="9"/>
      <c r="J140" s="9"/>
      <c r="K140" s="9"/>
      <c r="L140" s="9"/>
      <c r="M140" s="9"/>
      <c r="N140" s="9"/>
      <c r="O140" s="9"/>
      <c r="P140" s="9"/>
    </row>
    <row r="141" ht="15.75" customHeight="1">
      <c r="A141" s="29"/>
      <c r="I141" s="59"/>
      <c r="J141" s="9"/>
      <c r="K141" s="9">
        <f>G141/7</f>
        <v>0</v>
      </c>
      <c r="L141" s="9">
        <f>K141/20</f>
        <v>0</v>
      </c>
      <c r="M141" s="9">
        <f>L141/12</f>
        <v>0</v>
      </c>
      <c r="N141" s="9"/>
      <c r="O141" s="9"/>
      <c r="P141" s="9"/>
    </row>
    <row r="142" ht="15.75" customHeight="1">
      <c r="I142" s="9"/>
      <c r="J142" s="9"/>
      <c r="K142" s="9"/>
      <c r="L142" s="9"/>
      <c r="M142" s="9"/>
      <c r="N142" s="9"/>
      <c r="O142" s="9"/>
      <c r="P142" s="9"/>
    </row>
    <row r="143" ht="15.75" customHeight="1">
      <c r="A143" s="9"/>
      <c r="B143" s="9"/>
      <c r="C143" s="9"/>
      <c r="D143" s="9"/>
      <c r="E143" s="31"/>
      <c r="F143" s="32"/>
      <c r="G143" s="32"/>
      <c r="H143" s="33"/>
      <c r="I143" s="9"/>
      <c r="J143" s="9"/>
      <c r="K143" s="9">
        <f>G143/7</f>
        <v>0</v>
      </c>
      <c r="L143" s="9">
        <f>K143/20</f>
        <v>0</v>
      </c>
      <c r="M143" s="9"/>
      <c r="N143" s="9"/>
      <c r="O143" s="9"/>
      <c r="P143" s="9"/>
    </row>
    <row r="144" ht="15.75" customHeight="1">
      <c r="A144" s="9"/>
      <c r="B144" s="9"/>
      <c r="C144" s="9"/>
      <c r="D144" s="9"/>
      <c r="E144" s="31"/>
      <c r="F144" s="32"/>
      <c r="G144" s="32"/>
      <c r="H144" s="33"/>
      <c r="I144" s="9"/>
      <c r="J144" s="9"/>
      <c r="K144" s="9"/>
      <c r="L144" s="9"/>
      <c r="M144" s="9"/>
      <c r="N144" s="9"/>
      <c r="O144" s="9"/>
      <c r="P144" s="9"/>
    </row>
    <row r="145" ht="15.75" customHeight="1">
      <c r="A145" s="9"/>
      <c r="B145" s="9"/>
      <c r="C145" s="9"/>
      <c r="D145" s="9"/>
      <c r="E145" s="31"/>
      <c r="F145" s="32"/>
      <c r="G145" s="32"/>
      <c r="H145" s="33"/>
      <c r="I145" s="9"/>
      <c r="J145" s="9"/>
      <c r="K145" s="9"/>
      <c r="L145" s="9"/>
      <c r="M145" s="9"/>
      <c r="N145" s="9"/>
      <c r="O145" s="9"/>
      <c r="P145" s="9"/>
    </row>
    <row r="146" ht="15.75" customHeight="1">
      <c r="B146" s="9"/>
      <c r="C146" s="9"/>
      <c r="D146" s="9"/>
      <c r="E146" s="31"/>
      <c r="F146" s="32"/>
      <c r="G146" s="32"/>
      <c r="H146" s="33"/>
      <c r="I146" s="9"/>
      <c r="J146" s="9"/>
      <c r="K146" s="9"/>
      <c r="L146" s="9"/>
      <c r="M146" s="9"/>
      <c r="N146" s="9"/>
      <c r="O146" s="9"/>
      <c r="P146" s="9"/>
    </row>
    <row r="147" ht="15.75" customHeight="1">
      <c r="B147" s="9"/>
      <c r="C147" s="9"/>
      <c r="D147" s="9"/>
      <c r="E147" s="31"/>
      <c r="F147" s="32"/>
      <c r="G147" s="32"/>
      <c r="H147" s="33"/>
      <c r="I147" s="9"/>
      <c r="J147" s="9"/>
      <c r="K147" s="9"/>
      <c r="L147" s="9"/>
      <c r="M147" s="9"/>
      <c r="N147" s="9"/>
      <c r="O147" s="9"/>
      <c r="P147" s="9"/>
    </row>
    <row r="148" ht="15.75" customHeight="1">
      <c r="B148" s="9"/>
      <c r="C148" s="9"/>
      <c r="D148" s="9"/>
      <c r="E148" s="31"/>
      <c r="F148" s="32"/>
      <c r="G148" s="32"/>
      <c r="H148" s="33"/>
      <c r="I148" s="9"/>
      <c r="J148" s="9"/>
      <c r="K148" s="9"/>
      <c r="L148" s="9"/>
      <c r="M148" s="9"/>
      <c r="N148" s="9"/>
      <c r="O148" s="9"/>
      <c r="P148" s="9"/>
    </row>
    <row r="149" ht="15.75" customHeight="1">
      <c r="B149" s="9"/>
      <c r="C149" s="9"/>
      <c r="D149" s="9"/>
      <c r="E149" s="31"/>
      <c r="F149" s="32"/>
      <c r="G149" s="32"/>
      <c r="H149" s="33"/>
      <c r="I149" s="9"/>
      <c r="J149" s="9"/>
      <c r="K149" s="9"/>
      <c r="L149" s="9"/>
      <c r="M149" s="9"/>
      <c r="N149" s="9"/>
      <c r="O149" s="9"/>
      <c r="P149" s="9"/>
    </row>
    <row r="150" ht="15.75" customHeight="1">
      <c r="B150" s="9"/>
      <c r="C150" s="9"/>
      <c r="D150" s="9"/>
      <c r="E150" s="31"/>
      <c r="F150" s="32"/>
      <c r="G150" s="32"/>
      <c r="H150" s="33"/>
      <c r="I150" s="9"/>
      <c r="J150" s="9"/>
      <c r="K150" s="9"/>
      <c r="L150" s="9"/>
      <c r="M150" s="9"/>
      <c r="N150" s="9"/>
      <c r="O150" s="9"/>
      <c r="P150" s="9"/>
    </row>
    <row r="151" ht="15.75" customHeight="1">
      <c r="B151" s="9"/>
      <c r="C151" s="9"/>
      <c r="D151" s="9"/>
      <c r="E151" s="31"/>
      <c r="F151" s="32"/>
      <c r="G151" s="32"/>
      <c r="H151" s="33"/>
      <c r="I151" s="9"/>
      <c r="J151" s="9"/>
      <c r="K151" s="9"/>
      <c r="L151" s="9"/>
      <c r="M151" s="9"/>
      <c r="N151" s="9"/>
      <c r="O151" s="9"/>
      <c r="P151" s="9"/>
    </row>
    <row r="152" ht="15.75" customHeight="1">
      <c r="B152" s="9"/>
      <c r="C152" s="9"/>
      <c r="D152" s="9"/>
      <c r="E152" s="31"/>
      <c r="F152" s="32"/>
      <c r="G152" s="32"/>
      <c r="H152" s="33"/>
      <c r="I152" s="9"/>
      <c r="J152" s="9"/>
      <c r="K152" s="9"/>
      <c r="L152" s="9"/>
      <c r="M152" s="9"/>
      <c r="N152" s="9"/>
      <c r="O152" s="9"/>
      <c r="P152" s="9"/>
    </row>
    <row r="153" ht="15.75" customHeight="1">
      <c r="B153" s="9"/>
      <c r="C153" s="9"/>
      <c r="D153" s="9"/>
      <c r="E153" s="31"/>
      <c r="F153" s="32"/>
      <c r="G153" s="32"/>
      <c r="H153" s="33"/>
      <c r="I153" s="9"/>
      <c r="J153" s="9"/>
      <c r="K153" s="9"/>
      <c r="L153" s="9"/>
      <c r="M153" s="9"/>
      <c r="N153" s="9"/>
      <c r="O153" s="9"/>
      <c r="P153" s="9"/>
    </row>
    <row r="154" ht="15.75" customHeight="1">
      <c r="B154" s="9"/>
      <c r="C154" s="9"/>
      <c r="D154" s="9"/>
      <c r="E154" s="31"/>
      <c r="F154" s="32"/>
      <c r="G154" s="32"/>
      <c r="H154" s="33"/>
      <c r="I154" s="9"/>
      <c r="J154" s="9"/>
      <c r="K154" s="9"/>
      <c r="L154" s="9"/>
      <c r="M154" s="9"/>
      <c r="N154" s="9"/>
      <c r="O154" s="9"/>
      <c r="P154" s="9"/>
    </row>
    <row r="155" ht="15.75" customHeight="1">
      <c r="B155" s="9"/>
      <c r="C155" s="9"/>
      <c r="D155" s="9"/>
      <c r="E155" s="31"/>
      <c r="F155" s="32"/>
      <c r="G155" s="32"/>
      <c r="H155" s="33"/>
      <c r="I155" s="9"/>
      <c r="J155" s="9"/>
      <c r="K155" s="9"/>
      <c r="L155" s="9"/>
      <c r="M155" s="9"/>
      <c r="N155" s="9"/>
      <c r="O155" s="9"/>
      <c r="P155" s="9"/>
    </row>
    <row r="156" ht="15.75" customHeight="1">
      <c r="B156" s="9"/>
      <c r="C156" s="9"/>
      <c r="D156" s="9"/>
      <c r="E156" s="31"/>
      <c r="F156" s="32"/>
      <c r="G156" s="32"/>
      <c r="H156" s="33"/>
      <c r="I156" s="9"/>
      <c r="J156" s="9"/>
      <c r="K156" s="9"/>
      <c r="L156" s="9"/>
      <c r="M156" s="9"/>
      <c r="N156" s="9"/>
      <c r="O156" s="9"/>
      <c r="P156" s="9"/>
    </row>
    <row r="157" ht="15.75" customHeight="1">
      <c r="B157" s="9"/>
      <c r="C157" s="9"/>
      <c r="D157" s="9"/>
      <c r="E157" s="31"/>
      <c r="F157" s="32"/>
      <c r="G157" s="32"/>
      <c r="H157" s="33"/>
      <c r="I157" s="9"/>
      <c r="J157" s="9"/>
      <c r="K157" s="9"/>
      <c r="L157" s="9"/>
      <c r="M157" s="9"/>
      <c r="N157" s="9"/>
      <c r="O157" s="9"/>
      <c r="P157" s="9"/>
    </row>
    <row r="158" ht="15.75" customHeight="1">
      <c r="B158" s="9"/>
      <c r="C158" s="9"/>
      <c r="D158" s="9"/>
      <c r="E158" s="31"/>
      <c r="F158" s="32"/>
      <c r="G158" s="32"/>
      <c r="H158" s="33"/>
      <c r="I158" s="9"/>
      <c r="J158" s="9"/>
      <c r="K158" s="9"/>
      <c r="L158" s="9"/>
      <c r="M158" s="9"/>
      <c r="N158" s="9"/>
      <c r="O158" s="9"/>
      <c r="P158" s="9"/>
    </row>
    <row r="159" ht="15.75" customHeight="1">
      <c r="B159" s="9"/>
      <c r="C159" s="9"/>
      <c r="D159" s="9"/>
      <c r="E159" s="31"/>
      <c r="F159" s="32"/>
      <c r="G159" s="32"/>
      <c r="H159" s="33"/>
      <c r="I159" s="9"/>
      <c r="J159" s="9"/>
      <c r="K159" s="9"/>
      <c r="L159" s="9"/>
      <c r="M159" s="9"/>
      <c r="N159" s="9"/>
      <c r="O159" s="9"/>
      <c r="P159" s="9"/>
    </row>
    <row r="160" ht="15.75" customHeight="1">
      <c r="B160" s="9"/>
      <c r="C160" s="9"/>
      <c r="D160" s="9"/>
      <c r="E160" s="31"/>
      <c r="F160" s="32"/>
      <c r="G160" s="32"/>
      <c r="H160" s="33"/>
      <c r="I160" s="9"/>
      <c r="J160" s="9"/>
      <c r="K160" s="9"/>
      <c r="L160" s="9"/>
      <c r="M160" s="9"/>
      <c r="N160" s="9"/>
      <c r="O160" s="9"/>
      <c r="P160" s="9"/>
    </row>
    <row r="161" ht="15.75" customHeight="1">
      <c r="B161" s="9"/>
      <c r="C161" s="9"/>
      <c r="D161" s="9"/>
      <c r="E161" s="31"/>
      <c r="F161" s="32"/>
      <c r="G161" s="32"/>
      <c r="H161" s="33"/>
      <c r="I161" s="9"/>
      <c r="J161" s="9"/>
      <c r="K161" s="9"/>
      <c r="L161" s="9"/>
      <c r="M161" s="9"/>
      <c r="N161" s="9"/>
      <c r="O161" s="9"/>
      <c r="P161" s="9"/>
    </row>
    <row r="162" ht="15.75" customHeight="1">
      <c r="B162" s="9"/>
      <c r="C162" s="9"/>
      <c r="D162" s="9"/>
      <c r="E162" s="31"/>
      <c r="F162" s="32"/>
      <c r="G162" s="32"/>
      <c r="H162" s="33"/>
      <c r="I162" s="9"/>
      <c r="J162" s="9"/>
      <c r="K162" s="9"/>
      <c r="L162" s="9"/>
      <c r="M162" s="9"/>
      <c r="N162" s="9"/>
      <c r="O162" s="9"/>
      <c r="P162" s="9"/>
    </row>
    <row r="163" ht="15.75" customHeight="1">
      <c r="B163" s="9"/>
      <c r="C163" s="9"/>
      <c r="D163" s="9"/>
      <c r="E163" s="31"/>
      <c r="F163" s="32"/>
      <c r="G163" s="32"/>
      <c r="H163" s="33"/>
      <c r="I163" s="9"/>
      <c r="J163" s="9"/>
      <c r="K163" s="9"/>
      <c r="L163" s="9"/>
      <c r="M163" s="9"/>
      <c r="N163" s="9"/>
      <c r="O163" s="9"/>
      <c r="P163" s="9"/>
    </row>
    <row r="164" ht="15.75" customHeight="1">
      <c r="B164" s="9"/>
      <c r="C164" s="9"/>
      <c r="D164" s="9"/>
      <c r="E164" s="31"/>
      <c r="F164" s="32"/>
      <c r="G164" s="32"/>
      <c r="H164" s="33"/>
      <c r="I164" s="9"/>
      <c r="J164" s="9"/>
      <c r="K164" s="9"/>
      <c r="L164" s="9"/>
      <c r="M164" s="9"/>
      <c r="N164" s="9"/>
      <c r="O164" s="9"/>
      <c r="P164" s="9"/>
    </row>
    <row r="165" ht="15.75" customHeight="1">
      <c r="B165" s="9"/>
      <c r="C165" s="9"/>
      <c r="D165" s="9"/>
      <c r="E165" s="31"/>
      <c r="F165" s="32"/>
      <c r="G165" s="32"/>
      <c r="H165" s="33"/>
      <c r="I165" s="9"/>
      <c r="J165" s="9"/>
      <c r="K165" s="9"/>
      <c r="L165" s="9"/>
      <c r="M165" s="9"/>
      <c r="N165" s="9"/>
      <c r="O165" s="9"/>
      <c r="P165" s="9"/>
    </row>
    <row r="166" ht="15.75" customHeight="1">
      <c r="B166" s="9"/>
      <c r="C166" s="9"/>
      <c r="D166" s="9"/>
      <c r="E166" s="31"/>
      <c r="F166" s="32"/>
      <c r="G166" s="32"/>
      <c r="H166" s="33"/>
      <c r="I166" s="9"/>
      <c r="J166" s="9"/>
      <c r="K166" s="9"/>
      <c r="L166" s="9"/>
      <c r="M166" s="9"/>
      <c r="N166" s="9"/>
      <c r="O166" s="9"/>
      <c r="P166" s="9"/>
    </row>
    <row r="167" ht="15.75" customHeight="1">
      <c r="B167" s="9"/>
      <c r="C167" s="9"/>
      <c r="D167" s="9"/>
      <c r="E167" s="31"/>
      <c r="F167" s="32"/>
      <c r="G167" s="32"/>
      <c r="H167" s="33"/>
      <c r="I167" s="9"/>
      <c r="J167" s="9"/>
      <c r="K167" s="9"/>
      <c r="L167" s="9"/>
      <c r="M167" s="9"/>
      <c r="N167" s="9"/>
      <c r="O167" s="9"/>
      <c r="P167" s="9"/>
    </row>
    <row r="168" ht="15.75" customHeight="1">
      <c r="B168" s="9"/>
      <c r="C168" s="9"/>
      <c r="D168" s="9"/>
      <c r="E168" s="31"/>
      <c r="F168" s="32"/>
      <c r="G168" s="32"/>
      <c r="H168" s="33"/>
      <c r="I168" s="9"/>
      <c r="J168" s="9"/>
      <c r="K168" s="9"/>
      <c r="L168" s="9"/>
      <c r="M168" s="9"/>
      <c r="N168" s="9"/>
      <c r="O168" s="9"/>
      <c r="P168" s="9"/>
    </row>
    <row r="169" ht="15.75" customHeight="1">
      <c r="B169" s="9"/>
      <c r="C169" s="9"/>
      <c r="D169" s="9"/>
      <c r="E169" s="31"/>
      <c r="F169" s="32"/>
      <c r="G169" s="32"/>
      <c r="H169" s="33"/>
      <c r="I169" s="9"/>
      <c r="J169" s="9"/>
      <c r="K169" s="9"/>
      <c r="L169" s="9"/>
      <c r="M169" s="9"/>
      <c r="N169" s="9"/>
      <c r="O169" s="9"/>
      <c r="P169" s="9"/>
    </row>
    <row r="170" ht="15.75" customHeight="1">
      <c r="B170" s="9"/>
      <c r="C170" s="9"/>
      <c r="D170" s="9"/>
      <c r="E170" s="31"/>
      <c r="F170" s="32"/>
      <c r="G170" s="32"/>
      <c r="H170" s="33"/>
      <c r="I170" s="9"/>
      <c r="J170" s="9"/>
      <c r="K170" s="9"/>
      <c r="L170" s="9"/>
      <c r="M170" s="9"/>
      <c r="N170" s="9"/>
      <c r="O170" s="9"/>
      <c r="P170" s="9"/>
    </row>
    <row r="171" ht="15.75" customHeigh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ht="15.75" customHeigh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ht="15.75" customHeigh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ht="15.75" customHeigh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ht="15.75" customHeigh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ht="15.75" customHeigh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6">
    <mergeCell ref="A63:I63"/>
    <mergeCell ref="A20:A31"/>
    <mergeCell ref="A2:A7"/>
    <mergeCell ref="A9:A18"/>
    <mergeCell ref="A33:A37"/>
    <mergeCell ref="A40:A44"/>
  </mergeCells>
  <printOptions/>
  <pageMargins bottom="0.75" footer="0.0" header="0.0" left="0.7" right="0.7" top="0.75"/>
  <pageSetup orientation="landscape"/>
  <drawing r:id="rId1"/>
</worksheet>
</file>