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christopherbarrie/Dropbox/pd_projects/floyd/data/"/>
    </mc:Choice>
  </mc:AlternateContent>
  <xr:revisionPtr revIDLastSave="0" documentId="13_ncr:1_{B8637AC7-A6AE-4245-8564-392CBF8C93C9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26" i="1" l="1"/>
  <c r="I190" i="1"/>
  <c r="H190" i="1"/>
  <c r="G190" i="1"/>
  <c r="F190" i="1"/>
  <c r="I189" i="1"/>
  <c r="H189" i="1"/>
  <c r="G189" i="1"/>
  <c r="F189" i="1"/>
  <c r="I188" i="1"/>
  <c r="H188" i="1"/>
  <c r="G188" i="1"/>
  <c r="F188" i="1"/>
  <c r="I187" i="1"/>
  <c r="H187" i="1"/>
  <c r="G187" i="1"/>
  <c r="F187" i="1"/>
  <c r="I186" i="1"/>
  <c r="H186" i="1"/>
  <c r="G186" i="1"/>
  <c r="F186" i="1"/>
  <c r="I185" i="1"/>
  <c r="H185" i="1"/>
  <c r="G185" i="1"/>
  <c r="F185" i="1"/>
  <c r="I184" i="1"/>
  <c r="H184" i="1"/>
  <c r="G184" i="1"/>
  <c r="F184" i="1"/>
  <c r="I183" i="1"/>
  <c r="H183" i="1"/>
  <c r="G183" i="1"/>
  <c r="F183" i="1"/>
  <c r="I182" i="1"/>
  <c r="H182" i="1"/>
  <c r="G182" i="1"/>
  <c r="F182" i="1"/>
  <c r="I181" i="1"/>
  <c r="H181" i="1"/>
  <c r="G181" i="1"/>
  <c r="F181" i="1"/>
  <c r="I180" i="1"/>
  <c r="H180" i="1"/>
  <c r="G180" i="1"/>
  <c r="F180" i="1"/>
  <c r="I179" i="1"/>
  <c r="H179" i="1"/>
  <c r="G179" i="1"/>
  <c r="F179" i="1"/>
  <c r="I178" i="1"/>
  <c r="H178" i="1"/>
  <c r="G178" i="1"/>
  <c r="F178" i="1"/>
  <c r="I177" i="1"/>
  <c r="H177" i="1"/>
  <c r="G177" i="1"/>
  <c r="F177" i="1"/>
  <c r="I176" i="1"/>
  <c r="H176" i="1"/>
  <c r="G176" i="1"/>
  <c r="F176" i="1"/>
  <c r="I175" i="1"/>
  <c r="H175" i="1"/>
  <c r="G175" i="1"/>
  <c r="F175" i="1"/>
  <c r="I174" i="1"/>
  <c r="H174" i="1"/>
  <c r="G174" i="1"/>
  <c r="F174" i="1"/>
  <c r="I173" i="1"/>
  <c r="H173" i="1"/>
  <c r="G173" i="1"/>
  <c r="F173" i="1"/>
  <c r="I172" i="1"/>
  <c r="H172" i="1"/>
  <c r="G172" i="1"/>
  <c r="F172" i="1"/>
  <c r="I171" i="1"/>
  <c r="H171" i="1"/>
  <c r="G171" i="1"/>
  <c r="F171" i="1"/>
  <c r="I170" i="1"/>
  <c r="H170" i="1"/>
  <c r="G170" i="1"/>
  <c r="F170" i="1"/>
  <c r="I169" i="1"/>
  <c r="H169" i="1"/>
  <c r="G169" i="1"/>
  <c r="F169" i="1"/>
  <c r="I168" i="1"/>
  <c r="H168" i="1"/>
  <c r="G168" i="1"/>
  <c r="F168" i="1"/>
  <c r="I167" i="1"/>
  <c r="H167" i="1"/>
  <c r="G167" i="1"/>
  <c r="F167" i="1"/>
  <c r="I166" i="1"/>
  <c r="H166" i="1"/>
  <c r="G166" i="1"/>
  <c r="F166" i="1"/>
  <c r="I165" i="1"/>
  <c r="H165" i="1"/>
  <c r="G165" i="1"/>
  <c r="F165" i="1"/>
  <c r="I164" i="1"/>
  <c r="H164" i="1"/>
  <c r="G164" i="1"/>
  <c r="F164" i="1"/>
  <c r="I163" i="1"/>
  <c r="H163" i="1"/>
  <c r="G163" i="1"/>
  <c r="F163" i="1"/>
  <c r="I162" i="1"/>
  <c r="H162" i="1"/>
  <c r="G162" i="1"/>
  <c r="F162" i="1"/>
  <c r="I161" i="1"/>
  <c r="H161" i="1"/>
  <c r="G161" i="1"/>
  <c r="F161" i="1"/>
  <c r="I160" i="1"/>
  <c r="H160" i="1"/>
  <c r="G160" i="1"/>
  <c r="F160" i="1"/>
  <c r="I159" i="1"/>
  <c r="H159" i="1"/>
  <c r="G159" i="1"/>
  <c r="F159" i="1"/>
  <c r="I158" i="1"/>
  <c r="H158" i="1"/>
  <c r="G158" i="1"/>
  <c r="F158" i="1"/>
  <c r="I157" i="1"/>
  <c r="H157" i="1"/>
  <c r="G157" i="1"/>
  <c r="F157" i="1"/>
  <c r="I156" i="1"/>
  <c r="H156" i="1"/>
  <c r="G156" i="1"/>
  <c r="F156" i="1"/>
  <c r="I155" i="1"/>
  <c r="H155" i="1"/>
  <c r="G155" i="1"/>
  <c r="F155" i="1"/>
  <c r="I154" i="1"/>
  <c r="H154" i="1"/>
  <c r="G154" i="1"/>
  <c r="F154" i="1"/>
  <c r="I153" i="1"/>
  <c r="H153" i="1"/>
  <c r="G153" i="1"/>
  <c r="F153" i="1"/>
  <c r="H152" i="1"/>
  <c r="F152" i="1"/>
  <c r="I151" i="1"/>
  <c r="H151" i="1"/>
  <c r="G151" i="1"/>
  <c r="F151" i="1"/>
  <c r="I150" i="1"/>
  <c r="H150" i="1"/>
  <c r="G150" i="1"/>
  <c r="F150" i="1"/>
  <c r="I149" i="1"/>
  <c r="H149" i="1"/>
  <c r="G149" i="1"/>
  <c r="F149" i="1"/>
  <c r="I148" i="1"/>
  <c r="H148" i="1"/>
  <c r="G148" i="1"/>
  <c r="F148" i="1"/>
  <c r="I147" i="1"/>
  <c r="H147" i="1"/>
  <c r="G147" i="1"/>
  <c r="F147" i="1"/>
  <c r="I146" i="1"/>
  <c r="H146" i="1"/>
  <c r="G146" i="1"/>
  <c r="F146" i="1"/>
  <c r="I145" i="1"/>
  <c r="H145" i="1"/>
  <c r="G145" i="1"/>
  <c r="F145" i="1"/>
  <c r="I144" i="1"/>
  <c r="H144" i="1"/>
  <c r="G144" i="1"/>
  <c r="F144" i="1"/>
  <c r="H143" i="1"/>
  <c r="F143" i="1"/>
  <c r="I142" i="1"/>
  <c r="H142" i="1"/>
  <c r="G142" i="1"/>
  <c r="F142" i="1"/>
  <c r="I141" i="1"/>
  <c r="H141" i="1"/>
  <c r="G141" i="1"/>
  <c r="F141" i="1"/>
  <c r="I140" i="1"/>
  <c r="H140" i="1"/>
  <c r="G140" i="1"/>
  <c r="F140" i="1"/>
  <c r="I139" i="1"/>
  <c r="H139" i="1"/>
  <c r="G139" i="1"/>
  <c r="F139" i="1"/>
  <c r="I138" i="1"/>
  <c r="H138" i="1"/>
  <c r="G138" i="1"/>
  <c r="F138" i="1"/>
  <c r="I137" i="1"/>
  <c r="H137" i="1"/>
  <c r="G137" i="1"/>
  <c r="F137" i="1"/>
  <c r="H136" i="1"/>
  <c r="F136" i="1"/>
  <c r="I135" i="1"/>
  <c r="H135" i="1"/>
  <c r="G135" i="1"/>
  <c r="F135" i="1"/>
  <c r="H134" i="1"/>
  <c r="F134" i="1"/>
  <c r="I133" i="1"/>
  <c r="H133" i="1"/>
  <c r="G133" i="1"/>
  <c r="F133" i="1"/>
  <c r="H132" i="1"/>
  <c r="F132" i="1"/>
  <c r="I131" i="1"/>
  <c r="H131" i="1"/>
  <c r="G131" i="1"/>
  <c r="F131" i="1"/>
  <c r="I130" i="1"/>
  <c r="H130" i="1"/>
  <c r="G130" i="1"/>
  <c r="F130" i="1"/>
  <c r="I129" i="1"/>
  <c r="H129" i="1"/>
  <c r="G129" i="1"/>
  <c r="F129" i="1"/>
  <c r="I128" i="1"/>
  <c r="H128" i="1"/>
  <c r="G128" i="1"/>
  <c r="F128" i="1"/>
  <c r="I127" i="1"/>
  <c r="H127" i="1"/>
  <c r="G127" i="1"/>
  <c r="F127" i="1"/>
  <c r="H126" i="1"/>
  <c r="F126" i="1"/>
  <c r="I125" i="1"/>
  <c r="H125" i="1"/>
  <c r="G125" i="1"/>
  <c r="F125" i="1"/>
  <c r="I124" i="1"/>
  <c r="H124" i="1"/>
  <c r="G124" i="1"/>
  <c r="F124" i="1"/>
  <c r="I123" i="1"/>
  <c r="H123" i="1"/>
  <c r="G123" i="1"/>
  <c r="F123" i="1"/>
  <c r="I122" i="1"/>
  <c r="H122" i="1"/>
  <c r="G122" i="1"/>
  <c r="F122" i="1"/>
  <c r="I121" i="1"/>
  <c r="H121" i="1"/>
  <c r="G121" i="1"/>
  <c r="F121" i="1"/>
  <c r="I120" i="1"/>
  <c r="H120" i="1"/>
  <c r="G120" i="1"/>
  <c r="F120" i="1"/>
  <c r="I119" i="1"/>
  <c r="H119" i="1"/>
  <c r="G119" i="1"/>
  <c r="F119" i="1"/>
  <c r="I118" i="1"/>
  <c r="H118" i="1"/>
  <c r="G118" i="1"/>
  <c r="F118" i="1"/>
  <c r="I117" i="1"/>
  <c r="H117" i="1"/>
  <c r="G117" i="1"/>
  <c r="F117" i="1"/>
  <c r="I116" i="1"/>
  <c r="H116" i="1"/>
  <c r="G116" i="1"/>
  <c r="F116" i="1"/>
  <c r="I115" i="1"/>
  <c r="H115" i="1"/>
  <c r="G115" i="1"/>
  <c r="F115" i="1"/>
  <c r="I114" i="1"/>
  <c r="H114" i="1"/>
  <c r="G114" i="1"/>
  <c r="F114" i="1"/>
  <c r="I113" i="1"/>
  <c r="H113" i="1"/>
  <c r="G113" i="1"/>
  <c r="F113" i="1"/>
  <c r="I112" i="1"/>
  <c r="H112" i="1"/>
  <c r="G112" i="1"/>
  <c r="F112" i="1"/>
  <c r="I111" i="1"/>
  <c r="H111" i="1"/>
  <c r="G111" i="1"/>
  <c r="F111" i="1"/>
  <c r="I110" i="1"/>
  <c r="H110" i="1"/>
  <c r="G110" i="1"/>
  <c r="F110" i="1"/>
  <c r="I109" i="1"/>
  <c r="H109" i="1"/>
  <c r="G109" i="1"/>
  <c r="F109" i="1"/>
  <c r="I108" i="1"/>
  <c r="H108" i="1"/>
  <c r="G108" i="1"/>
  <c r="F108" i="1"/>
  <c r="I107" i="1"/>
  <c r="H107" i="1"/>
  <c r="G107" i="1"/>
  <c r="F107" i="1"/>
  <c r="I106" i="1"/>
  <c r="H106" i="1"/>
  <c r="G106" i="1"/>
  <c r="F106" i="1"/>
  <c r="I105" i="1"/>
  <c r="H105" i="1"/>
  <c r="G105" i="1"/>
  <c r="F105" i="1"/>
  <c r="I104" i="1"/>
  <c r="H104" i="1"/>
  <c r="G104" i="1"/>
  <c r="F104" i="1"/>
  <c r="I103" i="1"/>
  <c r="H103" i="1"/>
  <c r="G103" i="1"/>
  <c r="F103" i="1"/>
  <c r="I102" i="1"/>
  <c r="H102" i="1"/>
  <c r="G102" i="1"/>
  <c r="F102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H96" i="1"/>
  <c r="F96" i="1"/>
  <c r="I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H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H58" i="1"/>
  <c r="G58" i="1"/>
  <c r="F58" i="1"/>
  <c r="I57" i="1"/>
  <c r="H57" i="1"/>
  <c r="G57" i="1"/>
  <c r="F57" i="1"/>
  <c r="I56" i="1"/>
  <c r="H56" i="1"/>
  <c r="G56" i="1"/>
  <c r="F56" i="1"/>
  <c r="H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H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2" i="1"/>
  <c r="H2" i="1"/>
  <c r="G2" i="1"/>
  <c r="F2" i="1"/>
</calcChain>
</file>

<file path=xl/sharedStrings.xml><?xml version="1.0" encoding="utf-8"?>
<sst xmlns="http://schemas.openxmlformats.org/spreadsheetml/2006/main" count="863" uniqueCount="665">
  <si>
    <t>l</t>
  </si>
  <si>
    <t>Extension</t>
  </si>
  <si>
    <t>Country Name</t>
  </si>
  <si>
    <t>Language</t>
  </si>
  <si>
    <t>Language b</t>
  </si>
  <si>
    <t>Language C</t>
  </si>
  <si>
    <t>http://www.google.com.af</t>
  </si>
  <si>
    <t>.af</t>
  </si>
  <si>
    <t>Afghanistan</t>
  </si>
  <si>
    <t>fa - Persian</t>
  </si>
  <si>
    <t>ps - Pashto, Pushto</t>
  </si>
  <si>
    <t>http://www.google.com.al</t>
  </si>
  <si>
    <t>Albania</t>
  </si>
  <si>
    <t>al - Albanian</t>
  </si>
  <si>
    <t>sq</t>
  </si>
  <si>
    <t>racizëm</t>
  </si>
  <si>
    <t>http://www.google.dz</t>
  </si>
  <si>
    <t>.dz</t>
  </si>
  <si>
    <t>Algeria</t>
  </si>
  <si>
    <t>fr - French</t>
  </si>
  <si>
    <t>ar - Arabic</t>
  </si>
  <si>
    <t>http://www.google.as</t>
  </si>
  <si>
    <t>.as</t>
  </si>
  <si>
    <t>American Samoa</t>
  </si>
  <si>
    <t>en - English</t>
  </si>
  <si>
    <t>http://www.google.ad</t>
  </si>
  <si>
    <t>.ad</t>
  </si>
  <si>
    <t>Andorra</t>
  </si>
  <si>
    <t>ca - Catalan; Valencian</t>
  </si>
  <si>
    <t>http://www.google.co.ao</t>
  </si>
  <si>
    <t>.ao</t>
  </si>
  <si>
    <t>Angola</t>
  </si>
  <si>
    <t>pt-PT - Portuguese</t>
  </si>
  <si>
    <t>kg - Kongo</t>
  </si>
  <si>
    <t>http://www.google.com.ai</t>
  </si>
  <si>
    <t>.ai</t>
  </si>
  <si>
    <t>Anguilla</t>
  </si>
  <si>
    <t>http://www.google.com.ag</t>
  </si>
  <si>
    <t>.ag</t>
  </si>
  <si>
    <t>Antigua and Barbuda</t>
  </si>
  <si>
    <t>http://www.google.com.ar</t>
  </si>
  <si>
    <t>.ar</t>
  </si>
  <si>
    <t>Argentina</t>
  </si>
  <si>
    <t>es-419 - Español (Latinoamérica)</t>
  </si>
  <si>
    <t>http://www.google.am</t>
  </si>
  <si>
    <t>.am</t>
  </si>
  <si>
    <t>Armenia</t>
  </si>
  <si>
    <t>hy - Armenian</t>
  </si>
  <si>
    <t>Ռասիզմ</t>
  </si>
  <si>
    <t>http://www.google.com.au</t>
  </si>
  <si>
    <t>.au</t>
  </si>
  <si>
    <t>Australia</t>
  </si>
  <si>
    <t>http://www.google.at</t>
  </si>
  <si>
    <t>.at</t>
  </si>
  <si>
    <t>Austria</t>
  </si>
  <si>
    <t>de - German</t>
  </si>
  <si>
    <t>http://www.google.az</t>
  </si>
  <si>
    <t>.az</t>
  </si>
  <si>
    <t>Azerbaijan</t>
  </si>
  <si>
    <t>az - Azerbaijani</t>
  </si>
  <si>
    <t>ru - Russian</t>
  </si>
  <si>
    <t>http://www.google.bs</t>
  </si>
  <si>
    <t>.bs</t>
  </si>
  <si>
    <t>Bahamas</t>
  </si>
  <si>
    <t>http://www.google.com.bh</t>
  </si>
  <si>
    <t>.bh</t>
  </si>
  <si>
    <t>Bahrain</t>
  </si>
  <si>
    <t>ar</t>
  </si>
  <si>
    <t>http://www.google.com.bd</t>
  </si>
  <si>
    <t>.bd</t>
  </si>
  <si>
    <t>Bangladesh</t>
  </si>
  <si>
    <t>bn - Bengali</t>
  </si>
  <si>
    <t>http://www.google.by</t>
  </si>
  <si>
    <t>.by</t>
  </si>
  <si>
    <t>Belarus</t>
  </si>
  <si>
    <t>be - Belarusian</t>
  </si>
  <si>
    <t>http://www.google.be</t>
  </si>
  <si>
    <t>.be</t>
  </si>
  <si>
    <t>Belgium</t>
  </si>
  <si>
    <t>nl - Dutch</t>
  </si>
  <si>
    <t>Rassismus</t>
  </si>
  <si>
    <t>de</t>
  </si>
  <si>
    <t>http://www.google.com.bz</t>
  </si>
  <si>
    <t>.bz</t>
  </si>
  <si>
    <t>Belize</t>
  </si>
  <si>
    <t>http://www.google.bj</t>
  </si>
  <si>
    <t>.bj</t>
  </si>
  <si>
    <t>Benin</t>
  </si>
  <si>
    <t>yo - Yoruba</t>
  </si>
  <si>
    <t>http://www.google.com.bo</t>
  </si>
  <si>
    <t>.bo</t>
  </si>
  <si>
    <t>Bolivia</t>
  </si>
  <si>
    <t>qu - Quechua</t>
  </si>
  <si>
    <t>Chawchuri rikuri</t>
  </si>
  <si>
    <t>http://www.google.ba</t>
  </si>
  <si>
    <t>.ba</t>
  </si>
  <si>
    <t>Bosnia and Herzegovina</t>
  </si>
  <si>
    <t>bs - Bosnian</t>
  </si>
  <si>
    <t>sr - Serbian</t>
  </si>
  <si>
    <t>http://www.google.co.bw</t>
  </si>
  <si>
    <t>.bw</t>
  </si>
  <si>
    <t>Botswana</t>
  </si>
  <si>
    <t>tn - Tswana</t>
  </si>
  <si>
    <t>http://www.google.com.br</t>
  </si>
  <si>
    <t>.br</t>
  </si>
  <si>
    <t>Brazil</t>
  </si>
  <si>
    <t>pt-BR - Portuguese (Brasil)</t>
  </si>
  <si>
    <t>http://www.google.com.bn</t>
  </si>
  <si>
    <t>.bn</t>
  </si>
  <si>
    <t>Brunei Darussalam</t>
  </si>
  <si>
    <t>ms - Malay</t>
  </si>
  <si>
    <t>zh-cn - Chinese (Simplified Han)</t>
  </si>
  <si>
    <t>http://www.google.bg</t>
  </si>
  <si>
    <t>.bg</t>
  </si>
  <si>
    <t>Bulgaria</t>
  </si>
  <si>
    <t>bg - Bulgarian</t>
  </si>
  <si>
    <t>http://www.google.bf</t>
  </si>
  <si>
    <t>.bf</t>
  </si>
  <si>
    <t>Burkina Faso</t>
  </si>
  <si>
    <t>http://www.google.bi</t>
  </si>
  <si>
    <t>.bi</t>
  </si>
  <si>
    <t>Burundi</t>
  </si>
  <si>
    <t>sw - Swahili</t>
  </si>
  <si>
    <t>racism</t>
  </si>
  <si>
    <t>en</t>
  </si>
  <si>
    <t>http://www.google.com.kh</t>
  </si>
  <si>
    <t>.kh</t>
  </si>
  <si>
    <t>Cambodia</t>
  </si>
  <si>
    <t>km - Khmer</t>
  </si>
  <si>
    <t>http://www.google.cm</t>
  </si>
  <si>
    <t>.cm</t>
  </si>
  <si>
    <t>Cameroon</t>
  </si>
  <si>
    <t>http://www.google.ca</t>
  </si>
  <si>
    <t>.ca</t>
  </si>
  <si>
    <t>Canada</t>
  </si>
  <si>
    <t>http://www.google.cv</t>
  </si>
  <si>
    <t>.cv</t>
  </si>
  <si>
    <t>Cape Verde</t>
  </si>
  <si>
    <t>http://www.google.cf</t>
  </si>
  <si>
    <t>.cf</t>
  </si>
  <si>
    <t>Central African Republic</t>
  </si>
  <si>
    <t>http://www.google.td</t>
  </si>
  <si>
    <t>.td</t>
  </si>
  <si>
    <t>Chad</t>
  </si>
  <si>
    <t>http://www.google.cl</t>
  </si>
  <si>
    <t>.cl</t>
  </si>
  <si>
    <t>Chile</t>
  </si>
  <si>
    <t>-</t>
  </si>
  <si>
    <t>http://www.google.cn</t>
  </si>
  <si>
    <t>.cn</t>
  </si>
  <si>
    <t>*China (Google.hk)</t>
  </si>
  <si>
    <t>zh-CN - Chinese (Simplified Han)</t>
  </si>
  <si>
    <t>http://www.google.com.co</t>
  </si>
  <si>
    <t>.co</t>
  </si>
  <si>
    <t>Colombia</t>
  </si>
  <si>
    <t>Comoros</t>
  </si>
  <si>
    <t>http://www.google.cg</t>
  </si>
  <si>
    <t>.cg</t>
  </si>
  <si>
    <t>Congo</t>
  </si>
  <si>
    <t>http://www.google.cd</t>
  </si>
  <si>
    <t>.cd</t>
  </si>
  <si>
    <t>Congo, The Democratic Republic of the</t>
  </si>
  <si>
    <t>http://www.google.co.ck</t>
  </si>
  <si>
    <t>.ck</t>
  </si>
  <si>
    <t>Cook Islands</t>
  </si>
  <si>
    <t>http://www.google.co.cr</t>
  </si>
  <si>
    <t>.cr</t>
  </si>
  <si>
    <t>Costa Rica</t>
  </si>
  <si>
    <t>http://www.google.ci</t>
  </si>
  <si>
    <t>.ci</t>
  </si>
  <si>
    <t>Cote d'Ivoire</t>
  </si>
  <si>
    <t>http://www.google.hr</t>
  </si>
  <si>
    <t>.hr</t>
  </si>
  <si>
    <t>Croatia</t>
  </si>
  <si>
    <t>hr - Croatian</t>
  </si>
  <si>
    <t>Curacao</t>
  </si>
  <si>
    <t>http://www.google.com.cu</t>
  </si>
  <si>
    <t>.cu</t>
  </si>
  <si>
    <t>Cuba</t>
  </si>
  <si>
    <t>http://www.google.com.cy</t>
  </si>
  <si>
    <t>.cy</t>
  </si>
  <si>
    <t>Cyprus</t>
  </si>
  <si>
    <t>el - Greek, Modern</t>
  </si>
  <si>
    <t>ırkçılık</t>
  </si>
  <si>
    <t>tr</t>
  </si>
  <si>
    <t>tr - Turkish</t>
  </si>
  <si>
    <t>http://www.google.cz</t>
  </si>
  <si>
    <t>.cz</t>
  </si>
  <si>
    <t>Czech Republic</t>
  </si>
  <si>
    <t>cs - Czech</t>
  </si>
  <si>
    <t>http://www.google.dk</t>
  </si>
  <si>
    <t>.dk</t>
  </si>
  <si>
    <t>Denmark</t>
  </si>
  <si>
    <t>da - Danish</t>
  </si>
  <si>
    <t>fo - Faroese</t>
  </si>
  <si>
    <t>http://www.google.dj</t>
  </si>
  <si>
    <t>.dj</t>
  </si>
  <si>
    <t>Djibouti</t>
  </si>
  <si>
    <t>http://www.google.dm</t>
  </si>
  <si>
    <t>.d</t>
  </si>
  <si>
    <t>Dominica</t>
  </si>
  <si>
    <t>http://www.google.com.do</t>
  </si>
  <si>
    <t>.do</t>
  </si>
  <si>
    <t>Dominican Republic</t>
  </si>
  <si>
    <t>http://www.google.com.ec</t>
  </si>
  <si>
    <t>.ec</t>
  </si>
  <si>
    <t>Ecuador</t>
  </si>
  <si>
    <t>http://www.google.com.eg</t>
  </si>
  <si>
    <t>.eg</t>
  </si>
  <si>
    <t>Egypt</t>
  </si>
  <si>
    <t>http://www.google.com.sv</t>
  </si>
  <si>
    <t>.sv</t>
  </si>
  <si>
    <t>El Salvador</t>
  </si>
  <si>
    <t>Equatorial Guinea</t>
  </si>
  <si>
    <t>Eritrea</t>
  </si>
  <si>
    <t>ti - Tigrinya</t>
  </si>
  <si>
    <t>ኣፈላላይ ዘርኢ</t>
  </si>
  <si>
    <t>http://www.google.ee</t>
  </si>
  <si>
    <t>.ee</t>
  </si>
  <si>
    <t>Estonia</t>
  </si>
  <si>
    <t>et - Estonian</t>
  </si>
  <si>
    <t>Eswatini</t>
  </si>
  <si>
    <t>Swazi</t>
  </si>
  <si>
    <t>http://www.google.com.et</t>
  </si>
  <si>
    <t>.et</t>
  </si>
  <si>
    <t>Ethiopia</t>
  </si>
  <si>
    <t>am - Amharic</t>
  </si>
  <si>
    <t>http://www.google.com.fj</t>
  </si>
  <si>
    <t>.fj</t>
  </si>
  <si>
    <t>Fiji</t>
  </si>
  <si>
    <t>http://www.google.fi</t>
  </si>
  <si>
    <t>.fi</t>
  </si>
  <si>
    <t>Finland</t>
  </si>
  <si>
    <t>fi - Finnish</t>
  </si>
  <si>
    <t>sv - Swedish</t>
  </si>
  <si>
    <t>http://www.google.fr</t>
  </si>
  <si>
    <t>.fr</t>
  </si>
  <si>
    <t>France</t>
  </si>
  <si>
    <t>http://www.google.ga</t>
  </si>
  <si>
    <t>.ga</t>
  </si>
  <si>
    <t>Gabon</t>
  </si>
  <si>
    <t>http://www.google.gm</t>
  </si>
  <si>
    <t>.gm</t>
  </si>
  <si>
    <t>Gambia</t>
  </si>
  <si>
    <t>wo - Wolof</t>
  </si>
  <si>
    <t>http://www.google.ge</t>
  </si>
  <si>
    <t>.ge</t>
  </si>
  <si>
    <t>Georgia</t>
  </si>
  <si>
    <t>ka - Georgian</t>
  </si>
  <si>
    <t>http://www.google.de</t>
  </si>
  <si>
    <t>.de</t>
  </si>
  <si>
    <t>Germany</t>
  </si>
  <si>
    <t>http://www.google.com.gh</t>
  </si>
  <si>
    <t>.gh</t>
  </si>
  <si>
    <t>Ghana</t>
  </si>
  <si>
    <t>ha - Hausa</t>
  </si>
  <si>
    <t>http://www.google.com.gi</t>
  </si>
  <si>
    <t>.gi</t>
  </si>
  <si>
    <t>Gibraltar</t>
  </si>
  <si>
    <t>es - Spanish; Castilian</t>
  </si>
  <si>
    <t>http://www.google.gr</t>
  </si>
  <si>
    <t>.gr</t>
  </si>
  <si>
    <t>Greece</t>
  </si>
  <si>
    <t>http://www.google.gl</t>
  </si>
  <si>
    <t>.gl</t>
  </si>
  <si>
    <t>Greenland</t>
  </si>
  <si>
    <t>http://www.google.gp</t>
  </si>
  <si>
    <t>.gp</t>
  </si>
  <si>
    <t>Guadeloupe</t>
  </si>
  <si>
    <t>http://www.google.com.gt</t>
  </si>
  <si>
    <t>.gt</t>
  </si>
  <si>
    <t>Guatemala</t>
  </si>
  <si>
    <t>http://www.google.gg</t>
  </si>
  <si>
    <t>.gg</t>
  </si>
  <si>
    <t>Guernsey</t>
  </si>
  <si>
    <t>http://www.google.gy</t>
  </si>
  <si>
    <t>.gy</t>
  </si>
  <si>
    <t>Guyana</t>
  </si>
  <si>
    <t>http://www.google.ht</t>
  </si>
  <si>
    <t>.ht</t>
  </si>
  <si>
    <t>Haiti</t>
  </si>
  <si>
    <t>ht - Haitian; Haitian Creole or Kreyòl Ayisyen</t>
  </si>
  <si>
    <t>http://www.google.hn</t>
  </si>
  <si>
    <t>.hn</t>
  </si>
  <si>
    <t>Honduras</t>
  </si>
  <si>
    <t>http://www.google.com.hk</t>
  </si>
  <si>
    <t>.hk</t>
  </si>
  <si>
    <t>Hong Kong</t>
  </si>
  <si>
    <t>zh-TW - Chinese (Traditional Han)</t>
  </si>
  <si>
    <t>http://www.google.hu</t>
  </si>
  <si>
    <t>.hu</t>
  </si>
  <si>
    <t>Hungary</t>
  </si>
  <si>
    <t>hu - Hungarian</t>
  </si>
  <si>
    <t>http://www.google.is</t>
  </si>
  <si>
    <t>.is</t>
  </si>
  <si>
    <t>Iceland</t>
  </si>
  <si>
    <t>is - Icelandic</t>
  </si>
  <si>
    <t>http://www.google.co.in</t>
  </si>
  <si>
    <t>.in</t>
  </si>
  <si>
    <t>India</t>
  </si>
  <si>
    <t>hi - Hindi</t>
  </si>
  <si>
    <t>http://www.google.co.id</t>
  </si>
  <si>
    <t>.id</t>
  </si>
  <si>
    <t>Indonesia</t>
  </si>
  <si>
    <t>id - Indonesian</t>
  </si>
  <si>
    <t>jw - Basa Jawa</t>
  </si>
  <si>
    <t>http://www.google.iq</t>
  </si>
  <si>
    <t>.iq</t>
  </si>
  <si>
    <t>Iraq</t>
  </si>
  <si>
    <t>ku - Kurdish (Kurmanji)</t>
  </si>
  <si>
    <t>http://www.google.ie</t>
  </si>
  <si>
    <t>.ie</t>
  </si>
  <si>
    <t>Ireland</t>
  </si>
  <si>
    <t>ga - Irish</t>
  </si>
  <si>
    <t>http://www.google.co.il</t>
  </si>
  <si>
    <t>.il</t>
  </si>
  <si>
    <t>Israel</t>
  </si>
  <si>
    <t>iw - Hebrew</t>
  </si>
  <si>
    <t>http://www.google.it</t>
  </si>
  <si>
    <t>.it</t>
  </si>
  <si>
    <t>Italy</t>
  </si>
  <si>
    <t>it - Italian</t>
  </si>
  <si>
    <t>http://www.google.com.jm</t>
  </si>
  <si>
    <t>.jM</t>
  </si>
  <si>
    <t>Jamaica</t>
  </si>
  <si>
    <t>http://www.google.co.jp</t>
  </si>
  <si>
    <t>.jp</t>
  </si>
  <si>
    <t>Japan</t>
  </si>
  <si>
    <t>ja - Japanese</t>
  </si>
  <si>
    <t>http://www.google.jo</t>
  </si>
  <si>
    <t>.jo</t>
  </si>
  <si>
    <t>Jordan</t>
  </si>
  <si>
    <t>http://www.google.kz</t>
  </si>
  <si>
    <t>.kz</t>
  </si>
  <si>
    <t>Kazakhstan</t>
  </si>
  <si>
    <t>kk - Kazakh</t>
  </si>
  <si>
    <t>http://www.google.co.ke</t>
  </si>
  <si>
    <t>.ke</t>
  </si>
  <si>
    <t>Kenya</t>
  </si>
  <si>
    <t>http://www.google.ki</t>
  </si>
  <si>
    <t>.ki</t>
  </si>
  <si>
    <t>Kiribati</t>
  </si>
  <si>
    <t>http://www.google.co.kr</t>
  </si>
  <si>
    <t>.kr</t>
  </si>
  <si>
    <t>Korea, Republic of</t>
  </si>
  <si>
    <t>ko - Korean</t>
  </si>
  <si>
    <t>Kosovo</t>
  </si>
  <si>
    <t>http://www.google.com.kw</t>
  </si>
  <si>
    <t>.kw</t>
  </si>
  <si>
    <t>Kuwait</t>
  </si>
  <si>
    <t>http://www.google.kg</t>
  </si>
  <si>
    <t>.kg</t>
  </si>
  <si>
    <t>Kyrgyzstan</t>
  </si>
  <si>
    <t>ky - Kyrgyz</t>
  </si>
  <si>
    <t>http://www.google.la</t>
  </si>
  <si>
    <t>.la</t>
  </si>
  <si>
    <t>Laos</t>
  </si>
  <si>
    <t>http://www.google.lv</t>
  </si>
  <si>
    <t>.lv</t>
  </si>
  <si>
    <t>Latvia</t>
  </si>
  <si>
    <t>lv - Latvian</t>
  </si>
  <si>
    <t>lt - Lithuanian</t>
  </si>
  <si>
    <t>http://www.google.com.lb</t>
  </si>
  <si>
    <t>.lb</t>
  </si>
  <si>
    <t>Lebanon</t>
  </si>
  <si>
    <t>http://www.google.co.ls</t>
  </si>
  <si>
    <t>.ls</t>
  </si>
  <si>
    <t>Lesotho</t>
  </si>
  <si>
    <t>st - Southern Sotho</t>
  </si>
  <si>
    <t>http://www.google.com.ly</t>
  </si>
  <si>
    <t>.ly</t>
  </si>
  <si>
    <t>Libya</t>
  </si>
  <si>
    <t>http://www.google.li</t>
  </si>
  <si>
    <t>.li</t>
  </si>
  <si>
    <t>Liechtenstein</t>
  </si>
  <si>
    <t>http://www.google.lt</t>
  </si>
  <si>
    <t>.lt</t>
  </si>
  <si>
    <t>Lithuania</t>
  </si>
  <si>
    <t>http://www.google.lu</t>
  </si>
  <si>
    <t>.lu</t>
  </si>
  <si>
    <t>Luxembourg</t>
  </si>
  <si>
    <t>http://www.google.mk</t>
  </si>
  <si>
    <t>.mk</t>
  </si>
  <si>
    <t>Macedonia, The Former Yugoslav Republic of\nspons</t>
  </si>
  <si>
    <t>mk - Macedonian</t>
  </si>
  <si>
    <t>http://www.google.mg</t>
  </si>
  <si>
    <t>.mg</t>
  </si>
  <si>
    <t>Madagascar</t>
  </si>
  <si>
    <t>mg - Malagasy</t>
  </si>
  <si>
    <t>http://www.google.mw</t>
  </si>
  <si>
    <t>.mw</t>
  </si>
  <si>
    <t>Malawi</t>
  </si>
  <si>
    <t>ny - Chichewa; Chewa; Nyanja</t>
  </si>
  <si>
    <t>tum -</t>
  </si>
  <si>
    <t>http://www.google.com.my</t>
  </si>
  <si>
    <t>.my</t>
  </si>
  <si>
    <t>Malaysia</t>
  </si>
  <si>
    <t>http://www.google.mv</t>
  </si>
  <si>
    <t>.mv</t>
  </si>
  <si>
    <t>Maldives</t>
  </si>
  <si>
    <t>http://www.google.ml</t>
  </si>
  <si>
    <t>.ml</t>
  </si>
  <si>
    <t>Mali</t>
  </si>
  <si>
    <t>http://www.google.com.mt</t>
  </si>
  <si>
    <t>.mt</t>
  </si>
  <si>
    <t>Malta</t>
  </si>
  <si>
    <t>mt - Maltese</t>
  </si>
  <si>
    <t>http://www.google.mu</t>
  </si>
  <si>
    <t>.mu</t>
  </si>
  <si>
    <t>Mauritius</t>
  </si>
  <si>
    <t>http://www.google.com.mx</t>
  </si>
  <si>
    <t>.mx</t>
  </si>
  <si>
    <t>Mexico</t>
  </si>
  <si>
    <t>http://www.google.fm</t>
  </si>
  <si>
    <t>.f</t>
  </si>
  <si>
    <t>Micronesia</t>
  </si>
  <si>
    <t>http://www.google.md</t>
  </si>
  <si>
    <t>.md</t>
  </si>
  <si>
    <t>Moldova, Republic of</t>
  </si>
  <si>
    <t>mo - Moldovan</t>
  </si>
  <si>
    <t>http://www.google.mn</t>
  </si>
  <si>
    <t>.mn</t>
  </si>
  <si>
    <t>Mongolia</t>
  </si>
  <si>
    <t>mn - Mongolian</t>
  </si>
  <si>
    <t>http://www.google.me</t>
  </si>
  <si>
    <t>.me</t>
  </si>
  <si>
    <t>Montenegro</t>
  </si>
  <si>
    <t>sr-ME - Montenegro - Serbian (Latin)</t>
  </si>
  <si>
    <t>http://www.google.co.ma</t>
  </si>
  <si>
    <t>.ma</t>
  </si>
  <si>
    <t>Morocco</t>
  </si>
  <si>
    <t>http://www.google.co.mz</t>
  </si>
  <si>
    <t>.mz</t>
  </si>
  <si>
    <t>Mozambique</t>
  </si>
  <si>
    <t>sw - Swahili or Kiswahilior Kiswahili</t>
  </si>
  <si>
    <t>Myanmar</t>
  </si>
  <si>
    <t>my - Burmese</t>
  </si>
  <si>
    <t>http://www.google.com.na</t>
  </si>
  <si>
    <t>.na</t>
  </si>
  <si>
    <t>Namibia</t>
  </si>
  <si>
    <t>af - Afrikaans</t>
  </si>
  <si>
    <t>http://www.google.nr</t>
  </si>
  <si>
    <t>.nr</t>
  </si>
  <si>
    <t>Nauru</t>
  </si>
  <si>
    <t>http://www.google.com.np</t>
  </si>
  <si>
    <t>.np</t>
  </si>
  <si>
    <t>Nepal</t>
  </si>
  <si>
    <t>ne - Nepali</t>
  </si>
  <si>
    <t>http://www.google.nl</t>
  </si>
  <si>
    <t>.nl</t>
  </si>
  <si>
    <t>Netherlands</t>
  </si>
  <si>
    <t>http://www.google.co.nz</t>
  </si>
  <si>
    <t>.nz</t>
  </si>
  <si>
    <t>New Zealand</t>
  </si>
  <si>
    <t>http://www.google.com.ni</t>
  </si>
  <si>
    <t>.ni</t>
  </si>
  <si>
    <t>Nicaragua</t>
  </si>
  <si>
    <t>http://www.google.ne</t>
  </si>
  <si>
    <t>.ne</t>
  </si>
  <si>
    <t>Niger</t>
  </si>
  <si>
    <t>http://www.google.com.ng</t>
  </si>
  <si>
    <t>.ng</t>
  </si>
  <si>
    <t>Nigeria</t>
  </si>
  <si>
    <t>http://www.google.nu</t>
  </si>
  <si>
    <t>.nu</t>
  </si>
  <si>
    <t>Niue</t>
  </si>
  <si>
    <t>http://www.google.no</t>
  </si>
  <si>
    <t>.no</t>
  </si>
  <si>
    <t>Norway</t>
  </si>
  <si>
    <t>no - Norwegian</t>
  </si>
  <si>
    <t>nn - Norwegian Nynorsk</t>
  </si>
  <si>
    <t>http://www.google.com.om</t>
  </si>
  <si>
    <t>.om</t>
  </si>
  <si>
    <t>Oman</t>
  </si>
  <si>
    <t>http://www.google.com.pk</t>
  </si>
  <si>
    <t>.pk</t>
  </si>
  <si>
    <t>Pakistan</t>
  </si>
  <si>
    <t>ur - Urdu</t>
  </si>
  <si>
    <t>http://www.google.ps</t>
  </si>
  <si>
    <t>.ps</t>
  </si>
  <si>
    <t>Palestine, State Of</t>
  </si>
  <si>
    <t>http://www.google.com.pa</t>
  </si>
  <si>
    <t>.pa</t>
  </si>
  <si>
    <t>Panama</t>
  </si>
  <si>
    <t>Papua New Guinea</t>
  </si>
  <si>
    <t>http://www.google.com.py</t>
  </si>
  <si>
    <t>.py</t>
  </si>
  <si>
    <t>Paraguay</t>
  </si>
  <si>
    <t>http://www.google.com.pe</t>
  </si>
  <si>
    <t>.pe</t>
  </si>
  <si>
    <t>Peru</t>
  </si>
  <si>
    <t>http://www.google.com.ph</t>
  </si>
  <si>
    <t>.ph</t>
  </si>
  <si>
    <t>Philippines</t>
  </si>
  <si>
    <t>tl - Tagalog (Filipino)</t>
  </si>
  <si>
    <t>http://www.google.pl</t>
  </si>
  <si>
    <t>.pl</t>
  </si>
  <si>
    <t>Poland</t>
  </si>
  <si>
    <t>pl - Polish</t>
  </si>
  <si>
    <t>http://www.google.pt</t>
  </si>
  <si>
    <t>.pt</t>
  </si>
  <si>
    <t>Portugal</t>
  </si>
  <si>
    <t>http://www.google.com.pr</t>
  </si>
  <si>
    <t>.pr</t>
  </si>
  <si>
    <t>Puerto Rico</t>
  </si>
  <si>
    <t>http://www.google.com.qa</t>
  </si>
  <si>
    <t>.qa</t>
  </si>
  <si>
    <t>Qatar</t>
  </si>
  <si>
    <t>http://www.google.ro</t>
  </si>
  <si>
    <t>.ro</t>
  </si>
  <si>
    <t>Romania</t>
  </si>
  <si>
    <t>ro - Romanian, Moldavian, Moldovan</t>
  </si>
  <si>
    <t>http://www.google.ru</t>
  </si>
  <si>
    <t>.ru</t>
  </si>
  <si>
    <t>Russia</t>
  </si>
  <si>
    <t>http://www.google.rw</t>
  </si>
  <si>
    <t>.rw</t>
  </si>
  <si>
    <t>Rwanda</t>
  </si>
  <si>
    <t>http://www.google.sh</t>
  </si>
  <si>
    <t>.sh</t>
  </si>
  <si>
    <t>Saint Helena</t>
  </si>
  <si>
    <t>http://www.google.com.vc</t>
  </si>
  <si>
    <t>.vc</t>
  </si>
  <si>
    <t>Saint Vincent and the Grenadines</t>
  </si>
  <si>
    <t>http://www.google.ws</t>
  </si>
  <si>
    <t>.ws</t>
  </si>
  <si>
    <t>Samoa</t>
  </si>
  <si>
    <t>http://www.google.sm</t>
  </si>
  <si>
    <t>.sm</t>
  </si>
  <si>
    <t>San Marino</t>
  </si>
  <si>
    <t>http://www.google.st</t>
  </si>
  <si>
    <t>.st</t>
  </si>
  <si>
    <t>Sao Tome and Principe</t>
  </si>
  <si>
    <t>http://www.google.com.sa</t>
  </si>
  <si>
    <t>.sa</t>
  </si>
  <si>
    <t>Saudi Arabia</t>
  </si>
  <si>
    <t>http://www.google.sn</t>
  </si>
  <si>
    <t>.sn</t>
  </si>
  <si>
    <t>Senegal</t>
  </si>
  <si>
    <t>http://www.google.rs</t>
  </si>
  <si>
    <t>.rs</t>
  </si>
  <si>
    <t>Serbia</t>
  </si>
  <si>
    <t>http://www.google.sc</t>
  </si>
  <si>
    <t>.sc</t>
  </si>
  <si>
    <t>Seychelles</t>
  </si>
  <si>
    <t>crs - Kreol Seselwa</t>
  </si>
  <si>
    <t>http://www.google.com.sl</t>
  </si>
  <si>
    <t>.sl</t>
  </si>
  <si>
    <t>Sierra Leone</t>
  </si>
  <si>
    <t>kri - Krio</t>
  </si>
  <si>
    <t>http://www.google.com.sg</t>
  </si>
  <si>
    <t>.sg</t>
  </si>
  <si>
    <t>Singapore</t>
  </si>
  <si>
    <t>http://www.google.sk</t>
  </si>
  <si>
    <t>.sk</t>
  </si>
  <si>
    <t>Slovakia</t>
  </si>
  <si>
    <t>sk - Slovak</t>
  </si>
  <si>
    <t>http://www.google.si</t>
  </si>
  <si>
    <t>.si</t>
  </si>
  <si>
    <t>Slovenia</t>
  </si>
  <si>
    <t>sl - Slovene</t>
  </si>
  <si>
    <t>http://www.google.com.sb</t>
  </si>
  <si>
    <t>.sb</t>
  </si>
  <si>
    <t>Solomon Islands</t>
  </si>
  <si>
    <t>http://www.google.so</t>
  </si>
  <si>
    <t>.so</t>
  </si>
  <si>
    <t>Somalia</t>
  </si>
  <si>
    <t>so - Somali</t>
  </si>
  <si>
    <t>http://www.google.co.za</t>
  </si>
  <si>
    <t>.za</t>
  </si>
  <si>
    <t>South Africa</t>
  </si>
  <si>
    <t>st - Southern Sotho or Sesotho</t>
  </si>
  <si>
    <t>http://www.google.es</t>
  </si>
  <si>
    <t>.es</t>
  </si>
  <si>
    <t>Spain</t>
  </si>
  <si>
    <t>http://www.google.lk</t>
  </si>
  <si>
    <t>.lk</t>
  </si>
  <si>
    <t>Sri Lanka</t>
  </si>
  <si>
    <t>si - Sinhala, Sinhalese</t>
  </si>
  <si>
    <t>Sudan</t>
  </si>
  <si>
    <t>http://www.google.se</t>
  </si>
  <si>
    <t>.se</t>
  </si>
  <si>
    <t>Sweden</t>
  </si>
  <si>
    <t>http://www.google.ch</t>
  </si>
  <si>
    <t>.ch</t>
  </si>
  <si>
    <t>Switzerland</t>
  </si>
  <si>
    <t>http://www.google.com.tw</t>
  </si>
  <si>
    <t>.tw</t>
  </si>
  <si>
    <t>Taiwan, Province of China</t>
  </si>
  <si>
    <t>zh - Chinese</t>
  </si>
  <si>
    <t>http://www.google.com.tj</t>
  </si>
  <si>
    <t>.tj</t>
  </si>
  <si>
    <t>Tajikistan</t>
  </si>
  <si>
    <t>tg - Tajik</t>
  </si>
  <si>
    <t>http://www.google.co.tz</t>
  </si>
  <si>
    <t>.tz</t>
  </si>
  <si>
    <t>Tanzania, United Republic of</t>
  </si>
  <si>
    <t>http://www.google.co.th</t>
  </si>
  <si>
    <t>.th</t>
  </si>
  <si>
    <t>Thailand</t>
  </si>
  <si>
    <t>th - Thai</t>
  </si>
  <si>
    <t>http://www.google.tl</t>
  </si>
  <si>
    <t>.tl</t>
  </si>
  <si>
    <t>Timor-Leste</t>
  </si>
  <si>
    <t>http://www.google.tg</t>
  </si>
  <si>
    <t>.tg</t>
  </si>
  <si>
    <t>Togo</t>
  </si>
  <si>
    <t>ee - Ewe</t>
  </si>
  <si>
    <t>http://www.google.to</t>
  </si>
  <si>
    <t>.to</t>
  </si>
  <si>
    <t>Tonga</t>
  </si>
  <si>
    <t>to - Tonga (Tonga Islands)</t>
  </si>
  <si>
    <t>http://www.google.tt</t>
  </si>
  <si>
    <t>.tt</t>
  </si>
  <si>
    <t>Trinidad and Tobago</t>
  </si>
  <si>
    <t>http://www.google.tn</t>
  </si>
  <si>
    <t>.tn</t>
  </si>
  <si>
    <t>Tunisia</t>
  </si>
  <si>
    <t>http://www.google.com.tr</t>
  </si>
  <si>
    <t>.tr</t>
  </si>
  <si>
    <t>Turkey</t>
  </si>
  <si>
    <t>http://www.google.tm</t>
  </si>
  <si>
    <t>.tm</t>
  </si>
  <si>
    <t>Turkmenistan</t>
  </si>
  <si>
    <t>tk - Turkmen</t>
  </si>
  <si>
    <t>http://www.google.co.ug</t>
  </si>
  <si>
    <t>.ug</t>
  </si>
  <si>
    <t>Uganda</t>
  </si>
  <si>
    <t>http://www.google.com.ua</t>
  </si>
  <si>
    <t>.ua</t>
  </si>
  <si>
    <t>Ukraine</t>
  </si>
  <si>
    <t>uk - Ukrainian</t>
  </si>
  <si>
    <t>http://www.google.ae</t>
  </si>
  <si>
    <t>.ae</t>
  </si>
  <si>
    <t>United Arab Emirates</t>
  </si>
  <si>
    <t>http://www.google.co.uk</t>
  </si>
  <si>
    <t>.uk</t>
  </si>
  <si>
    <t>United Kingdom</t>
  </si>
  <si>
    <t>http://www.google.com</t>
  </si>
  <si>
    <t>.com</t>
  </si>
  <si>
    <t>United States</t>
  </si>
  <si>
    <t>http://www.google.com.uy</t>
  </si>
  <si>
    <t>.uy</t>
  </si>
  <si>
    <t>Uruguay</t>
  </si>
  <si>
    <t>http://www.google.co.uz</t>
  </si>
  <si>
    <t>.uz</t>
  </si>
  <si>
    <t>Uzbekistan</t>
  </si>
  <si>
    <t>uz - Uzbek</t>
  </si>
  <si>
    <t>http://www.google.vu</t>
  </si>
  <si>
    <t>.vu</t>
  </si>
  <si>
    <t>Vanuatu</t>
  </si>
  <si>
    <t>http://www.google.co.ve</t>
  </si>
  <si>
    <t>.ve</t>
  </si>
  <si>
    <t>Venezuela, Bolivarian Republic of</t>
  </si>
  <si>
    <t>http://www.google.com.vn</t>
  </si>
  <si>
    <t>.vn</t>
  </si>
  <si>
    <t>Viet Nam</t>
  </si>
  <si>
    <t>vi - Vietnamese</t>
  </si>
  <si>
    <t>http://www.google.co.zm</t>
  </si>
  <si>
    <t>.zm</t>
  </si>
  <si>
    <t>Zambia</t>
  </si>
  <si>
    <t>http://www.google.co.zw</t>
  </si>
  <si>
    <t>.zw</t>
  </si>
  <si>
    <t>Zimbabwe</t>
  </si>
  <si>
    <t>sn - Shona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</si>
</sst>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0000FF"/>
      <name val="Arial"/>
    </font>
    <font>
      <sz val="11"/>
      <color rgb="FFF7981D"/>
      <name val="Arial"/>
    </font>
    <font>
      <u/>
      <sz val="10"/>
      <color rgb="FF1155CC"/>
      <name val="Arial"/>
    </font>
    <font>
      <sz val="11"/>
      <color rgb="FFF7981D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/>
    <xf numFmtId="0" fontId="2" fillId="0" borderId="0" xfId="0" applyFont="1"/>
    <xf numFmtId="0" fontId="5" fillId="0" borderId="0" xfId="0" applyFont="1" applyAlignment="1"/>
    <xf numFmtId="0" fontId="4" fillId="0" borderId="0" xfId="0" applyFont="1" applyAlignment="1"/>
    <xf numFmtId="0" fontId="2" fillId="0" borderId="0" xfId="0" applyFont="1" applyAlignment="1">
      <alignment horizontal="left"/>
    </xf>
    <xf numFmtId="0" fontId="6" fillId="0" borderId="0" xfId="0" applyFo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google.nl/" TargetMode="External"/><Relationship Id="rId21" Type="http://schemas.openxmlformats.org/officeDocument/2006/relationships/hyperlink" Target="http://www.google.com.bo/" TargetMode="External"/><Relationship Id="rId42" Type="http://schemas.openxmlformats.org/officeDocument/2006/relationships/hyperlink" Target="http://www.google.ci/" TargetMode="External"/><Relationship Id="rId63" Type="http://schemas.openxmlformats.org/officeDocument/2006/relationships/hyperlink" Target="http://www.google.com.gh/" TargetMode="External"/><Relationship Id="rId84" Type="http://schemas.openxmlformats.org/officeDocument/2006/relationships/hyperlink" Target="http://www.google.jo/" TargetMode="External"/><Relationship Id="rId138" Type="http://schemas.openxmlformats.org/officeDocument/2006/relationships/hyperlink" Target="http://www.google.sh/" TargetMode="External"/><Relationship Id="rId159" Type="http://schemas.openxmlformats.org/officeDocument/2006/relationships/hyperlink" Target="http://www.google.com.tj/" TargetMode="External"/><Relationship Id="rId170" Type="http://schemas.openxmlformats.org/officeDocument/2006/relationships/hyperlink" Target="http://www.google.com.ua/" TargetMode="External"/><Relationship Id="rId107" Type="http://schemas.openxmlformats.org/officeDocument/2006/relationships/hyperlink" Target="http://www.google.com.mx/" TargetMode="External"/><Relationship Id="rId11" Type="http://schemas.openxmlformats.org/officeDocument/2006/relationships/hyperlink" Target="http://www.google.com.au/" TargetMode="External"/><Relationship Id="rId32" Type="http://schemas.openxmlformats.org/officeDocument/2006/relationships/hyperlink" Target="http://www.google.cv/" TargetMode="External"/><Relationship Id="rId53" Type="http://schemas.openxmlformats.org/officeDocument/2006/relationships/hyperlink" Target="http://www.google.com.sv/" TargetMode="External"/><Relationship Id="rId74" Type="http://schemas.openxmlformats.org/officeDocument/2006/relationships/hyperlink" Target="http://www.google.hu/" TargetMode="External"/><Relationship Id="rId128" Type="http://schemas.openxmlformats.org/officeDocument/2006/relationships/hyperlink" Target="http://www.google.com.py/" TargetMode="External"/><Relationship Id="rId149" Type="http://schemas.openxmlformats.org/officeDocument/2006/relationships/hyperlink" Target="http://www.google.sk/" TargetMode="External"/><Relationship Id="rId5" Type="http://schemas.openxmlformats.org/officeDocument/2006/relationships/hyperlink" Target="http://www.google.ad/" TargetMode="External"/><Relationship Id="rId95" Type="http://schemas.openxmlformats.org/officeDocument/2006/relationships/hyperlink" Target="http://www.google.com.ly/" TargetMode="External"/><Relationship Id="rId160" Type="http://schemas.openxmlformats.org/officeDocument/2006/relationships/hyperlink" Target="http://www.google.co.tz/" TargetMode="External"/><Relationship Id="rId22" Type="http://schemas.openxmlformats.org/officeDocument/2006/relationships/hyperlink" Target="http://www.google.ba/" TargetMode="External"/><Relationship Id="rId43" Type="http://schemas.openxmlformats.org/officeDocument/2006/relationships/hyperlink" Target="http://www.google.hr/" TargetMode="External"/><Relationship Id="rId64" Type="http://schemas.openxmlformats.org/officeDocument/2006/relationships/hyperlink" Target="http://www.google.com.gi/" TargetMode="External"/><Relationship Id="rId118" Type="http://schemas.openxmlformats.org/officeDocument/2006/relationships/hyperlink" Target="http://www.google.co.nz/" TargetMode="External"/><Relationship Id="rId139" Type="http://schemas.openxmlformats.org/officeDocument/2006/relationships/hyperlink" Target="http://www.google.com.vc/" TargetMode="External"/><Relationship Id="rId85" Type="http://schemas.openxmlformats.org/officeDocument/2006/relationships/hyperlink" Target="http://www.google.kz/" TargetMode="External"/><Relationship Id="rId150" Type="http://schemas.openxmlformats.org/officeDocument/2006/relationships/hyperlink" Target="http://www.google.si/" TargetMode="External"/><Relationship Id="rId171" Type="http://schemas.openxmlformats.org/officeDocument/2006/relationships/hyperlink" Target="http://www.google.ae/" TargetMode="External"/><Relationship Id="rId12" Type="http://schemas.openxmlformats.org/officeDocument/2006/relationships/hyperlink" Target="http://www.google.at/" TargetMode="External"/><Relationship Id="rId33" Type="http://schemas.openxmlformats.org/officeDocument/2006/relationships/hyperlink" Target="http://www.google.cf/" TargetMode="External"/><Relationship Id="rId108" Type="http://schemas.openxmlformats.org/officeDocument/2006/relationships/hyperlink" Target="http://www.google.fm/" TargetMode="External"/><Relationship Id="rId129" Type="http://schemas.openxmlformats.org/officeDocument/2006/relationships/hyperlink" Target="http://www.google.com.pe/" TargetMode="External"/><Relationship Id="rId54" Type="http://schemas.openxmlformats.org/officeDocument/2006/relationships/hyperlink" Target="http://www.google.ee/" TargetMode="External"/><Relationship Id="rId75" Type="http://schemas.openxmlformats.org/officeDocument/2006/relationships/hyperlink" Target="http://www.google.is/" TargetMode="External"/><Relationship Id="rId96" Type="http://schemas.openxmlformats.org/officeDocument/2006/relationships/hyperlink" Target="http://www.google.li/" TargetMode="External"/><Relationship Id="rId140" Type="http://schemas.openxmlformats.org/officeDocument/2006/relationships/hyperlink" Target="http://www.google.ws/" TargetMode="External"/><Relationship Id="rId161" Type="http://schemas.openxmlformats.org/officeDocument/2006/relationships/hyperlink" Target="http://www.google.co.th/" TargetMode="External"/><Relationship Id="rId6" Type="http://schemas.openxmlformats.org/officeDocument/2006/relationships/hyperlink" Target="http://www.google.co.ao/" TargetMode="External"/><Relationship Id="rId23" Type="http://schemas.openxmlformats.org/officeDocument/2006/relationships/hyperlink" Target="http://www.google.co.bw/" TargetMode="External"/><Relationship Id="rId28" Type="http://schemas.openxmlformats.org/officeDocument/2006/relationships/hyperlink" Target="http://www.google.bi/" TargetMode="External"/><Relationship Id="rId49" Type="http://schemas.openxmlformats.org/officeDocument/2006/relationships/hyperlink" Target="http://www.google.dm/" TargetMode="External"/><Relationship Id="rId114" Type="http://schemas.openxmlformats.org/officeDocument/2006/relationships/hyperlink" Target="http://www.google.com.na/" TargetMode="External"/><Relationship Id="rId119" Type="http://schemas.openxmlformats.org/officeDocument/2006/relationships/hyperlink" Target="http://www.google.com.ni/" TargetMode="External"/><Relationship Id="rId44" Type="http://schemas.openxmlformats.org/officeDocument/2006/relationships/hyperlink" Target="http://www.google.com.cu/" TargetMode="External"/><Relationship Id="rId60" Type="http://schemas.openxmlformats.org/officeDocument/2006/relationships/hyperlink" Target="http://www.google.gm/" TargetMode="External"/><Relationship Id="rId65" Type="http://schemas.openxmlformats.org/officeDocument/2006/relationships/hyperlink" Target="http://www.google.gr/" TargetMode="External"/><Relationship Id="rId81" Type="http://schemas.openxmlformats.org/officeDocument/2006/relationships/hyperlink" Target="http://www.google.it/" TargetMode="External"/><Relationship Id="rId86" Type="http://schemas.openxmlformats.org/officeDocument/2006/relationships/hyperlink" Target="http://www.google.co.ke/" TargetMode="External"/><Relationship Id="rId130" Type="http://schemas.openxmlformats.org/officeDocument/2006/relationships/hyperlink" Target="http://www.google.com.ph/" TargetMode="External"/><Relationship Id="rId135" Type="http://schemas.openxmlformats.org/officeDocument/2006/relationships/hyperlink" Target="http://www.google.ro/" TargetMode="External"/><Relationship Id="rId151" Type="http://schemas.openxmlformats.org/officeDocument/2006/relationships/hyperlink" Target="http://www.google.com.sb/" TargetMode="External"/><Relationship Id="rId156" Type="http://schemas.openxmlformats.org/officeDocument/2006/relationships/hyperlink" Target="http://www.google.se/" TargetMode="External"/><Relationship Id="rId177" Type="http://schemas.openxmlformats.org/officeDocument/2006/relationships/hyperlink" Target="http://www.google.co.ve/" TargetMode="External"/><Relationship Id="rId172" Type="http://schemas.openxmlformats.org/officeDocument/2006/relationships/hyperlink" Target="http://www.google.co.uk/" TargetMode="External"/><Relationship Id="rId13" Type="http://schemas.openxmlformats.org/officeDocument/2006/relationships/hyperlink" Target="http://www.google.az/" TargetMode="External"/><Relationship Id="rId18" Type="http://schemas.openxmlformats.org/officeDocument/2006/relationships/hyperlink" Target="http://www.google.be/" TargetMode="External"/><Relationship Id="rId39" Type="http://schemas.openxmlformats.org/officeDocument/2006/relationships/hyperlink" Target="http://www.google.cd/" TargetMode="External"/><Relationship Id="rId109" Type="http://schemas.openxmlformats.org/officeDocument/2006/relationships/hyperlink" Target="http://www.google.md/" TargetMode="External"/><Relationship Id="rId34" Type="http://schemas.openxmlformats.org/officeDocument/2006/relationships/hyperlink" Target="http://www.google.td/" TargetMode="External"/><Relationship Id="rId50" Type="http://schemas.openxmlformats.org/officeDocument/2006/relationships/hyperlink" Target="http://www.google.com.do/" TargetMode="External"/><Relationship Id="rId55" Type="http://schemas.openxmlformats.org/officeDocument/2006/relationships/hyperlink" Target="http://www.google.com.et/" TargetMode="External"/><Relationship Id="rId76" Type="http://schemas.openxmlformats.org/officeDocument/2006/relationships/hyperlink" Target="http://www.google.co.in/" TargetMode="External"/><Relationship Id="rId97" Type="http://schemas.openxmlformats.org/officeDocument/2006/relationships/hyperlink" Target="http://www.google.lt/" TargetMode="External"/><Relationship Id="rId104" Type="http://schemas.openxmlformats.org/officeDocument/2006/relationships/hyperlink" Target="http://www.google.ml/" TargetMode="External"/><Relationship Id="rId120" Type="http://schemas.openxmlformats.org/officeDocument/2006/relationships/hyperlink" Target="http://www.google.ne/" TargetMode="External"/><Relationship Id="rId125" Type="http://schemas.openxmlformats.org/officeDocument/2006/relationships/hyperlink" Target="http://www.google.com.pk/" TargetMode="External"/><Relationship Id="rId141" Type="http://schemas.openxmlformats.org/officeDocument/2006/relationships/hyperlink" Target="http://www.google.sm/" TargetMode="External"/><Relationship Id="rId146" Type="http://schemas.openxmlformats.org/officeDocument/2006/relationships/hyperlink" Target="http://www.google.sc/" TargetMode="External"/><Relationship Id="rId167" Type="http://schemas.openxmlformats.org/officeDocument/2006/relationships/hyperlink" Target="http://www.google.com.tr/" TargetMode="External"/><Relationship Id="rId7" Type="http://schemas.openxmlformats.org/officeDocument/2006/relationships/hyperlink" Target="http://www.google.com.ai/" TargetMode="External"/><Relationship Id="rId71" Type="http://schemas.openxmlformats.org/officeDocument/2006/relationships/hyperlink" Target="http://www.google.ht/" TargetMode="External"/><Relationship Id="rId92" Type="http://schemas.openxmlformats.org/officeDocument/2006/relationships/hyperlink" Target="http://www.google.lv/" TargetMode="External"/><Relationship Id="rId162" Type="http://schemas.openxmlformats.org/officeDocument/2006/relationships/hyperlink" Target="http://www.google.tl/" TargetMode="External"/><Relationship Id="rId2" Type="http://schemas.openxmlformats.org/officeDocument/2006/relationships/hyperlink" Target="http://www.google.com.af/" TargetMode="External"/><Relationship Id="rId29" Type="http://schemas.openxmlformats.org/officeDocument/2006/relationships/hyperlink" Target="http://www.google.com.kh/" TargetMode="External"/><Relationship Id="rId24" Type="http://schemas.openxmlformats.org/officeDocument/2006/relationships/hyperlink" Target="http://www.google.com.br/" TargetMode="External"/><Relationship Id="rId40" Type="http://schemas.openxmlformats.org/officeDocument/2006/relationships/hyperlink" Target="http://www.google.co.ck/" TargetMode="External"/><Relationship Id="rId45" Type="http://schemas.openxmlformats.org/officeDocument/2006/relationships/hyperlink" Target="http://www.google.com.cy/" TargetMode="External"/><Relationship Id="rId66" Type="http://schemas.openxmlformats.org/officeDocument/2006/relationships/hyperlink" Target="http://www.google.gl/" TargetMode="External"/><Relationship Id="rId87" Type="http://schemas.openxmlformats.org/officeDocument/2006/relationships/hyperlink" Target="http://www.google.ki/" TargetMode="External"/><Relationship Id="rId110" Type="http://schemas.openxmlformats.org/officeDocument/2006/relationships/hyperlink" Target="http://www.google.mn/" TargetMode="External"/><Relationship Id="rId115" Type="http://schemas.openxmlformats.org/officeDocument/2006/relationships/hyperlink" Target="http://www.google.nr/" TargetMode="External"/><Relationship Id="rId131" Type="http://schemas.openxmlformats.org/officeDocument/2006/relationships/hyperlink" Target="http://www.google.pl/" TargetMode="External"/><Relationship Id="rId136" Type="http://schemas.openxmlformats.org/officeDocument/2006/relationships/hyperlink" Target="http://www.google.ru/" TargetMode="External"/><Relationship Id="rId157" Type="http://schemas.openxmlformats.org/officeDocument/2006/relationships/hyperlink" Target="http://www.google.ch/" TargetMode="External"/><Relationship Id="rId178" Type="http://schemas.openxmlformats.org/officeDocument/2006/relationships/hyperlink" Target="http://www.google.com.vn/" TargetMode="External"/><Relationship Id="rId61" Type="http://schemas.openxmlformats.org/officeDocument/2006/relationships/hyperlink" Target="http://www.google.ge/" TargetMode="External"/><Relationship Id="rId82" Type="http://schemas.openxmlformats.org/officeDocument/2006/relationships/hyperlink" Target="http://www.google.com.jm/" TargetMode="External"/><Relationship Id="rId152" Type="http://schemas.openxmlformats.org/officeDocument/2006/relationships/hyperlink" Target="http://www.google.so/" TargetMode="External"/><Relationship Id="rId173" Type="http://schemas.openxmlformats.org/officeDocument/2006/relationships/hyperlink" Target="http://www.google.com/" TargetMode="External"/><Relationship Id="rId19" Type="http://schemas.openxmlformats.org/officeDocument/2006/relationships/hyperlink" Target="http://www.google.com.bz/" TargetMode="External"/><Relationship Id="rId14" Type="http://schemas.openxmlformats.org/officeDocument/2006/relationships/hyperlink" Target="http://www.google.bs/" TargetMode="External"/><Relationship Id="rId30" Type="http://schemas.openxmlformats.org/officeDocument/2006/relationships/hyperlink" Target="http://www.google.cm/" TargetMode="External"/><Relationship Id="rId35" Type="http://schemas.openxmlformats.org/officeDocument/2006/relationships/hyperlink" Target="http://www.google.cl/" TargetMode="External"/><Relationship Id="rId56" Type="http://schemas.openxmlformats.org/officeDocument/2006/relationships/hyperlink" Target="http://www.google.com.fj/" TargetMode="External"/><Relationship Id="rId77" Type="http://schemas.openxmlformats.org/officeDocument/2006/relationships/hyperlink" Target="http://www.google.co.id/" TargetMode="External"/><Relationship Id="rId100" Type="http://schemas.openxmlformats.org/officeDocument/2006/relationships/hyperlink" Target="http://www.google.mg/" TargetMode="External"/><Relationship Id="rId105" Type="http://schemas.openxmlformats.org/officeDocument/2006/relationships/hyperlink" Target="http://www.google.com.mt/" TargetMode="External"/><Relationship Id="rId126" Type="http://schemas.openxmlformats.org/officeDocument/2006/relationships/hyperlink" Target="http://www.google.ps/" TargetMode="External"/><Relationship Id="rId147" Type="http://schemas.openxmlformats.org/officeDocument/2006/relationships/hyperlink" Target="http://www.google.com.sl/" TargetMode="External"/><Relationship Id="rId168" Type="http://schemas.openxmlformats.org/officeDocument/2006/relationships/hyperlink" Target="http://www.google.tm/" TargetMode="External"/><Relationship Id="rId8" Type="http://schemas.openxmlformats.org/officeDocument/2006/relationships/hyperlink" Target="http://www.google.com.ag/" TargetMode="External"/><Relationship Id="rId51" Type="http://schemas.openxmlformats.org/officeDocument/2006/relationships/hyperlink" Target="http://www.google.com.ec/" TargetMode="External"/><Relationship Id="rId72" Type="http://schemas.openxmlformats.org/officeDocument/2006/relationships/hyperlink" Target="http://www.google.hn/" TargetMode="External"/><Relationship Id="rId93" Type="http://schemas.openxmlformats.org/officeDocument/2006/relationships/hyperlink" Target="http://www.google.com.lb/" TargetMode="External"/><Relationship Id="rId98" Type="http://schemas.openxmlformats.org/officeDocument/2006/relationships/hyperlink" Target="http://www.google.lu/" TargetMode="External"/><Relationship Id="rId121" Type="http://schemas.openxmlformats.org/officeDocument/2006/relationships/hyperlink" Target="http://www.google.com.ng/" TargetMode="External"/><Relationship Id="rId142" Type="http://schemas.openxmlformats.org/officeDocument/2006/relationships/hyperlink" Target="http://www.google.st/" TargetMode="External"/><Relationship Id="rId163" Type="http://schemas.openxmlformats.org/officeDocument/2006/relationships/hyperlink" Target="http://www.google.tg/" TargetMode="External"/><Relationship Id="rId3" Type="http://schemas.openxmlformats.org/officeDocument/2006/relationships/hyperlink" Target="http://www.google.dz/" TargetMode="External"/><Relationship Id="rId25" Type="http://schemas.openxmlformats.org/officeDocument/2006/relationships/hyperlink" Target="http://www.google.com.bn/" TargetMode="External"/><Relationship Id="rId46" Type="http://schemas.openxmlformats.org/officeDocument/2006/relationships/hyperlink" Target="http://www.google.cz/" TargetMode="External"/><Relationship Id="rId67" Type="http://schemas.openxmlformats.org/officeDocument/2006/relationships/hyperlink" Target="http://www.google.gp/" TargetMode="External"/><Relationship Id="rId116" Type="http://schemas.openxmlformats.org/officeDocument/2006/relationships/hyperlink" Target="http://www.google.com.np/" TargetMode="External"/><Relationship Id="rId137" Type="http://schemas.openxmlformats.org/officeDocument/2006/relationships/hyperlink" Target="http://www.google.rw/" TargetMode="External"/><Relationship Id="rId158" Type="http://schemas.openxmlformats.org/officeDocument/2006/relationships/hyperlink" Target="http://www.google.com.tw/" TargetMode="External"/><Relationship Id="rId20" Type="http://schemas.openxmlformats.org/officeDocument/2006/relationships/hyperlink" Target="http://www.google.bj/" TargetMode="External"/><Relationship Id="rId41" Type="http://schemas.openxmlformats.org/officeDocument/2006/relationships/hyperlink" Target="http://www.google.co.cr/" TargetMode="External"/><Relationship Id="rId62" Type="http://schemas.openxmlformats.org/officeDocument/2006/relationships/hyperlink" Target="http://www.google.de/" TargetMode="External"/><Relationship Id="rId83" Type="http://schemas.openxmlformats.org/officeDocument/2006/relationships/hyperlink" Target="http://www.google.co.jp/" TargetMode="External"/><Relationship Id="rId88" Type="http://schemas.openxmlformats.org/officeDocument/2006/relationships/hyperlink" Target="http://www.google.co.kr/" TargetMode="External"/><Relationship Id="rId111" Type="http://schemas.openxmlformats.org/officeDocument/2006/relationships/hyperlink" Target="http://www.google.me/" TargetMode="External"/><Relationship Id="rId132" Type="http://schemas.openxmlformats.org/officeDocument/2006/relationships/hyperlink" Target="http://www.google.pt/" TargetMode="External"/><Relationship Id="rId153" Type="http://schemas.openxmlformats.org/officeDocument/2006/relationships/hyperlink" Target="http://www.google.co.za/" TargetMode="External"/><Relationship Id="rId174" Type="http://schemas.openxmlformats.org/officeDocument/2006/relationships/hyperlink" Target="http://www.google.com.uy/" TargetMode="External"/><Relationship Id="rId179" Type="http://schemas.openxmlformats.org/officeDocument/2006/relationships/hyperlink" Target="http://www.google.co.zm/" TargetMode="External"/><Relationship Id="rId15" Type="http://schemas.openxmlformats.org/officeDocument/2006/relationships/hyperlink" Target="http://www.google.com.bh/" TargetMode="External"/><Relationship Id="rId36" Type="http://schemas.openxmlformats.org/officeDocument/2006/relationships/hyperlink" Target="http://www.google.cn/" TargetMode="External"/><Relationship Id="rId57" Type="http://schemas.openxmlformats.org/officeDocument/2006/relationships/hyperlink" Target="http://www.google.fi/" TargetMode="External"/><Relationship Id="rId106" Type="http://schemas.openxmlformats.org/officeDocument/2006/relationships/hyperlink" Target="http://www.google.mu/" TargetMode="External"/><Relationship Id="rId127" Type="http://schemas.openxmlformats.org/officeDocument/2006/relationships/hyperlink" Target="http://www.google.com.pa/" TargetMode="External"/><Relationship Id="rId10" Type="http://schemas.openxmlformats.org/officeDocument/2006/relationships/hyperlink" Target="http://www.google.am/" TargetMode="External"/><Relationship Id="rId31" Type="http://schemas.openxmlformats.org/officeDocument/2006/relationships/hyperlink" Target="http://www.google.ca/" TargetMode="External"/><Relationship Id="rId52" Type="http://schemas.openxmlformats.org/officeDocument/2006/relationships/hyperlink" Target="http://www.google.com.eg/" TargetMode="External"/><Relationship Id="rId73" Type="http://schemas.openxmlformats.org/officeDocument/2006/relationships/hyperlink" Target="http://www.google.com.hk/" TargetMode="External"/><Relationship Id="rId78" Type="http://schemas.openxmlformats.org/officeDocument/2006/relationships/hyperlink" Target="http://www.google.iq/" TargetMode="External"/><Relationship Id="rId94" Type="http://schemas.openxmlformats.org/officeDocument/2006/relationships/hyperlink" Target="http://www.google.co.ls/" TargetMode="External"/><Relationship Id="rId99" Type="http://schemas.openxmlformats.org/officeDocument/2006/relationships/hyperlink" Target="http://www.google.mk/" TargetMode="External"/><Relationship Id="rId101" Type="http://schemas.openxmlformats.org/officeDocument/2006/relationships/hyperlink" Target="http://www.google.mw/" TargetMode="External"/><Relationship Id="rId122" Type="http://schemas.openxmlformats.org/officeDocument/2006/relationships/hyperlink" Target="http://www.google.nu/" TargetMode="External"/><Relationship Id="rId143" Type="http://schemas.openxmlformats.org/officeDocument/2006/relationships/hyperlink" Target="http://www.google.com.sa/" TargetMode="External"/><Relationship Id="rId148" Type="http://schemas.openxmlformats.org/officeDocument/2006/relationships/hyperlink" Target="http://www.google.com.sg/" TargetMode="External"/><Relationship Id="rId164" Type="http://schemas.openxmlformats.org/officeDocument/2006/relationships/hyperlink" Target="http://www.google.to/" TargetMode="External"/><Relationship Id="rId169" Type="http://schemas.openxmlformats.org/officeDocument/2006/relationships/hyperlink" Target="http://www.google.co.ug/" TargetMode="External"/><Relationship Id="rId4" Type="http://schemas.openxmlformats.org/officeDocument/2006/relationships/hyperlink" Target="http://www.google.as/" TargetMode="External"/><Relationship Id="rId9" Type="http://schemas.openxmlformats.org/officeDocument/2006/relationships/hyperlink" Target="http://www.google.com.ar/" TargetMode="External"/><Relationship Id="rId180" Type="http://schemas.openxmlformats.org/officeDocument/2006/relationships/hyperlink" Target="http://www.google.co.zw/" TargetMode="External"/><Relationship Id="rId26" Type="http://schemas.openxmlformats.org/officeDocument/2006/relationships/hyperlink" Target="http://www.google.bg/" TargetMode="External"/><Relationship Id="rId47" Type="http://schemas.openxmlformats.org/officeDocument/2006/relationships/hyperlink" Target="http://www.google.dk/" TargetMode="External"/><Relationship Id="rId68" Type="http://schemas.openxmlformats.org/officeDocument/2006/relationships/hyperlink" Target="http://www.google.com.gt/" TargetMode="External"/><Relationship Id="rId89" Type="http://schemas.openxmlformats.org/officeDocument/2006/relationships/hyperlink" Target="http://www.google.com.kw/" TargetMode="External"/><Relationship Id="rId112" Type="http://schemas.openxmlformats.org/officeDocument/2006/relationships/hyperlink" Target="http://www.google.co.ma/" TargetMode="External"/><Relationship Id="rId133" Type="http://schemas.openxmlformats.org/officeDocument/2006/relationships/hyperlink" Target="http://www.google.com.pr/" TargetMode="External"/><Relationship Id="rId154" Type="http://schemas.openxmlformats.org/officeDocument/2006/relationships/hyperlink" Target="http://www.google.es/" TargetMode="External"/><Relationship Id="rId175" Type="http://schemas.openxmlformats.org/officeDocument/2006/relationships/hyperlink" Target="http://www.google.co.uz/" TargetMode="External"/><Relationship Id="rId16" Type="http://schemas.openxmlformats.org/officeDocument/2006/relationships/hyperlink" Target="http://www.google.com.bd/" TargetMode="External"/><Relationship Id="rId37" Type="http://schemas.openxmlformats.org/officeDocument/2006/relationships/hyperlink" Target="http://www.google.com.co/" TargetMode="External"/><Relationship Id="rId58" Type="http://schemas.openxmlformats.org/officeDocument/2006/relationships/hyperlink" Target="http://www.google.fr/" TargetMode="External"/><Relationship Id="rId79" Type="http://schemas.openxmlformats.org/officeDocument/2006/relationships/hyperlink" Target="http://www.google.ie/" TargetMode="External"/><Relationship Id="rId102" Type="http://schemas.openxmlformats.org/officeDocument/2006/relationships/hyperlink" Target="http://www.google.com.my/" TargetMode="External"/><Relationship Id="rId123" Type="http://schemas.openxmlformats.org/officeDocument/2006/relationships/hyperlink" Target="http://www.google.no/" TargetMode="External"/><Relationship Id="rId144" Type="http://schemas.openxmlformats.org/officeDocument/2006/relationships/hyperlink" Target="http://www.google.sn/" TargetMode="External"/><Relationship Id="rId90" Type="http://schemas.openxmlformats.org/officeDocument/2006/relationships/hyperlink" Target="http://www.google.kg/" TargetMode="External"/><Relationship Id="rId165" Type="http://schemas.openxmlformats.org/officeDocument/2006/relationships/hyperlink" Target="http://www.google.tt/" TargetMode="External"/><Relationship Id="rId27" Type="http://schemas.openxmlformats.org/officeDocument/2006/relationships/hyperlink" Target="http://www.google.bf/" TargetMode="External"/><Relationship Id="rId48" Type="http://schemas.openxmlformats.org/officeDocument/2006/relationships/hyperlink" Target="http://www.google.dj/" TargetMode="External"/><Relationship Id="rId69" Type="http://schemas.openxmlformats.org/officeDocument/2006/relationships/hyperlink" Target="http://www.google.gg/" TargetMode="External"/><Relationship Id="rId113" Type="http://schemas.openxmlformats.org/officeDocument/2006/relationships/hyperlink" Target="http://www.google.co.mz/" TargetMode="External"/><Relationship Id="rId134" Type="http://schemas.openxmlformats.org/officeDocument/2006/relationships/hyperlink" Target="http://www.google.com.qa/" TargetMode="External"/><Relationship Id="rId80" Type="http://schemas.openxmlformats.org/officeDocument/2006/relationships/hyperlink" Target="http://www.google.co.il/" TargetMode="External"/><Relationship Id="rId155" Type="http://schemas.openxmlformats.org/officeDocument/2006/relationships/hyperlink" Target="http://www.google.lk/" TargetMode="External"/><Relationship Id="rId176" Type="http://schemas.openxmlformats.org/officeDocument/2006/relationships/hyperlink" Target="http://www.google.vu/" TargetMode="External"/><Relationship Id="rId17" Type="http://schemas.openxmlformats.org/officeDocument/2006/relationships/hyperlink" Target="http://www.google.by/" TargetMode="External"/><Relationship Id="rId38" Type="http://schemas.openxmlformats.org/officeDocument/2006/relationships/hyperlink" Target="http://www.google.cg/" TargetMode="External"/><Relationship Id="rId59" Type="http://schemas.openxmlformats.org/officeDocument/2006/relationships/hyperlink" Target="http://www.google.ga/" TargetMode="External"/><Relationship Id="rId103" Type="http://schemas.openxmlformats.org/officeDocument/2006/relationships/hyperlink" Target="http://www.google.mv/" TargetMode="External"/><Relationship Id="rId124" Type="http://schemas.openxmlformats.org/officeDocument/2006/relationships/hyperlink" Target="http://www.google.com.om/" TargetMode="External"/><Relationship Id="rId70" Type="http://schemas.openxmlformats.org/officeDocument/2006/relationships/hyperlink" Target="http://www.google.gy/" TargetMode="External"/><Relationship Id="rId91" Type="http://schemas.openxmlformats.org/officeDocument/2006/relationships/hyperlink" Target="http://www.google.la/" TargetMode="External"/><Relationship Id="rId145" Type="http://schemas.openxmlformats.org/officeDocument/2006/relationships/hyperlink" Target="http://www.google.rs/" TargetMode="External"/><Relationship Id="rId166" Type="http://schemas.openxmlformats.org/officeDocument/2006/relationships/hyperlink" Target="http://www.google.tn/" TargetMode="External"/><Relationship Id="rId1" Type="http://schemas.openxmlformats.org/officeDocument/2006/relationships/hyperlink" Target="http://www.google.com.af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90"/>
  <sheetViews>
    <sheetView tabSelected="1" topLeftCell="A111" workbookViewId="0">
      <selection activeCell="H134" sqref="H134"/>
    </sheetView>
  </sheetViews>
  <sheetFormatPr baseColWidth="10" defaultColWidth="14.5" defaultRowHeight="15.75" customHeight="1" x14ac:dyDescent="0.15"/>
  <sheetData>
    <row r="1" spans="1:11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K1" s="2" t="s">
        <v>5</v>
      </c>
    </row>
    <row r="2" spans="1:11" ht="15.75" customHeight="1" x14ac:dyDescent="0.15">
      <c r="A2" s="3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4" t="str">
        <f ca="1">IFERROR(__xludf.DUMMYFUNCTION("REGEXEXTRACT(D2, ""(.+) -"")
"),"fa")</f>
        <v>fa</v>
      </c>
      <c r="G2" s="4" t="str">
        <f ca="1">IFERROR(__xludf.DUMMYFUNCTION("REGEXEXTRACT(E2, ""(.+) -"")
"),"ps")</f>
        <v>ps</v>
      </c>
      <c r="H2" s="5" t="str">
        <f ca="1">IFERROR(__xludf.DUMMYFUNCTION("GOOGLETRANSLATE(""racism"",""en"",F2)"),"نژاد پرستی")</f>
        <v>نژاد پرستی</v>
      </c>
      <c r="I2" s="4" t="str">
        <f ca="1">IFERROR(__xludf.DUMMYFUNCTION("GOOGLETRANSLATE(""racism"",""en"",G2)"),"تبعېض")</f>
        <v>تبعېض</v>
      </c>
    </row>
    <row r="3" spans="1:11" ht="15.75" customHeight="1" x14ac:dyDescent="0.15">
      <c r="A3" s="6" t="s">
        <v>11</v>
      </c>
      <c r="B3" s="2"/>
      <c r="C3" s="2" t="s">
        <v>12</v>
      </c>
      <c r="D3" s="2" t="s">
        <v>13</v>
      </c>
      <c r="E3" s="2"/>
      <c r="F3" s="7" t="s">
        <v>14</v>
      </c>
      <c r="G3" s="4"/>
      <c r="H3" s="8" t="s">
        <v>15</v>
      </c>
      <c r="I3" s="9"/>
    </row>
    <row r="4" spans="1:11" ht="15.75" customHeight="1" x14ac:dyDescent="0.15">
      <c r="A4" s="3" t="s">
        <v>16</v>
      </c>
      <c r="B4" s="2" t="s">
        <v>17</v>
      </c>
      <c r="C4" s="2" t="s">
        <v>18</v>
      </c>
      <c r="D4" s="2" t="s">
        <v>19</v>
      </c>
      <c r="E4" s="2" t="s">
        <v>20</v>
      </c>
      <c r="F4" s="4" t="str">
        <f ca="1">IFERROR(__xludf.DUMMYFUNCTION("REGEXEXTRACT(D4, ""(.+) -"")
"),"fr")</f>
        <v>fr</v>
      </c>
      <c r="G4" s="4" t="str">
        <f ca="1">IFERROR(__xludf.DUMMYFUNCTION("REGEXEXTRACT(E4, ""(.+) -"")
"),"ar")</f>
        <v>ar</v>
      </c>
      <c r="H4" s="5" t="str">
        <f ca="1">IFERROR(__xludf.DUMMYFUNCTION("GOOGLETRANSLATE(""racism"",""en"",F4)"),"racisme")</f>
        <v>racisme</v>
      </c>
      <c r="I4" s="4" t="str">
        <f ca="1">IFERROR(__xludf.DUMMYFUNCTION("GOOGLETRANSLATE(""racism"",""en"",G4)"),"عنصرية")</f>
        <v>عنصرية</v>
      </c>
      <c r="J4" s="10"/>
    </row>
    <row r="5" spans="1:11" ht="15.75" customHeight="1" x14ac:dyDescent="0.15">
      <c r="A5" s="3" t="s">
        <v>21</v>
      </c>
      <c r="B5" s="2" t="s">
        <v>22</v>
      </c>
      <c r="C5" s="2" t="s">
        <v>23</v>
      </c>
      <c r="D5" s="2" t="s">
        <v>24</v>
      </c>
      <c r="F5" s="4" t="str">
        <f ca="1">IFERROR(__xludf.DUMMYFUNCTION("REGEXEXTRACT(D5, ""(.+) -"")
"),"en")</f>
        <v>en</v>
      </c>
      <c r="G5" s="4" t="str">
        <f ca="1">IFERROR(__xludf.DUMMYFUNCTION("REGEXEXTRACT(E5, ""(.+) -"")
"),"#N/A")</f>
        <v>#N/A</v>
      </c>
      <c r="H5" s="5" t="str">
        <f ca="1">IFERROR(__xludf.DUMMYFUNCTION("GOOGLETRANSLATE(""racism"",""en"",F5)"),"racism")</f>
        <v>racism</v>
      </c>
      <c r="I5" s="4" t="str">
        <f ca="1">IFERROR(__xludf.DUMMYFUNCTION("GOOGLETRANSLATE(""racism"",""en"",G5)"),"#N/A")</f>
        <v>#N/A</v>
      </c>
    </row>
    <row r="6" spans="1:11" ht="15.75" customHeight="1" x14ac:dyDescent="0.15">
      <c r="A6" s="3" t="s">
        <v>25</v>
      </c>
      <c r="B6" s="2" t="s">
        <v>26</v>
      </c>
      <c r="C6" s="2" t="s">
        <v>27</v>
      </c>
      <c r="D6" s="2" t="s">
        <v>28</v>
      </c>
      <c r="F6" s="4" t="str">
        <f ca="1">IFERROR(__xludf.DUMMYFUNCTION("REGEXEXTRACT(D6, ""(.+) -"")
"),"ca")</f>
        <v>ca</v>
      </c>
      <c r="G6" s="4" t="str">
        <f ca="1">IFERROR(__xludf.DUMMYFUNCTION("REGEXEXTRACT(E6, ""(.+) -"")
"),"#N/A")</f>
        <v>#N/A</v>
      </c>
      <c r="H6" s="5" t="str">
        <f ca="1">IFERROR(__xludf.DUMMYFUNCTION("GOOGLETRANSLATE(""racism"",""en"",F6)"),"racisme")</f>
        <v>racisme</v>
      </c>
      <c r="I6" s="4" t="str">
        <f ca="1">IFERROR(__xludf.DUMMYFUNCTION("GOOGLETRANSLATE(""racism"",""en"",G6)"),"#N/A")</f>
        <v>#N/A</v>
      </c>
    </row>
    <row r="7" spans="1:11" ht="15.75" customHeight="1" x14ac:dyDescent="0.15">
      <c r="A7" s="3" t="s">
        <v>29</v>
      </c>
      <c r="B7" s="2" t="s">
        <v>30</v>
      </c>
      <c r="C7" s="2" t="s">
        <v>31</v>
      </c>
      <c r="D7" s="2" t="s">
        <v>32</v>
      </c>
      <c r="E7" s="2" t="s">
        <v>33</v>
      </c>
      <c r="F7" s="4" t="str">
        <f ca="1">IFERROR(__xludf.DUMMYFUNCTION("REGEXEXTRACT(D7, ""(.+) -"")
"),"pt-PT")</f>
        <v>pt-PT</v>
      </c>
      <c r="G7" s="4"/>
      <c r="H7" s="5" t="str">
        <f ca="1">IFERROR(__xludf.DUMMYFUNCTION("GOOGLETRANSLATE(""racism"",""en"",F7)"),"racismo")</f>
        <v>racismo</v>
      </c>
      <c r="I7" s="4" t="str">
        <f ca="1">IFERROR(__xludf.DUMMYFUNCTION("GOOGLETRANSLATE(""racism"",""en"",G7)"),"#VALUE!")</f>
        <v>#VALUE!</v>
      </c>
    </row>
    <row r="8" spans="1:11" ht="15.75" customHeight="1" x14ac:dyDescent="0.15">
      <c r="A8" s="3" t="s">
        <v>34</v>
      </c>
      <c r="B8" s="2" t="s">
        <v>35</v>
      </c>
      <c r="C8" s="2" t="s">
        <v>36</v>
      </c>
      <c r="D8" s="2" t="s">
        <v>24</v>
      </c>
      <c r="F8" s="4" t="str">
        <f ca="1">IFERROR(__xludf.DUMMYFUNCTION("REGEXEXTRACT(D8, ""(.+) -"")
"),"en")</f>
        <v>en</v>
      </c>
      <c r="G8" s="4" t="str">
        <f ca="1">IFERROR(__xludf.DUMMYFUNCTION("REGEXEXTRACT(E8, ""(.+) -"")
"),"#N/A")</f>
        <v>#N/A</v>
      </c>
      <c r="H8" s="5" t="str">
        <f ca="1">IFERROR(__xludf.DUMMYFUNCTION("GOOGLETRANSLATE(""racism"",""en"",F8)"),"racism")</f>
        <v>racism</v>
      </c>
      <c r="I8" s="4" t="str">
        <f ca="1">IFERROR(__xludf.DUMMYFUNCTION("GOOGLETRANSLATE(""racism"",""en"",G8)"),"#N/A")</f>
        <v>#N/A</v>
      </c>
    </row>
    <row r="9" spans="1:11" ht="15.75" customHeight="1" x14ac:dyDescent="0.15">
      <c r="A9" s="3" t="s">
        <v>37</v>
      </c>
      <c r="B9" s="2" t="s">
        <v>38</v>
      </c>
      <c r="C9" s="2" t="s">
        <v>39</v>
      </c>
      <c r="D9" s="2" t="s">
        <v>24</v>
      </c>
      <c r="F9" s="4" t="str">
        <f ca="1">IFERROR(__xludf.DUMMYFUNCTION("REGEXEXTRACT(D9, ""(.+) -"")
"),"en")</f>
        <v>en</v>
      </c>
      <c r="G9" s="4" t="str">
        <f ca="1">IFERROR(__xludf.DUMMYFUNCTION("REGEXEXTRACT(E9, ""(.+) -"")
"),"#N/A")</f>
        <v>#N/A</v>
      </c>
      <c r="H9" s="5" t="str">
        <f ca="1">IFERROR(__xludf.DUMMYFUNCTION("GOOGLETRANSLATE(""racism"",""en"",F9)"),"racism")</f>
        <v>racism</v>
      </c>
      <c r="I9" s="4" t="str">
        <f ca="1">IFERROR(__xludf.DUMMYFUNCTION("GOOGLETRANSLATE(""racism"",""en"",G9)"),"#N/A")</f>
        <v>#N/A</v>
      </c>
    </row>
    <row r="10" spans="1:11" ht="15.75" customHeight="1" x14ac:dyDescent="0.15">
      <c r="A10" s="3" t="s">
        <v>40</v>
      </c>
      <c r="B10" s="2" t="s">
        <v>41</v>
      </c>
      <c r="C10" s="2" t="s">
        <v>42</v>
      </c>
      <c r="D10" s="2" t="s">
        <v>43</v>
      </c>
      <c r="F10" s="4" t="str">
        <f ca="1">IFERROR(__xludf.DUMMYFUNCTION("REGEXEXTRACT(D10, ""(.+) -"")
"),"es-419")</f>
        <v>es-419</v>
      </c>
      <c r="G10" s="4" t="str">
        <f ca="1">IFERROR(__xludf.DUMMYFUNCTION("REGEXEXTRACT(E10, ""(.+) -"")
"),"#N/A")</f>
        <v>#N/A</v>
      </c>
      <c r="H10" s="5" t="str">
        <f ca="1">IFERROR(__xludf.DUMMYFUNCTION("GOOGLETRANSLATE(""racism"",""en"",F10)"),"racismo")</f>
        <v>racismo</v>
      </c>
      <c r="I10" s="4" t="str">
        <f ca="1">IFERROR(__xludf.DUMMYFUNCTION("GOOGLETRANSLATE(""racism"",""en"",G10)"),"#N/A")</f>
        <v>#N/A</v>
      </c>
    </row>
    <row r="11" spans="1:11" ht="15.75" customHeight="1" x14ac:dyDescent="0.15">
      <c r="A11" s="3" t="s">
        <v>44</v>
      </c>
      <c r="B11" s="2" t="s">
        <v>45</v>
      </c>
      <c r="C11" s="2" t="s">
        <v>46</v>
      </c>
      <c r="D11" s="2" t="s">
        <v>47</v>
      </c>
      <c r="F11" s="4" t="str">
        <f ca="1">IFERROR(__xludf.DUMMYFUNCTION("REGEXEXTRACT(D11, ""(.+) -"")
"),"hy")</f>
        <v>hy</v>
      </c>
      <c r="G11" s="4" t="str">
        <f ca="1">IFERROR(__xludf.DUMMYFUNCTION("REGEXEXTRACT(E11, ""(.+) -"")
"),"#N/A")</f>
        <v>#N/A</v>
      </c>
      <c r="H11" s="2" t="s">
        <v>48</v>
      </c>
      <c r="I11" s="4" t="str">
        <f ca="1">IFERROR(__xludf.DUMMYFUNCTION("GOOGLETRANSLATE(""racism"",""en"",G11)"),"#N/A")</f>
        <v>#N/A</v>
      </c>
    </row>
    <row r="12" spans="1:11" ht="15.75" customHeight="1" x14ac:dyDescent="0.15">
      <c r="A12" s="3" t="s">
        <v>49</v>
      </c>
      <c r="B12" s="2" t="s">
        <v>50</v>
      </c>
      <c r="C12" s="2" t="s">
        <v>51</v>
      </c>
      <c r="D12" s="2" t="s">
        <v>24</v>
      </c>
      <c r="F12" s="4" t="str">
        <f ca="1">IFERROR(__xludf.DUMMYFUNCTION("REGEXEXTRACT(D12, ""(.+) -"")
"),"en")</f>
        <v>en</v>
      </c>
      <c r="G12" s="4" t="str">
        <f ca="1">IFERROR(__xludf.DUMMYFUNCTION("REGEXEXTRACT(E12, ""(.+) -"")
"),"#N/A")</f>
        <v>#N/A</v>
      </c>
      <c r="H12" s="5" t="str">
        <f ca="1">IFERROR(__xludf.DUMMYFUNCTION("GOOGLETRANSLATE(""racism"",""en"",F12)"),"racism")</f>
        <v>racism</v>
      </c>
      <c r="I12" s="4" t="str">
        <f ca="1">IFERROR(__xludf.DUMMYFUNCTION("GOOGLETRANSLATE(""racism"",""en"",G12)"),"#N/A")</f>
        <v>#N/A</v>
      </c>
    </row>
    <row r="13" spans="1:11" ht="15.75" customHeight="1" x14ac:dyDescent="0.15">
      <c r="A13" s="3" t="s">
        <v>52</v>
      </c>
      <c r="B13" s="2" t="s">
        <v>53</v>
      </c>
      <c r="C13" s="2" t="s">
        <v>54</v>
      </c>
      <c r="D13" s="2" t="s">
        <v>55</v>
      </c>
      <c r="F13" s="4" t="str">
        <f ca="1">IFERROR(__xludf.DUMMYFUNCTION("REGEXEXTRACT(D13, ""(.+) -"")
"),"de")</f>
        <v>de</v>
      </c>
      <c r="G13" s="4" t="str">
        <f ca="1">IFERROR(__xludf.DUMMYFUNCTION("REGEXEXTRACT(E13, ""(.+) -"")
"),"#N/A")</f>
        <v>#N/A</v>
      </c>
      <c r="H13" s="5" t="str">
        <f ca="1">IFERROR(__xludf.DUMMYFUNCTION("GOOGLETRANSLATE(""racism"",""en"",F13)"),"Rassismus")</f>
        <v>Rassismus</v>
      </c>
      <c r="I13" s="4" t="str">
        <f ca="1">IFERROR(__xludf.DUMMYFUNCTION("GOOGLETRANSLATE(""racism"",""en"",G13)"),"#N/A")</f>
        <v>#N/A</v>
      </c>
    </row>
    <row r="14" spans="1:11" ht="15.75" customHeight="1" x14ac:dyDescent="0.15">
      <c r="A14" s="3" t="s">
        <v>56</v>
      </c>
      <c r="B14" s="2" t="s">
        <v>57</v>
      </c>
      <c r="C14" s="2" t="s">
        <v>58</v>
      </c>
      <c r="D14" s="2" t="s">
        <v>59</v>
      </c>
      <c r="E14" s="2" t="s">
        <v>60</v>
      </c>
      <c r="F14" s="4" t="str">
        <f ca="1">IFERROR(__xludf.DUMMYFUNCTION("REGEXEXTRACT(D14, ""(.+) -"")
"),"az")</f>
        <v>az</v>
      </c>
      <c r="G14" s="4" t="str">
        <f ca="1">IFERROR(__xludf.DUMMYFUNCTION("REGEXEXTRACT(E14, ""(.+) -"")
"),"ru")</f>
        <v>ru</v>
      </c>
      <c r="H14" s="5" t="str">
        <f ca="1">IFERROR(__xludf.DUMMYFUNCTION("GOOGLETRANSLATE(""racism"",""en"",F14)"),"irqçilik")</f>
        <v>irqçilik</v>
      </c>
      <c r="I14" s="4" t="str">
        <f ca="1">IFERROR(__xludf.DUMMYFUNCTION("GOOGLETRANSLATE(""racism"",""en"",G14)"),"расизм")</f>
        <v>расизм</v>
      </c>
    </row>
    <row r="15" spans="1:11" ht="15.75" customHeight="1" x14ac:dyDescent="0.15">
      <c r="A15" s="3" t="s">
        <v>61</v>
      </c>
      <c r="B15" s="2" t="s">
        <v>62</v>
      </c>
      <c r="C15" s="2" t="s">
        <v>63</v>
      </c>
      <c r="D15" s="2" t="s">
        <v>24</v>
      </c>
      <c r="F15" s="4" t="str">
        <f ca="1">IFERROR(__xludf.DUMMYFUNCTION("REGEXEXTRACT(D15, ""(.+) -"")
"),"en")</f>
        <v>en</v>
      </c>
      <c r="G15" s="4" t="str">
        <f ca="1">IFERROR(__xludf.DUMMYFUNCTION("REGEXEXTRACT(E15, ""(.+) -"")
"),"#N/A")</f>
        <v>#N/A</v>
      </c>
      <c r="H15" s="5" t="str">
        <f ca="1">IFERROR(__xludf.DUMMYFUNCTION("GOOGLETRANSLATE(""racism"",""en"",F15)"),"racism")</f>
        <v>racism</v>
      </c>
      <c r="I15" s="4" t="str">
        <f ca="1">IFERROR(__xludf.DUMMYFUNCTION("GOOGLETRANSLATE(""racism"",""en"",G15)"),"#N/A")</f>
        <v>#N/A</v>
      </c>
    </row>
    <row r="16" spans="1:11" ht="15.75" customHeight="1" x14ac:dyDescent="0.15">
      <c r="A16" s="3" t="s">
        <v>64</v>
      </c>
      <c r="B16" s="2" t="s">
        <v>65</v>
      </c>
      <c r="C16" s="2" t="s">
        <v>66</v>
      </c>
      <c r="D16" s="2" t="s">
        <v>20</v>
      </c>
      <c r="F16" s="4" t="str">
        <f ca="1">IFERROR(__xludf.DUMMYFUNCTION("REGEXEXTRACT(D16, ""(.+) -"")
"),"ar")</f>
        <v>ar</v>
      </c>
      <c r="G16" s="7" t="s">
        <v>67</v>
      </c>
      <c r="H16" s="5" t="str">
        <f ca="1">IFERROR(__xludf.DUMMYFUNCTION("GOOGLETRANSLATE(""racism"",""en"",F16)"),"عنصرية")</f>
        <v>عنصرية</v>
      </c>
      <c r="I16" s="10"/>
    </row>
    <row r="17" spans="1:12" ht="15.75" customHeight="1" x14ac:dyDescent="0.15">
      <c r="A17" s="3" t="s">
        <v>68</v>
      </c>
      <c r="B17" s="2" t="s">
        <v>69</v>
      </c>
      <c r="C17" s="2" t="s">
        <v>70</v>
      </c>
      <c r="D17" s="2" t="s">
        <v>71</v>
      </c>
      <c r="E17" s="2" t="s">
        <v>24</v>
      </c>
      <c r="F17" s="4" t="str">
        <f ca="1">IFERROR(__xludf.DUMMYFUNCTION("REGEXEXTRACT(D17, ""(.+) -"")
"),"bn")</f>
        <v>bn</v>
      </c>
      <c r="G17" s="4" t="str">
        <f ca="1">IFERROR(__xludf.DUMMYFUNCTION("REGEXEXTRACT(E17, ""(.+) -"")
"),"en")</f>
        <v>en</v>
      </c>
      <c r="H17" s="5" t="str">
        <f ca="1">IFERROR(__xludf.DUMMYFUNCTION("GOOGLETRANSLATE(""racism"",""en"",F17)"),"স্বাজাতিকতা")</f>
        <v>স্বাজাতিকতা</v>
      </c>
      <c r="I17" s="4" t="str">
        <f ca="1">IFERROR(__xludf.DUMMYFUNCTION("GOOGLETRANSLATE(""racism"",""en"",G17)"),"racism")</f>
        <v>racism</v>
      </c>
    </row>
    <row r="18" spans="1:12" ht="15.75" customHeight="1" x14ac:dyDescent="0.15">
      <c r="A18" s="3" t="s">
        <v>72</v>
      </c>
      <c r="B18" s="2" t="s">
        <v>73</v>
      </c>
      <c r="C18" s="2" t="s">
        <v>74</v>
      </c>
      <c r="D18" s="2" t="s">
        <v>75</v>
      </c>
      <c r="E18" s="2" t="s">
        <v>60</v>
      </c>
      <c r="F18" s="4" t="str">
        <f ca="1">IFERROR(__xludf.DUMMYFUNCTION("REGEXEXTRACT(D18, ""(.+) -"")
"),"be")</f>
        <v>be</v>
      </c>
      <c r="G18" s="4" t="str">
        <f ca="1">IFERROR(__xludf.DUMMYFUNCTION("REGEXEXTRACT(E18, ""(.+) -"")
"),"ru")</f>
        <v>ru</v>
      </c>
      <c r="H18" s="5" t="str">
        <f ca="1">IFERROR(__xludf.DUMMYFUNCTION("GOOGLETRANSLATE(""racism"",""en"",F18)"),"расізм")</f>
        <v>расізм</v>
      </c>
      <c r="I18" s="4" t="str">
        <f ca="1">IFERROR(__xludf.DUMMYFUNCTION("GOOGLETRANSLATE(""racism"",""en"",G18)"),"расизм")</f>
        <v>расизм</v>
      </c>
    </row>
    <row r="19" spans="1:12" ht="15.75" customHeight="1" x14ac:dyDescent="0.15">
      <c r="A19" s="3" t="s">
        <v>76</v>
      </c>
      <c r="B19" s="2" t="s">
        <v>77</v>
      </c>
      <c r="C19" s="2" t="s">
        <v>78</v>
      </c>
      <c r="D19" s="2" t="s">
        <v>79</v>
      </c>
      <c r="E19" s="2" t="s">
        <v>19</v>
      </c>
      <c r="F19" s="4" t="str">
        <f ca="1">IFERROR(__xludf.DUMMYFUNCTION("REGEXEXTRACT(D19, ""(.+) -"")
"),"nl")</f>
        <v>nl</v>
      </c>
      <c r="G19" s="4" t="str">
        <f ca="1">IFERROR(__xludf.DUMMYFUNCTION("REGEXEXTRACT(E19, ""(.+) -"")
"),"fr")</f>
        <v>fr</v>
      </c>
      <c r="H19" s="5" t="str">
        <f ca="1">IFERROR(__xludf.DUMMYFUNCTION("GOOGLETRANSLATE(""racism"",""en"",F19)"),"racisme")</f>
        <v>racisme</v>
      </c>
      <c r="I19" s="4" t="str">
        <f ca="1">IFERROR(__xludf.DUMMYFUNCTION("GOOGLETRANSLATE(""racism"",""en"",G19)"),"racisme")</f>
        <v>racisme</v>
      </c>
      <c r="J19" s="2" t="s">
        <v>80</v>
      </c>
      <c r="K19" s="2" t="s">
        <v>81</v>
      </c>
      <c r="L19" s="2" t="s">
        <v>55</v>
      </c>
    </row>
    <row r="20" spans="1:12" ht="15.75" customHeight="1" x14ac:dyDescent="0.15">
      <c r="A20" s="3" t="s">
        <v>82</v>
      </c>
      <c r="B20" s="2" t="s">
        <v>83</v>
      </c>
      <c r="C20" s="2" t="s">
        <v>84</v>
      </c>
      <c r="D20" s="2" t="s">
        <v>43</v>
      </c>
      <c r="E20" s="2" t="s">
        <v>24</v>
      </c>
      <c r="F20" s="4" t="str">
        <f ca="1">IFERROR(__xludf.DUMMYFUNCTION("REGEXEXTRACT(D20, ""(.+) -"")
"),"es-419")</f>
        <v>es-419</v>
      </c>
      <c r="G20" s="4" t="str">
        <f ca="1">IFERROR(__xludf.DUMMYFUNCTION("REGEXEXTRACT(E20, ""(.+) -"")
"),"en")</f>
        <v>en</v>
      </c>
      <c r="H20" s="5" t="str">
        <f ca="1">IFERROR(__xludf.DUMMYFUNCTION("GOOGLETRANSLATE(""racism"",""en"",F20)"),"racismo")</f>
        <v>racismo</v>
      </c>
      <c r="I20" s="4" t="str">
        <f ca="1">IFERROR(__xludf.DUMMYFUNCTION("GOOGLETRANSLATE(""racism"",""en"",G20)"),"racism")</f>
        <v>racism</v>
      </c>
    </row>
    <row r="21" spans="1:12" ht="15.75" customHeight="1" x14ac:dyDescent="0.15">
      <c r="A21" s="3" t="s">
        <v>85</v>
      </c>
      <c r="B21" s="2" t="s">
        <v>86</v>
      </c>
      <c r="C21" s="2" t="s">
        <v>87</v>
      </c>
      <c r="D21" s="2" t="s">
        <v>19</v>
      </c>
      <c r="E21" s="2" t="s">
        <v>88</v>
      </c>
      <c r="F21" s="4" t="str">
        <f ca="1">IFERROR(__xludf.DUMMYFUNCTION("REGEXEXTRACT(D21, ""(.+) -"")
"),"fr")</f>
        <v>fr</v>
      </c>
      <c r="G21" s="4" t="str">
        <f ca="1">IFERROR(__xludf.DUMMYFUNCTION("REGEXEXTRACT(E21, ""(.+) -"")
"),"yo")</f>
        <v>yo</v>
      </c>
      <c r="H21" s="5" t="str">
        <f ca="1">IFERROR(__xludf.DUMMYFUNCTION("GOOGLETRANSLATE(""racism"",""en"",F21)"),"racisme")</f>
        <v>racisme</v>
      </c>
      <c r="I21" s="4" t="str">
        <f ca="1">IFERROR(__xludf.DUMMYFUNCTION("GOOGLETRANSLATE(""racism"",""en"",G21)"),"ẹlẹyamẹya")</f>
        <v>ẹlẹyamẹya</v>
      </c>
    </row>
    <row r="22" spans="1:12" ht="15.75" customHeight="1" x14ac:dyDescent="0.15">
      <c r="A22" s="3" t="s">
        <v>89</v>
      </c>
      <c r="B22" s="2" t="s">
        <v>90</v>
      </c>
      <c r="C22" s="2" t="s">
        <v>91</v>
      </c>
      <c r="D22" s="2" t="s">
        <v>43</v>
      </c>
      <c r="E22" s="2" t="s">
        <v>92</v>
      </c>
      <c r="F22" s="4" t="str">
        <f ca="1">IFERROR(__xludf.DUMMYFUNCTION("REGEXEXTRACT(D22, ""(.+) -"")
"),"es-419")</f>
        <v>es-419</v>
      </c>
      <c r="G22" s="4" t="str">
        <f ca="1">IFERROR(__xludf.DUMMYFUNCTION("REGEXEXTRACT(E22, ""(.+) -"")
"),"qu")</f>
        <v>qu</v>
      </c>
      <c r="H22" s="5" t="str">
        <f ca="1">IFERROR(__xludf.DUMMYFUNCTION("GOOGLETRANSLATE(""racism"",""en"",F22)"),"racismo")</f>
        <v>racismo</v>
      </c>
      <c r="I22" s="2" t="s">
        <v>93</v>
      </c>
    </row>
    <row r="23" spans="1:12" ht="15.75" customHeight="1" x14ac:dyDescent="0.15">
      <c r="A23" s="3" t="s">
        <v>94</v>
      </c>
      <c r="B23" s="2" t="s">
        <v>95</v>
      </c>
      <c r="C23" s="2" t="s">
        <v>96</v>
      </c>
      <c r="D23" s="2" t="s">
        <v>97</v>
      </c>
      <c r="E23" s="2" t="s">
        <v>98</v>
      </c>
      <c r="F23" s="4" t="str">
        <f ca="1">IFERROR(__xludf.DUMMYFUNCTION("REGEXEXTRACT(D23, ""(.+) -"")
"),"bs")</f>
        <v>bs</v>
      </c>
      <c r="G23" s="4" t="str">
        <f ca="1">IFERROR(__xludf.DUMMYFUNCTION("REGEXEXTRACT(E23, ""(.+) -"")
"),"sr")</f>
        <v>sr</v>
      </c>
      <c r="H23" s="5" t="str">
        <f ca="1">IFERROR(__xludf.DUMMYFUNCTION("GOOGLETRANSLATE(""racism"",""en"",F23)"),"rasizam")</f>
        <v>rasizam</v>
      </c>
      <c r="I23" s="4" t="str">
        <f ca="1">IFERROR(__xludf.DUMMYFUNCTION("GOOGLETRANSLATE(""racism"",""en"",G23)"),"расизам")</f>
        <v>расизам</v>
      </c>
    </row>
    <row r="24" spans="1:12" ht="15.75" customHeight="1" x14ac:dyDescent="0.15">
      <c r="A24" s="3" t="s">
        <v>99</v>
      </c>
      <c r="B24" s="2" t="s">
        <v>100</v>
      </c>
      <c r="C24" s="2" t="s">
        <v>101</v>
      </c>
      <c r="D24" s="2" t="s">
        <v>102</v>
      </c>
      <c r="E24" s="2" t="s">
        <v>24</v>
      </c>
      <c r="F24" s="4" t="str">
        <f ca="1">IFERROR(__xludf.DUMMYFUNCTION("REGEXEXTRACT(D24, ""(.+) -"")
"),"tn")</f>
        <v>tn</v>
      </c>
      <c r="G24" s="4" t="str">
        <f ca="1">IFERROR(__xludf.DUMMYFUNCTION("REGEXEXTRACT(E24, ""(.+) -"")
"),"en")</f>
        <v>en</v>
      </c>
      <c r="H24" s="5" t="str">
        <f ca="1">IFERROR(__xludf.DUMMYFUNCTION("GOOGLETRANSLATE(""racism"",""en"",F24)"),"#VALUE!")</f>
        <v>#VALUE!</v>
      </c>
      <c r="I24" s="4" t="str">
        <f ca="1">IFERROR(__xludf.DUMMYFUNCTION("GOOGLETRANSLATE(""racism"",""en"",G24)"),"racism")</f>
        <v>racism</v>
      </c>
    </row>
    <row r="25" spans="1:12" ht="15.75" customHeight="1" x14ac:dyDescent="0.15">
      <c r="A25" s="3" t="s">
        <v>103</v>
      </c>
      <c r="B25" s="2" t="s">
        <v>104</v>
      </c>
      <c r="C25" s="2" t="s">
        <v>105</v>
      </c>
      <c r="D25" s="2" t="s">
        <v>106</v>
      </c>
      <c r="F25" s="4" t="str">
        <f ca="1">IFERROR(__xludf.DUMMYFUNCTION("REGEXEXTRACT(D25, ""(.+) -"")
"),"pt-BR")</f>
        <v>pt-BR</v>
      </c>
      <c r="G25" s="4" t="str">
        <f ca="1">IFERROR(__xludf.DUMMYFUNCTION("REGEXEXTRACT(E25, ""(.+) -"")
"),"#N/A")</f>
        <v>#N/A</v>
      </c>
      <c r="H25" s="5" t="str">
        <f ca="1">IFERROR(__xludf.DUMMYFUNCTION("GOOGLETRANSLATE(""racism"",""en"",F25)"),"racismo")</f>
        <v>racismo</v>
      </c>
      <c r="I25" s="4" t="str">
        <f ca="1">IFERROR(__xludf.DUMMYFUNCTION("GOOGLETRANSLATE(""racism"",""en"",G25)"),"#N/A")</f>
        <v>#N/A</v>
      </c>
    </row>
    <row r="26" spans="1:12" ht="15.75" customHeight="1" x14ac:dyDescent="0.15">
      <c r="A26" s="3" t="s">
        <v>107</v>
      </c>
      <c r="B26" s="2" t="s">
        <v>108</v>
      </c>
      <c r="C26" s="2" t="s">
        <v>109</v>
      </c>
      <c r="D26" s="2" t="s">
        <v>110</v>
      </c>
      <c r="E26" s="2" t="s">
        <v>111</v>
      </c>
      <c r="F26" s="4" t="str">
        <f ca="1">IFERROR(__xludf.DUMMYFUNCTION("REGEXEXTRACT(D26, ""(.+) -"")
"),"ms")</f>
        <v>ms</v>
      </c>
      <c r="G26" s="4" t="str">
        <f ca="1">IFERROR(__xludf.DUMMYFUNCTION("REGEXEXTRACT(E26, ""(.+) -"")
"),"zh-cn")</f>
        <v>zh-cn</v>
      </c>
      <c r="H26" s="5" t="str">
        <f ca="1">IFERROR(__xludf.DUMMYFUNCTION("GOOGLETRANSLATE(""racism"",""en"",F26)"),"perkauman")</f>
        <v>perkauman</v>
      </c>
      <c r="I26" s="4" t="str">
        <f ca="1">IFERROR(__xludf.DUMMYFUNCTION("GOOGLETRANSLATE(""racism"",""en"",G26)"),"种族主义")</f>
        <v>种族主义</v>
      </c>
    </row>
    <row r="27" spans="1:12" ht="15.75" customHeight="1" x14ac:dyDescent="0.15">
      <c r="A27" s="3" t="s">
        <v>112</v>
      </c>
      <c r="B27" s="2" t="s">
        <v>113</v>
      </c>
      <c r="C27" s="2" t="s">
        <v>114</v>
      </c>
      <c r="D27" s="2" t="s">
        <v>115</v>
      </c>
      <c r="F27" s="4" t="str">
        <f ca="1">IFERROR(__xludf.DUMMYFUNCTION("REGEXEXTRACT(D27, ""(.+) -"")
"),"bg")</f>
        <v>bg</v>
      </c>
      <c r="G27" s="4" t="str">
        <f ca="1">IFERROR(__xludf.DUMMYFUNCTION("REGEXEXTRACT(E27, ""(.+) -"")
"),"#N/A")</f>
        <v>#N/A</v>
      </c>
      <c r="H27" s="5" t="str">
        <f ca="1">IFERROR(__xludf.DUMMYFUNCTION("GOOGLETRANSLATE(""racism"",""en"",F27)"),"расизъм")</f>
        <v>расизъм</v>
      </c>
      <c r="I27" s="4" t="str">
        <f ca="1">IFERROR(__xludf.DUMMYFUNCTION("GOOGLETRANSLATE(""racism"",""en"",G27)"),"#N/A")</f>
        <v>#N/A</v>
      </c>
    </row>
    <row r="28" spans="1:12" ht="15.75" customHeight="1" x14ac:dyDescent="0.15">
      <c r="A28" s="3" t="s">
        <v>116</v>
      </c>
      <c r="B28" s="2" t="s">
        <v>117</v>
      </c>
      <c r="C28" s="2" t="s">
        <v>118</v>
      </c>
      <c r="D28" s="2" t="s">
        <v>19</v>
      </c>
      <c r="F28" s="4" t="str">
        <f ca="1">IFERROR(__xludf.DUMMYFUNCTION("REGEXEXTRACT(D28, ""(.+) -"")
"),"fr")</f>
        <v>fr</v>
      </c>
      <c r="G28" s="4" t="str">
        <f ca="1">IFERROR(__xludf.DUMMYFUNCTION("REGEXEXTRACT(E28, ""(.+) -"")
"),"#N/A")</f>
        <v>#N/A</v>
      </c>
      <c r="H28" s="5" t="str">
        <f ca="1">IFERROR(__xludf.DUMMYFUNCTION("GOOGLETRANSLATE(""racism"",""en"",F28)"),"racisme")</f>
        <v>racisme</v>
      </c>
      <c r="I28" s="4" t="str">
        <f ca="1">IFERROR(__xludf.DUMMYFUNCTION("GOOGLETRANSLATE(""racism"",""en"",G28)"),"#N/A")</f>
        <v>#N/A</v>
      </c>
    </row>
    <row r="29" spans="1:12" ht="15.75" customHeight="1" x14ac:dyDescent="0.15">
      <c r="A29" s="3" t="s">
        <v>119</v>
      </c>
      <c r="B29" s="2" t="s">
        <v>120</v>
      </c>
      <c r="C29" s="2" t="s">
        <v>121</v>
      </c>
      <c r="D29" s="2" t="s">
        <v>19</v>
      </c>
      <c r="E29" s="2" t="s">
        <v>122</v>
      </c>
      <c r="F29" s="4" t="str">
        <f ca="1">IFERROR(__xludf.DUMMYFUNCTION("REGEXEXTRACT(D29, ""(.+) -"")
"),"fr")</f>
        <v>fr</v>
      </c>
      <c r="G29" s="4" t="str">
        <f ca="1">IFERROR(__xludf.DUMMYFUNCTION("REGEXEXTRACT(E29, ""(.+) -"")
"),"sw")</f>
        <v>sw</v>
      </c>
      <c r="H29" s="5" t="str">
        <f ca="1">IFERROR(__xludf.DUMMYFUNCTION("GOOGLETRANSLATE(""racism"",""en"",F29)"),"racisme")</f>
        <v>racisme</v>
      </c>
      <c r="I29" s="4" t="str">
        <f ca="1">IFERROR(__xludf.DUMMYFUNCTION("GOOGLETRANSLATE(""racism"",""en"",G29)"),"ubaguzi wa rangi")</f>
        <v>ubaguzi wa rangi</v>
      </c>
      <c r="J29" s="2" t="s">
        <v>123</v>
      </c>
      <c r="K29" s="2" t="s">
        <v>124</v>
      </c>
      <c r="L29" s="2" t="s">
        <v>24</v>
      </c>
    </row>
    <row r="30" spans="1:12" ht="15.75" customHeight="1" x14ac:dyDescent="0.15">
      <c r="A30" s="3" t="s">
        <v>125</v>
      </c>
      <c r="B30" s="2" t="s">
        <v>126</v>
      </c>
      <c r="C30" s="2" t="s">
        <v>127</v>
      </c>
      <c r="D30" s="2" t="s">
        <v>128</v>
      </c>
      <c r="E30" s="2" t="s">
        <v>19</v>
      </c>
      <c r="F30" s="4" t="str">
        <f ca="1">IFERROR(__xludf.DUMMYFUNCTION("REGEXEXTRACT(D30, ""(.+) -"")
"),"km")</f>
        <v>km</v>
      </c>
      <c r="G30" s="4" t="str">
        <f ca="1">IFERROR(__xludf.DUMMYFUNCTION("REGEXEXTRACT(E30, ""(.+) -"")
"),"fr")</f>
        <v>fr</v>
      </c>
      <c r="H30" s="5" t="str">
        <f ca="1">IFERROR(__xludf.DUMMYFUNCTION("GOOGLETRANSLATE(""racism"",""en"",F30)"),"ការប្រកាន់ពូជសាសន៍")</f>
        <v>ការប្រកាន់ពូជសាសន៍</v>
      </c>
      <c r="I30" s="4" t="str">
        <f ca="1">IFERROR(__xludf.DUMMYFUNCTION("GOOGLETRANSLATE(""racism"",""en"",G30)"),"racisme")</f>
        <v>racisme</v>
      </c>
    </row>
    <row r="31" spans="1:12" ht="15.75" customHeight="1" x14ac:dyDescent="0.15">
      <c r="A31" s="3" t="s">
        <v>129</v>
      </c>
      <c r="B31" s="2" t="s">
        <v>130</v>
      </c>
      <c r="C31" s="2" t="s">
        <v>131</v>
      </c>
      <c r="D31" s="2" t="s">
        <v>19</v>
      </c>
      <c r="E31" s="2" t="s">
        <v>24</v>
      </c>
      <c r="F31" s="4" t="str">
        <f ca="1">IFERROR(__xludf.DUMMYFUNCTION("REGEXEXTRACT(D31, ""(.+) -"")
"),"fr")</f>
        <v>fr</v>
      </c>
      <c r="G31" s="4" t="str">
        <f ca="1">IFERROR(__xludf.DUMMYFUNCTION("REGEXEXTRACT(E31, ""(.+) -"")
"),"en")</f>
        <v>en</v>
      </c>
      <c r="H31" s="5" t="str">
        <f ca="1">IFERROR(__xludf.DUMMYFUNCTION("GOOGLETRANSLATE(""racism"",""en"",F31)"),"racisme")</f>
        <v>racisme</v>
      </c>
      <c r="I31" s="4" t="str">
        <f ca="1">IFERROR(__xludf.DUMMYFUNCTION("GOOGLETRANSLATE(""racism"",""en"",G31)"),"racism")</f>
        <v>racism</v>
      </c>
    </row>
    <row r="32" spans="1:12" ht="15.75" customHeight="1" x14ac:dyDescent="0.15">
      <c r="A32" s="3" t="s">
        <v>132</v>
      </c>
      <c r="B32" s="2" t="s">
        <v>133</v>
      </c>
      <c r="C32" s="2" t="s">
        <v>134</v>
      </c>
      <c r="D32" s="2" t="s">
        <v>24</v>
      </c>
      <c r="E32" s="2" t="s">
        <v>19</v>
      </c>
      <c r="F32" s="4" t="str">
        <f ca="1">IFERROR(__xludf.DUMMYFUNCTION("REGEXEXTRACT(D32, ""(.+) -"")
"),"en")</f>
        <v>en</v>
      </c>
      <c r="G32" s="4" t="str">
        <f ca="1">IFERROR(__xludf.DUMMYFUNCTION("REGEXEXTRACT(E32, ""(.+) -"")
"),"fr")</f>
        <v>fr</v>
      </c>
      <c r="H32" s="5" t="str">
        <f ca="1">IFERROR(__xludf.DUMMYFUNCTION("GOOGLETRANSLATE(""racism"",""en"",F32)"),"racism")</f>
        <v>racism</v>
      </c>
      <c r="I32" s="4" t="str">
        <f ca="1">IFERROR(__xludf.DUMMYFUNCTION("GOOGLETRANSLATE(""racism"",""en"",G32)"),"racisme")</f>
        <v>racisme</v>
      </c>
    </row>
    <row r="33" spans="1:12" ht="15.75" customHeight="1" x14ac:dyDescent="0.15">
      <c r="A33" s="3" t="s">
        <v>135</v>
      </c>
      <c r="B33" s="2" t="s">
        <v>136</v>
      </c>
      <c r="C33" s="2" t="s">
        <v>137</v>
      </c>
      <c r="D33" s="2" t="s">
        <v>32</v>
      </c>
      <c r="F33" s="4" t="str">
        <f ca="1">IFERROR(__xludf.DUMMYFUNCTION("REGEXEXTRACT(D33, ""(.+) -"")
"),"pt-PT")</f>
        <v>pt-PT</v>
      </c>
      <c r="G33" s="4" t="str">
        <f ca="1">IFERROR(__xludf.DUMMYFUNCTION("REGEXEXTRACT(E33, ""(.+) -"")
"),"#N/A")</f>
        <v>#N/A</v>
      </c>
      <c r="H33" s="5" t="str">
        <f ca="1">IFERROR(__xludf.DUMMYFUNCTION("GOOGLETRANSLATE(""racism"",""en"",F33)"),"racismo")</f>
        <v>racismo</v>
      </c>
      <c r="I33" s="4" t="str">
        <f ca="1">IFERROR(__xludf.DUMMYFUNCTION("GOOGLETRANSLATE(""racism"",""en"",G33)"),"#N/A")</f>
        <v>#N/A</v>
      </c>
    </row>
    <row r="34" spans="1:12" ht="15.75" customHeight="1" x14ac:dyDescent="0.15">
      <c r="A34" s="3" t="s">
        <v>138</v>
      </c>
      <c r="B34" s="2" t="s">
        <v>139</v>
      </c>
      <c r="C34" s="2" t="s">
        <v>140</v>
      </c>
      <c r="D34" s="2" t="s">
        <v>19</v>
      </c>
      <c r="F34" s="4" t="str">
        <f ca="1">IFERROR(__xludf.DUMMYFUNCTION("REGEXEXTRACT(D34, ""(.+) -"")
"),"fr")</f>
        <v>fr</v>
      </c>
      <c r="G34" s="4" t="str">
        <f ca="1">IFERROR(__xludf.DUMMYFUNCTION("REGEXEXTRACT(E34, ""(.+) -"")
"),"#N/A")</f>
        <v>#N/A</v>
      </c>
      <c r="H34" s="5" t="str">
        <f ca="1">IFERROR(__xludf.DUMMYFUNCTION("GOOGLETRANSLATE(""racism"",""en"",F34)"),"racisme")</f>
        <v>racisme</v>
      </c>
      <c r="I34" s="4" t="str">
        <f ca="1">IFERROR(__xludf.DUMMYFUNCTION("GOOGLETRANSLATE(""racism"",""en"",G34)"),"#N/A")</f>
        <v>#N/A</v>
      </c>
    </row>
    <row r="35" spans="1:12" ht="15.75" customHeight="1" x14ac:dyDescent="0.15">
      <c r="A35" s="3" t="s">
        <v>141</v>
      </c>
      <c r="B35" s="2" t="s">
        <v>142</v>
      </c>
      <c r="C35" s="2" t="s">
        <v>143</v>
      </c>
      <c r="D35" s="2" t="s">
        <v>19</v>
      </c>
      <c r="E35" s="2" t="s">
        <v>20</v>
      </c>
      <c r="F35" s="4" t="str">
        <f ca="1">IFERROR(__xludf.DUMMYFUNCTION("REGEXEXTRACT(D35, ""(.+) -"")
"),"fr")</f>
        <v>fr</v>
      </c>
      <c r="G35" s="4" t="str">
        <f ca="1">IFERROR(__xludf.DUMMYFUNCTION("REGEXEXTRACT(E35, ""(.+) -"")
"),"ar")</f>
        <v>ar</v>
      </c>
      <c r="H35" s="5" t="str">
        <f ca="1">IFERROR(__xludf.DUMMYFUNCTION("GOOGLETRANSLATE(""racism"",""en"",F35)"),"racisme")</f>
        <v>racisme</v>
      </c>
      <c r="I35" s="4" t="str">
        <f ca="1">IFERROR(__xludf.DUMMYFUNCTION("GOOGLETRANSLATE(""racism"",""en"",G35)"),"عنصرية")</f>
        <v>عنصرية</v>
      </c>
      <c r="J35" s="10"/>
    </row>
    <row r="36" spans="1:12" ht="15.75" customHeight="1" x14ac:dyDescent="0.15">
      <c r="A36" s="3" t="s">
        <v>144</v>
      </c>
      <c r="B36" s="2" t="s">
        <v>145</v>
      </c>
      <c r="C36" s="2" t="s">
        <v>146</v>
      </c>
      <c r="D36" s="2" t="s">
        <v>43</v>
      </c>
      <c r="E36" s="2" t="s">
        <v>147</v>
      </c>
      <c r="F36" s="4" t="str">
        <f ca="1">IFERROR(__xludf.DUMMYFUNCTION("REGEXEXTRACT(D36, ""(.+) -"")
"),"es-419")</f>
        <v>es-419</v>
      </c>
      <c r="G36" s="4" t="str">
        <f ca="1">IFERROR(__xludf.DUMMYFUNCTION("REGEXEXTRACT(E36, ""(.+) -"")
"),"#N/A")</f>
        <v>#N/A</v>
      </c>
      <c r="H36" s="5" t="str">
        <f ca="1">IFERROR(__xludf.DUMMYFUNCTION("GOOGLETRANSLATE(""racism"",""en"",F36)"),"racismo")</f>
        <v>racismo</v>
      </c>
      <c r="I36" s="4" t="str">
        <f ca="1">IFERROR(__xludf.DUMMYFUNCTION("GOOGLETRANSLATE(""racism"",""en"",G36)"),"#N/A")</f>
        <v>#N/A</v>
      </c>
    </row>
    <row r="37" spans="1:12" ht="15.75" customHeight="1" x14ac:dyDescent="0.15">
      <c r="A37" s="3" t="s">
        <v>148</v>
      </c>
      <c r="B37" s="2" t="s">
        <v>149</v>
      </c>
      <c r="C37" s="2" t="s">
        <v>150</v>
      </c>
      <c r="D37" s="2" t="s">
        <v>151</v>
      </c>
      <c r="E37" s="2" t="s">
        <v>147</v>
      </c>
      <c r="F37" s="4" t="str">
        <f ca="1">IFERROR(__xludf.DUMMYFUNCTION("REGEXEXTRACT(D37, ""(.+) -"")
"),"zh-CN")</f>
        <v>zh-CN</v>
      </c>
      <c r="G37" s="4" t="str">
        <f ca="1">IFERROR(__xludf.DUMMYFUNCTION("REGEXEXTRACT(E37, ""(.+) -"")
"),"#N/A")</f>
        <v>#N/A</v>
      </c>
      <c r="H37" s="5" t="str">
        <f ca="1">IFERROR(__xludf.DUMMYFUNCTION("GOOGLETRANSLATE(""racism"",""en"",F37)"),"种族主义")</f>
        <v>种族主义</v>
      </c>
      <c r="I37" s="4" t="str">
        <f ca="1">IFERROR(__xludf.DUMMYFUNCTION("GOOGLETRANSLATE(""racism"",""en"",G37)"),"#N/A")</f>
        <v>#N/A</v>
      </c>
    </row>
    <row r="38" spans="1:12" ht="15.75" customHeight="1" x14ac:dyDescent="0.15">
      <c r="A38" s="3" t="s">
        <v>152</v>
      </c>
      <c r="B38" s="2" t="s">
        <v>153</v>
      </c>
      <c r="C38" s="2" t="s">
        <v>154</v>
      </c>
      <c r="D38" s="2" t="s">
        <v>43</v>
      </c>
      <c r="F38" s="4" t="str">
        <f ca="1">IFERROR(__xludf.DUMMYFUNCTION("REGEXEXTRACT(D38, ""(.+) -"")
"),"es-419")</f>
        <v>es-419</v>
      </c>
      <c r="G38" s="4" t="str">
        <f ca="1">IFERROR(__xludf.DUMMYFUNCTION("REGEXEXTRACT(E38, ""(.+) -"")
"),"#N/A")</f>
        <v>#N/A</v>
      </c>
      <c r="H38" s="5" t="str">
        <f ca="1">IFERROR(__xludf.DUMMYFUNCTION("GOOGLETRANSLATE(""racism"",""en"",F38)"),"racismo")</f>
        <v>racismo</v>
      </c>
      <c r="I38" s="4" t="str">
        <f ca="1">IFERROR(__xludf.DUMMYFUNCTION("GOOGLETRANSLATE(""racism"",""en"",G38)"),"#N/A")</f>
        <v>#N/A</v>
      </c>
    </row>
    <row r="39" spans="1:12" ht="15.75" customHeight="1" x14ac:dyDescent="0.15">
      <c r="A39" s="2"/>
      <c r="B39" s="2"/>
      <c r="C39" s="2" t="s">
        <v>155</v>
      </c>
      <c r="D39" s="2" t="s">
        <v>19</v>
      </c>
      <c r="E39" s="2" t="s">
        <v>20</v>
      </c>
      <c r="F39" s="4" t="str">
        <f ca="1">IFERROR(__xludf.DUMMYFUNCTION("REGEXEXTRACT(D39, ""(.+) -"")
"),"fr")</f>
        <v>fr</v>
      </c>
      <c r="G39" s="4" t="str">
        <f ca="1">IFERROR(__xludf.DUMMYFUNCTION("REGEXEXTRACT(E39, ""(.+) -"")
"),"ar")</f>
        <v>ar</v>
      </c>
      <c r="H39" s="5" t="str">
        <f ca="1">IFERROR(__xludf.DUMMYFUNCTION("GOOGLETRANSLATE(""racism"",""en"",F39)"),"racisme")</f>
        <v>racisme</v>
      </c>
      <c r="I39" s="4" t="str">
        <f ca="1">IFERROR(__xludf.DUMMYFUNCTION("GOOGLETRANSLATE(""racism"",""en"",G39)"),"عنصرية")</f>
        <v>عنصرية</v>
      </c>
      <c r="J39" s="10"/>
    </row>
    <row r="40" spans="1:12" ht="15.75" customHeight="1" x14ac:dyDescent="0.15">
      <c r="A40" s="3" t="s">
        <v>156</v>
      </c>
      <c r="B40" s="2" t="s">
        <v>157</v>
      </c>
      <c r="C40" s="2" t="s">
        <v>158</v>
      </c>
      <c r="D40" s="2" t="s">
        <v>19</v>
      </c>
      <c r="F40" s="4" t="str">
        <f ca="1">IFERROR(__xludf.DUMMYFUNCTION("REGEXEXTRACT(D40, ""(.+) -"")
"),"fr")</f>
        <v>fr</v>
      </c>
      <c r="G40" s="4" t="str">
        <f ca="1">IFERROR(__xludf.DUMMYFUNCTION("REGEXEXTRACT(E40, ""(.+) -"")
"),"#N/A")</f>
        <v>#N/A</v>
      </c>
      <c r="H40" s="5" t="str">
        <f ca="1">IFERROR(__xludf.DUMMYFUNCTION("GOOGLETRANSLATE(""racism"",""en"",F40)"),"racisme")</f>
        <v>racisme</v>
      </c>
      <c r="I40" s="4" t="str">
        <f ca="1">IFERROR(__xludf.DUMMYFUNCTION("GOOGLETRANSLATE(""racism"",""en"",G40)"),"#N/A")</f>
        <v>#N/A</v>
      </c>
      <c r="J40" s="7"/>
    </row>
    <row r="41" spans="1:12" ht="15.75" customHeight="1" x14ac:dyDescent="0.15">
      <c r="A41" s="3" t="s">
        <v>159</v>
      </c>
      <c r="B41" s="2" t="s">
        <v>160</v>
      </c>
      <c r="C41" s="2" t="s">
        <v>161</v>
      </c>
      <c r="D41" s="2" t="s">
        <v>19</v>
      </c>
      <c r="F41" s="4" t="str">
        <f ca="1">IFERROR(__xludf.DUMMYFUNCTION("REGEXEXTRACT(D41, ""(.+) -"")
"),"fr")</f>
        <v>fr</v>
      </c>
      <c r="G41" s="4" t="str">
        <f ca="1">IFERROR(__xludf.DUMMYFUNCTION("REGEXEXTRACT(E41, ""(.+) -"")
"),"#N/A")</f>
        <v>#N/A</v>
      </c>
      <c r="H41" s="5" t="str">
        <f ca="1">IFERROR(__xludf.DUMMYFUNCTION("GOOGLETRANSLATE(""racism"",""en"",F41)"),"racisme")</f>
        <v>racisme</v>
      </c>
      <c r="I41" s="4" t="str">
        <f ca="1">IFERROR(__xludf.DUMMYFUNCTION("GOOGLETRANSLATE(""racism"",""en"",G41)"),"#N/A")</f>
        <v>#N/A</v>
      </c>
    </row>
    <row r="42" spans="1:12" ht="15.75" customHeight="1" x14ac:dyDescent="0.15">
      <c r="A42" s="3" t="s">
        <v>162</v>
      </c>
      <c r="B42" s="2" t="s">
        <v>163</v>
      </c>
      <c r="C42" s="2" t="s">
        <v>164</v>
      </c>
      <c r="D42" s="2" t="s">
        <v>24</v>
      </c>
      <c r="F42" s="4" t="str">
        <f ca="1">IFERROR(__xludf.DUMMYFUNCTION("REGEXEXTRACT(D42, ""(.+) -"")
"),"en")</f>
        <v>en</v>
      </c>
      <c r="G42" s="4" t="str">
        <f ca="1">IFERROR(__xludf.DUMMYFUNCTION("REGEXEXTRACT(E42, ""(.+) -"")
"),"#N/A")</f>
        <v>#N/A</v>
      </c>
      <c r="H42" s="5" t="str">
        <f ca="1">IFERROR(__xludf.DUMMYFUNCTION("GOOGLETRANSLATE(""racism"",""en"",F42)"),"racism")</f>
        <v>racism</v>
      </c>
      <c r="I42" s="4" t="str">
        <f ca="1">IFERROR(__xludf.DUMMYFUNCTION("GOOGLETRANSLATE(""racism"",""en"",G42)"),"#N/A")</f>
        <v>#N/A</v>
      </c>
    </row>
    <row r="43" spans="1:12" ht="15.75" customHeight="1" x14ac:dyDescent="0.15">
      <c r="A43" s="3" t="s">
        <v>165</v>
      </c>
      <c r="B43" s="2" t="s">
        <v>166</v>
      </c>
      <c r="C43" s="2" t="s">
        <v>167</v>
      </c>
      <c r="D43" s="2" t="s">
        <v>43</v>
      </c>
      <c r="F43" s="4" t="str">
        <f ca="1">IFERROR(__xludf.DUMMYFUNCTION("REGEXEXTRACT(D43, ""(.+) -"")
"),"es-419")</f>
        <v>es-419</v>
      </c>
      <c r="G43" s="4" t="str">
        <f ca="1">IFERROR(__xludf.DUMMYFUNCTION("REGEXEXTRACT(E43, ""(.+) -"")
"),"#N/A")</f>
        <v>#N/A</v>
      </c>
      <c r="H43" s="5" t="str">
        <f ca="1">IFERROR(__xludf.DUMMYFUNCTION("GOOGLETRANSLATE(""racism"",""en"",F43)"),"racismo")</f>
        <v>racismo</v>
      </c>
      <c r="I43" s="4" t="str">
        <f ca="1">IFERROR(__xludf.DUMMYFUNCTION("GOOGLETRANSLATE(""racism"",""en"",G43)"),"#N/A")</f>
        <v>#N/A</v>
      </c>
    </row>
    <row r="44" spans="1:12" ht="15.75" customHeight="1" x14ac:dyDescent="0.15">
      <c r="A44" s="3" t="s">
        <v>168</v>
      </c>
      <c r="B44" s="2" t="s">
        <v>169</v>
      </c>
      <c r="C44" s="2" t="s">
        <v>170</v>
      </c>
      <c r="D44" s="2" t="s">
        <v>19</v>
      </c>
      <c r="E44" s="2" t="s">
        <v>147</v>
      </c>
      <c r="F44" s="4" t="str">
        <f ca="1">IFERROR(__xludf.DUMMYFUNCTION("REGEXEXTRACT(D44, ""(.+) -"")
"),"fr")</f>
        <v>fr</v>
      </c>
      <c r="G44" s="4" t="str">
        <f ca="1">IFERROR(__xludf.DUMMYFUNCTION("REGEXEXTRACT(E44, ""(.+) -"")
"),"#N/A")</f>
        <v>#N/A</v>
      </c>
      <c r="H44" s="5" t="str">
        <f ca="1">IFERROR(__xludf.DUMMYFUNCTION("GOOGLETRANSLATE(""racism"",""en"",F44)"),"racisme")</f>
        <v>racisme</v>
      </c>
      <c r="I44" s="4" t="str">
        <f ca="1">IFERROR(__xludf.DUMMYFUNCTION("GOOGLETRANSLATE(""racism"",""en"",G44)"),"#N/A")</f>
        <v>#N/A</v>
      </c>
    </row>
    <row r="45" spans="1:12" ht="15.75" customHeight="1" x14ac:dyDescent="0.15">
      <c r="A45" s="3" t="s">
        <v>171</v>
      </c>
      <c r="B45" s="2" t="s">
        <v>172</v>
      </c>
      <c r="C45" s="2" t="s">
        <v>173</v>
      </c>
      <c r="D45" s="2" t="s">
        <v>174</v>
      </c>
      <c r="F45" s="4" t="str">
        <f ca="1">IFERROR(__xludf.DUMMYFUNCTION("REGEXEXTRACT(D45, ""(.+) -"")
"),"hr")</f>
        <v>hr</v>
      </c>
      <c r="G45" s="4" t="str">
        <f ca="1">IFERROR(__xludf.DUMMYFUNCTION("REGEXEXTRACT(E45, ""(.+) -"")
"),"#N/A")</f>
        <v>#N/A</v>
      </c>
      <c r="H45" s="5" t="str">
        <f ca="1">IFERROR(__xludf.DUMMYFUNCTION("GOOGLETRANSLATE(""racism"",""en"",F45)"),"rasizam")</f>
        <v>rasizam</v>
      </c>
      <c r="I45" s="4" t="str">
        <f ca="1">IFERROR(__xludf.DUMMYFUNCTION("GOOGLETRANSLATE(""racism"",""en"",G45)"),"#N/A")</f>
        <v>#N/A</v>
      </c>
    </row>
    <row r="46" spans="1:12" ht="15.75" customHeight="1" x14ac:dyDescent="0.15">
      <c r="A46" s="2"/>
      <c r="B46" s="2"/>
      <c r="C46" s="2" t="s">
        <v>175</v>
      </c>
      <c r="D46" s="2" t="s">
        <v>79</v>
      </c>
      <c r="E46" s="2" t="s">
        <v>24</v>
      </c>
      <c r="F46" s="4" t="str">
        <f ca="1">IFERROR(__xludf.DUMMYFUNCTION("REGEXEXTRACT(D46, ""(.+) -"")
"),"nl")</f>
        <v>nl</v>
      </c>
      <c r="G46" s="4" t="str">
        <f ca="1">IFERROR(__xludf.DUMMYFUNCTION("REGEXEXTRACT(E46, ""(.+) -"")
"),"en")</f>
        <v>en</v>
      </c>
      <c r="H46" s="5" t="str">
        <f ca="1">IFERROR(__xludf.DUMMYFUNCTION("GOOGLETRANSLATE(""racism"",""en"",F46)"),"racisme")</f>
        <v>racisme</v>
      </c>
      <c r="I46" s="4" t="str">
        <f ca="1">IFERROR(__xludf.DUMMYFUNCTION("GOOGLETRANSLATE(""racism"",""en"",G46)"),"racism")</f>
        <v>racism</v>
      </c>
    </row>
    <row r="47" spans="1:12" ht="15.75" customHeight="1" x14ac:dyDescent="0.15">
      <c r="A47" s="3" t="s">
        <v>176</v>
      </c>
      <c r="B47" s="2" t="s">
        <v>177</v>
      </c>
      <c r="C47" s="2" t="s">
        <v>178</v>
      </c>
      <c r="D47" s="2" t="s">
        <v>43</v>
      </c>
      <c r="F47" s="4" t="str">
        <f ca="1">IFERROR(__xludf.DUMMYFUNCTION("REGEXEXTRACT(D47, ""(.+) -"")
"),"es-419")</f>
        <v>es-419</v>
      </c>
      <c r="G47" s="4" t="str">
        <f ca="1">IFERROR(__xludf.DUMMYFUNCTION("REGEXEXTRACT(E47, ""(.+) -"")
"),"#N/A")</f>
        <v>#N/A</v>
      </c>
      <c r="H47" s="5" t="str">
        <f ca="1">IFERROR(__xludf.DUMMYFUNCTION("GOOGLETRANSLATE(""racism"",""en"",F47)"),"racismo")</f>
        <v>racismo</v>
      </c>
      <c r="I47" s="4" t="str">
        <f ca="1">IFERROR(__xludf.DUMMYFUNCTION("GOOGLETRANSLATE(""racism"",""en"",G47)"),"#N/A")</f>
        <v>#N/A</v>
      </c>
    </row>
    <row r="48" spans="1:12" ht="15.75" customHeight="1" x14ac:dyDescent="0.15">
      <c r="A48" s="3" t="s">
        <v>179</v>
      </c>
      <c r="B48" s="2" t="s">
        <v>180</v>
      </c>
      <c r="C48" s="2" t="s">
        <v>181</v>
      </c>
      <c r="D48" s="2" t="s">
        <v>24</v>
      </c>
      <c r="E48" s="2" t="s">
        <v>182</v>
      </c>
      <c r="F48" s="4" t="str">
        <f ca="1">IFERROR(__xludf.DUMMYFUNCTION("REGEXEXTRACT(D48, ""(.+) -"")
"),"en")</f>
        <v>en</v>
      </c>
      <c r="G48" s="4" t="str">
        <f ca="1">IFERROR(__xludf.DUMMYFUNCTION("REGEXEXTRACT(E48, ""(.+) -"")
"),"el")</f>
        <v>el</v>
      </c>
      <c r="H48" s="5" t="str">
        <f ca="1">IFERROR(__xludf.DUMMYFUNCTION("GOOGLETRANSLATE(""racism"",""en"",F48)"),"racism")</f>
        <v>racism</v>
      </c>
      <c r="I48" s="4" t="str">
        <f ca="1">IFERROR(__xludf.DUMMYFUNCTION("GOOGLETRANSLATE(""racism"",""en"",G48)"),"ρατσισμός")</f>
        <v>ρατσισμός</v>
      </c>
      <c r="J48" s="8" t="s">
        <v>183</v>
      </c>
      <c r="K48" s="2" t="s">
        <v>184</v>
      </c>
      <c r="L48" s="2" t="s">
        <v>185</v>
      </c>
    </row>
    <row r="49" spans="1:10" ht="15.75" customHeight="1" x14ac:dyDescent="0.15">
      <c r="A49" s="3" t="s">
        <v>186</v>
      </c>
      <c r="B49" s="2" t="s">
        <v>187</v>
      </c>
      <c r="C49" s="2" t="s">
        <v>188</v>
      </c>
      <c r="D49" s="2" t="s">
        <v>189</v>
      </c>
      <c r="F49" s="4" t="str">
        <f ca="1">IFERROR(__xludf.DUMMYFUNCTION("REGEXEXTRACT(D49, ""(.+) -"")
"),"cs")</f>
        <v>cs</v>
      </c>
      <c r="G49" s="4" t="str">
        <f ca="1">IFERROR(__xludf.DUMMYFUNCTION("REGEXEXTRACT(E49, ""(.+) -"")
"),"#N/A")</f>
        <v>#N/A</v>
      </c>
      <c r="H49" s="5" t="str">
        <f ca="1">IFERROR(__xludf.DUMMYFUNCTION("GOOGLETRANSLATE(""racism"",""en"",F49)"),"rasismus")</f>
        <v>rasismus</v>
      </c>
      <c r="I49" s="4" t="str">
        <f ca="1">IFERROR(__xludf.DUMMYFUNCTION("GOOGLETRANSLATE(""racism"",""en"",G49)"),"#N/A")</f>
        <v>#N/A</v>
      </c>
    </row>
    <row r="50" spans="1:10" ht="15.75" customHeight="1" x14ac:dyDescent="0.15">
      <c r="A50" s="3" t="s">
        <v>190</v>
      </c>
      <c r="B50" s="2" t="s">
        <v>191</v>
      </c>
      <c r="C50" s="2" t="s">
        <v>192</v>
      </c>
      <c r="D50" s="2" t="s">
        <v>193</v>
      </c>
      <c r="E50" s="2" t="s">
        <v>194</v>
      </c>
      <c r="F50" s="4" t="str">
        <f ca="1">IFERROR(__xludf.DUMMYFUNCTION("REGEXEXTRACT(D50, ""(.+) -"")
"),"da")</f>
        <v>da</v>
      </c>
      <c r="G50" s="4" t="str">
        <f ca="1">IFERROR(__xludf.DUMMYFUNCTION("REGEXEXTRACT(E50, ""(.+) -"")
"),"fo")</f>
        <v>fo</v>
      </c>
      <c r="H50" s="5" t="str">
        <f ca="1">IFERROR(__xludf.DUMMYFUNCTION("GOOGLETRANSLATE(""racism"",""en"",F50)"),"racisme")</f>
        <v>racisme</v>
      </c>
      <c r="I50" s="4" t="str">
        <f ca="1">IFERROR(__xludf.DUMMYFUNCTION("GOOGLETRANSLATE(""racism"",""en"",G50)"),"#VALUE!")</f>
        <v>#VALUE!</v>
      </c>
    </row>
    <row r="51" spans="1:10" ht="15.75" customHeight="1" x14ac:dyDescent="0.15">
      <c r="A51" s="3" t="s">
        <v>195</v>
      </c>
      <c r="B51" s="2" t="s">
        <v>196</v>
      </c>
      <c r="C51" s="2" t="s">
        <v>197</v>
      </c>
      <c r="D51" s="2" t="s">
        <v>19</v>
      </c>
      <c r="E51" s="2" t="s">
        <v>20</v>
      </c>
      <c r="F51" s="4" t="str">
        <f ca="1">IFERROR(__xludf.DUMMYFUNCTION("REGEXEXTRACT(D51, ""(.+) -"")
"),"fr")</f>
        <v>fr</v>
      </c>
      <c r="G51" s="4" t="str">
        <f ca="1">IFERROR(__xludf.DUMMYFUNCTION("REGEXEXTRACT(E51, ""(.+) -"")
"),"ar")</f>
        <v>ar</v>
      </c>
      <c r="H51" s="5" t="str">
        <f ca="1">IFERROR(__xludf.DUMMYFUNCTION("GOOGLETRANSLATE(""racism"",""en"",F51)"),"racisme")</f>
        <v>racisme</v>
      </c>
      <c r="I51" s="4" t="str">
        <f ca="1">IFERROR(__xludf.DUMMYFUNCTION("GOOGLETRANSLATE(""racism"",""en"",G51)"),"عنصرية")</f>
        <v>عنصرية</v>
      </c>
      <c r="J51" s="10"/>
    </row>
    <row r="52" spans="1:10" ht="14" x14ac:dyDescent="0.15">
      <c r="A52" s="3" t="s">
        <v>198</v>
      </c>
      <c r="B52" s="2" t="s">
        <v>199</v>
      </c>
      <c r="C52" s="2" t="s">
        <v>200</v>
      </c>
      <c r="D52" s="2" t="s">
        <v>24</v>
      </c>
      <c r="F52" s="4" t="str">
        <f ca="1">IFERROR(__xludf.DUMMYFUNCTION("REGEXEXTRACT(D52, ""(.+) -"")
"),"en")</f>
        <v>en</v>
      </c>
      <c r="G52" s="4" t="str">
        <f ca="1">IFERROR(__xludf.DUMMYFUNCTION("REGEXEXTRACT(E52, ""(.+) -"")
"),"#N/A")</f>
        <v>#N/A</v>
      </c>
      <c r="H52" s="5" t="str">
        <f ca="1">IFERROR(__xludf.DUMMYFUNCTION("GOOGLETRANSLATE(""racism"",""en"",F52)"),"racism")</f>
        <v>racism</v>
      </c>
      <c r="I52" s="4" t="str">
        <f ca="1">IFERROR(__xludf.DUMMYFUNCTION("GOOGLETRANSLATE(""racism"",""en"",G52)"),"#N/A")</f>
        <v>#N/A</v>
      </c>
    </row>
    <row r="53" spans="1:10" ht="14" x14ac:dyDescent="0.15">
      <c r="A53" s="3" t="s">
        <v>201</v>
      </c>
      <c r="B53" s="2" t="s">
        <v>202</v>
      </c>
      <c r="C53" s="2" t="s">
        <v>203</v>
      </c>
      <c r="D53" s="2" t="s">
        <v>43</v>
      </c>
      <c r="F53" s="4" t="str">
        <f ca="1">IFERROR(__xludf.DUMMYFUNCTION("REGEXEXTRACT(D53, ""(.+) -"")
"),"es-419")</f>
        <v>es-419</v>
      </c>
      <c r="G53" s="4" t="str">
        <f ca="1">IFERROR(__xludf.DUMMYFUNCTION("REGEXEXTRACT(E53, ""(.+) -"")
"),"#N/A")</f>
        <v>#N/A</v>
      </c>
      <c r="H53" s="5" t="str">
        <f ca="1">IFERROR(__xludf.DUMMYFUNCTION("GOOGLETRANSLATE(""racism"",""en"",F53)"),"racismo")</f>
        <v>racismo</v>
      </c>
      <c r="I53" s="4" t="str">
        <f ca="1">IFERROR(__xludf.DUMMYFUNCTION("GOOGLETRANSLATE(""racism"",""en"",G53)"),"#N/A")</f>
        <v>#N/A</v>
      </c>
    </row>
    <row r="54" spans="1:10" ht="14" x14ac:dyDescent="0.15">
      <c r="A54" s="3" t="s">
        <v>204</v>
      </c>
      <c r="B54" s="2" t="s">
        <v>205</v>
      </c>
      <c r="C54" s="2" t="s">
        <v>206</v>
      </c>
      <c r="D54" s="2" t="s">
        <v>43</v>
      </c>
      <c r="F54" s="4" t="str">
        <f ca="1">IFERROR(__xludf.DUMMYFUNCTION("REGEXEXTRACT(D54, ""(.+) -"")
"),"es-419")</f>
        <v>es-419</v>
      </c>
      <c r="G54" s="4" t="str">
        <f ca="1">IFERROR(__xludf.DUMMYFUNCTION("REGEXEXTRACT(E54, ""(.+) -"")
"),"#N/A")</f>
        <v>#N/A</v>
      </c>
      <c r="H54" s="5" t="str">
        <f ca="1">IFERROR(__xludf.DUMMYFUNCTION("GOOGLETRANSLATE(""racism"",""en"",F54)"),"racismo")</f>
        <v>racismo</v>
      </c>
      <c r="I54" s="4" t="str">
        <f ca="1">IFERROR(__xludf.DUMMYFUNCTION("GOOGLETRANSLATE(""racism"",""en"",G54)"),"#N/A")</f>
        <v>#N/A</v>
      </c>
    </row>
    <row r="55" spans="1:10" ht="14" x14ac:dyDescent="0.15">
      <c r="A55" s="3" t="s">
        <v>207</v>
      </c>
      <c r="B55" s="2" t="s">
        <v>208</v>
      </c>
      <c r="C55" s="2" t="s">
        <v>209</v>
      </c>
      <c r="D55" s="2" t="s">
        <v>20</v>
      </c>
      <c r="F55" s="4" t="str">
        <f ca="1">IFERROR(__xludf.DUMMYFUNCTION("REGEXEXTRACT(D55, ""(.+) -"")
"),"ar")</f>
        <v>ar</v>
      </c>
      <c r="G55" s="7" t="s">
        <v>67</v>
      </c>
      <c r="H55" s="5" t="str">
        <f ca="1">IFERROR(__xludf.DUMMYFUNCTION("GOOGLETRANSLATE(""racism"",""en"",F55)"),"عنصرية")</f>
        <v>عنصرية</v>
      </c>
      <c r="I55" s="10"/>
    </row>
    <row r="56" spans="1:10" ht="14" x14ac:dyDescent="0.15">
      <c r="A56" s="3" t="s">
        <v>210</v>
      </c>
      <c r="B56" s="2" t="s">
        <v>211</v>
      </c>
      <c r="C56" s="2" t="s">
        <v>212</v>
      </c>
      <c r="D56" s="2" t="s">
        <v>43</v>
      </c>
      <c r="F56" s="4" t="str">
        <f ca="1">IFERROR(__xludf.DUMMYFUNCTION("REGEXEXTRACT(D56, ""(.+) -"")
"),"es-419")</f>
        <v>es-419</v>
      </c>
      <c r="G56" s="4" t="str">
        <f ca="1">IFERROR(__xludf.DUMMYFUNCTION("REGEXEXTRACT(E56, ""(.+) -"")
"),"#N/A")</f>
        <v>#N/A</v>
      </c>
      <c r="H56" s="5" t="str">
        <f ca="1">IFERROR(__xludf.DUMMYFUNCTION("GOOGLETRANSLATE(""racism"",""en"",F56)"),"racismo")</f>
        <v>racismo</v>
      </c>
      <c r="I56" s="4" t="str">
        <f ca="1">IFERROR(__xludf.DUMMYFUNCTION("GOOGLETRANSLATE(""racism"",""en"",G56)"),"#N/A")</f>
        <v>#N/A</v>
      </c>
    </row>
    <row r="57" spans="1:10" ht="14" x14ac:dyDescent="0.15">
      <c r="A57" s="2"/>
      <c r="B57" s="2"/>
      <c r="C57" s="2" t="s">
        <v>213</v>
      </c>
      <c r="D57" s="2" t="s">
        <v>43</v>
      </c>
      <c r="E57" s="2" t="s">
        <v>19</v>
      </c>
      <c r="F57" s="4" t="str">
        <f ca="1">IFERROR(__xludf.DUMMYFUNCTION("REGEXEXTRACT(D57, ""(.+) -"")
"),"es-419")</f>
        <v>es-419</v>
      </c>
      <c r="G57" s="4" t="str">
        <f ca="1">IFERROR(__xludf.DUMMYFUNCTION("REGEXEXTRACT(E57, ""(.+) -"")
"),"fr")</f>
        <v>fr</v>
      </c>
      <c r="H57" s="5" t="str">
        <f ca="1">IFERROR(__xludf.DUMMYFUNCTION("GOOGLETRANSLATE(""racism"",""en"",F57)"),"racismo")</f>
        <v>racismo</v>
      </c>
      <c r="I57" s="4" t="str">
        <f ca="1">IFERROR(__xludf.DUMMYFUNCTION("GOOGLETRANSLATE(""racism"",""en"",G57)"),"racisme")</f>
        <v>racisme</v>
      </c>
    </row>
    <row r="58" spans="1:10" ht="14" x14ac:dyDescent="0.15">
      <c r="A58" s="2"/>
      <c r="B58" s="2"/>
      <c r="C58" s="2" t="s">
        <v>214</v>
      </c>
      <c r="D58" s="2" t="s">
        <v>24</v>
      </c>
      <c r="E58" s="2" t="s">
        <v>215</v>
      </c>
      <c r="F58" s="4" t="str">
        <f ca="1">IFERROR(__xludf.DUMMYFUNCTION("REGEXEXTRACT(D58, ""(.+) -"")
"),"en")</f>
        <v>en</v>
      </c>
      <c r="G58" s="4" t="str">
        <f ca="1">IFERROR(__xludf.DUMMYFUNCTION("REGEXEXTRACT(E58, ""(.+) -"")
"),"ti")</f>
        <v>ti</v>
      </c>
      <c r="H58" s="5" t="str">
        <f ca="1">IFERROR(__xludf.DUMMYFUNCTION("GOOGLETRANSLATE(""racism"",""en"",F58)"),"racism")</f>
        <v>racism</v>
      </c>
      <c r="I58" s="2" t="s">
        <v>216</v>
      </c>
    </row>
    <row r="59" spans="1:10" ht="14" x14ac:dyDescent="0.15">
      <c r="A59" s="3" t="s">
        <v>217</v>
      </c>
      <c r="B59" s="2" t="s">
        <v>218</v>
      </c>
      <c r="C59" s="2" t="s">
        <v>219</v>
      </c>
      <c r="D59" s="2" t="s">
        <v>220</v>
      </c>
      <c r="E59" s="2" t="s">
        <v>60</v>
      </c>
      <c r="F59" s="4" t="str">
        <f ca="1">IFERROR(__xludf.DUMMYFUNCTION("REGEXEXTRACT(D59, ""(.+) -"")
"),"et")</f>
        <v>et</v>
      </c>
      <c r="G59" s="4" t="str">
        <f ca="1">IFERROR(__xludf.DUMMYFUNCTION("REGEXEXTRACT(E59, ""(.+) -"")
"),"ru")</f>
        <v>ru</v>
      </c>
      <c r="H59" s="5" t="str">
        <f ca="1">IFERROR(__xludf.DUMMYFUNCTION("GOOGLETRANSLATE(""racism"",""en"",F59)"),"rassismi")</f>
        <v>rassismi</v>
      </c>
      <c r="I59" s="4" t="str">
        <f ca="1">IFERROR(__xludf.DUMMYFUNCTION("GOOGLETRANSLATE(""racism"",""en"",G59)"),"расизм")</f>
        <v>расизм</v>
      </c>
    </row>
    <row r="60" spans="1:10" ht="14" x14ac:dyDescent="0.15">
      <c r="A60" s="2"/>
      <c r="B60" s="2"/>
      <c r="C60" s="2" t="s">
        <v>221</v>
      </c>
      <c r="D60" s="2" t="s">
        <v>24</v>
      </c>
      <c r="E60" s="2" t="s">
        <v>222</v>
      </c>
      <c r="F60" s="4" t="str">
        <f ca="1">IFERROR(__xludf.DUMMYFUNCTION("REGEXEXTRACT(D60, ""(.+) -"")
"),"en")</f>
        <v>en</v>
      </c>
      <c r="G60" s="4" t="str">
        <f ca="1">IFERROR(__xludf.DUMMYFUNCTION("REGEXEXTRACT(E60, ""(.+) -"")
"),"#N/A")</f>
        <v>#N/A</v>
      </c>
      <c r="H60" s="5" t="str">
        <f ca="1">IFERROR(__xludf.DUMMYFUNCTION("GOOGLETRANSLATE(""racism"",""en"",F60)"),"racism")</f>
        <v>racism</v>
      </c>
      <c r="I60" s="4" t="str">
        <f ca="1">IFERROR(__xludf.DUMMYFUNCTION("GOOGLETRANSLATE(""racism"",""en"",G60)"),"#N/A")</f>
        <v>#N/A</v>
      </c>
    </row>
    <row r="61" spans="1:10" ht="14" x14ac:dyDescent="0.15">
      <c r="A61" s="3" t="s">
        <v>223</v>
      </c>
      <c r="B61" s="2" t="s">
        <v>224</v>
      </c>
      <c r="C61" s="2" t="s">
        <v>225</v>
      </c>
      <c r="D61" s="2" t="s">
        <v>226</v>
      </c>
      <c r="E61" s="2" t="s">
        <v>215</v>
      </c>
      <c r="F61" s="4" t="str">
        <f ca="1">IFERROR(__xludf.DUMMYFUNCTION("REGEXEXTRACT(D61, ""(.+) -"")
"),"am")</f>
        <v>am</v>
      </c>
      <c r="G61" s="4" t="str">
        <f ca="1">IFERROR(__xludf.DUMMYFUNCTION("REGEXEXTRACT(E61, ""(.+) -"")
"),"ti")</f>
        <v>ti</v>
      </c>
      <c r="H61" s="5" t="str">
        <f ca="1">IFERROR(__xludf.DUMMYFUNCTION("GOOGLETRANSLATE(""racism"",""en"",F61)"),"ዘረኛነት")</f>
        <v>ዘረኛነት</v>
      </c>
      <c r="I61" s="4" t="str">
        <f ca="1">IFERROR(__xludf.DUMMYFUNCTION("GOOGLETRANSLATE(""racism"",""en"",G61)"),"#VALUE!")</f>
        <v>#VALUE!</v>
      </c>
    </row>
    <row r="62" spans="1:10" ht="14" x14ac:dyDescent="0.15">
      <c r="A62" s="3" t="s">
        <v>227</v>
      </c>
      <c r="B62" s="2" t="s">
        <v>228</v>
      </c>
      <c r="C62" s="2" t="s">
        <v>229</v>
      </c>
      <c r="D62" s="2" t="s">
        <v>24</v>
      </c>
      <c r="E62" s="2" t="s">
        <v>147</v>
      </c>
      <c r="F62" s="4" t="str">
        <f ca="1">IFERROR(__xludf.DUMMYFUNCTION("REGEXEXTRACT(D62, ""(.+) -"")
"),"en")</f>
        <v>en</v>
      </c>
      <c r="G62" s="4" t="str">
        <f ca="1">IFERROR(__xludf.DUMMYFUNCTION("REGEXEXTRACT(E62, ""(.+) -"")
"),"#N/A")</f>
        <v>#N/A</v>
      </c>
      <c r="H62" s="5" t="str">
        <f ca="1">IFERROR(__xludf.DUMMYFUNCTION("GOOGLETRANSLATE(""racism"",""en"",F62)"),"racism")</f>
        <v>racism</v>
      </c>
      <c r="I62" s="4" t="str">
        <f ca="1">IFERROR(__xludf.DUMMYFUNCTION("GOOGLETRANSLATE(""racism"",""en"",G62)"),"#N/A")</f>
        <v>#N/A</v>
      </c>
    </row>
    <row r="63" spans="1:10" ht="14" x14ac:dyDescent="0.15">
      <c r="A63" s="3" t="s">
        <v>230</v>
      </c>
      <c r="B63" s="2" t="s">
        <v>231</v>
      </c>
      <c r="C63" s="2" t="s">
        <v>232</v>
      </c>
      <c r="D63" s="2" t="s">
        <v>233</v>
      </c>
      <c r="E63" s="2" t="s">
        <v>234</v>
      </c>
      <c r="F63" s="4" t="str">
        <f ca="1">IFERROR(__xludf.DUMMYFUNCTION("REGEXEXTRACT(D63, ""(.+) -"")
"),"fi")</f>
        <v>fi</v>
      </c>
      <c r="G63" s="4" t="str">
        <f ca="1">IFERROR(__xludf.DUMMYFUNCTION("REGEXEXTRACT(E63, ""(.+) -"")
"),"sv")</f>
        <v>sv</v>
      </c>
      <c r="H63" s="5" t="str">
        <f ca="1">IFERROR(__xludf.DUMMYFUNCTION("GOOGLETRANSLATE(""racism"",""en"",F63)"),"rasismi")</f>
        <v>rasismi</v>
      </c>
      <c r="I63" s="4" t="str">
        <f ca="1">IFERROR(__xludf.DUMMYFUNCTION("GOOGLETRANSLATE(""racism"",""en"",G63)"),"rasism")</f>
        <v>rasism</v>
      </c>
    </row>
    <row r="64" spans="1:10" ht="14" x14ac:dyDescent="0.15">
      <c r="A64" s="3" t="s">
        <v>235</v>
      </c>
      <c r="B64" s="2" t="s">
        <v>236</v>
      </c>
      <c r="C64" s="2" t="s">
        <v>237</v>
      </c>
      <c r="D64" s="2" t="s">
        <v>19</v>
      </c>
      <c r="F64" s="4" t="str">
        <f ca="1">IFERROR(__xludf.DUMMYFUNCTION("REGEXEXTRACT(D64, ""(.+) -"")
"),"fr")</f>
        <v>fr</v>
      </c>
      <c r="G64" s="4" t="str">
        <f ca="1">IFERROR(__xludf.DUMMYFUNCTION("REGEXEXTRACT(E64, ""(.+) -"")
"),"#N/A")</f>
        <v>#N/A</v>
      </c>
      <c r="H64" s="5" t="str">
        <f ca="1">IFERROR(__xludf.DUMMYFUNCTION("GOOGLETRANSLATE(""racism"",""en"",F64)"),"racisme")</f>
        <v>racisme</v>
      </c>
      <c r="I64" s="4" t="str">
        <f ca="1">IFERROR(__xludf.DUMMYFUNCTION("GOOGLETRANSLATE(""racism"",""en"",G64)"),"#N/A")</f>
        <v>#N/A</v>
      </c>
    </row>
    <row r="65" spans="1:9" ht="14" x14ac:dyDescent="0.15">
      <c r="A65" s="3" t="s">
        <v>238</v>
      </c>
      <c r="B65" s="2" t="s">
        <v>239</v>
      </c>
      <c r="C65" s="2" t="s">
        <v>240</v>
      </c>
      <c r="D65" s="2" t="s">
        <v>19</v>
      </c>
      <c r="F65" s="4" t="str">
        <f ca="1">IFERROR(__xludf.DUMMYFUNCTION("REGEXEXTRACT(D65, ""(.+) -"")
"),"fr")</f>
        <v>fr</v>
      </c>
      <c r="G65" s="4" t="str">
        <f ca="1">IFERROR(__xludf.DUMMYFUNCTION("REGEXEXTRACT(E65, ""(.+) -"")
"),"#N/A")</f>
        <v>#N/A</v>
      </c>
      <c r="H65" s="5" t="str">
        <f ca="1">IFERROR(__xludf.DUMMYFUNCTION("GOOGLETRANSLATE(""racism"",""en"",F65)"),"racisme")</f>
        <v>racisme</v>
      </c>
      <c r="I65" s="4" t="str">
        <f ca="1">IFERROR(__xludf.DUMMYFUNCTION("GOOGLETRANSLATE(""racism"",""en"",G65)"),"#N/A")</f>
        <v>#N/A</v>
      </c>
    </row>
    <row r="66" spans="1:9" ht="14" x14ac:dyDescent="0.15">
      <c r="A66" s="3" t="s">
        <v>241</v>
      </c>
      <c r="B66" s="2" t="s">
        <v>242</v>
      </c>
      <c r="C66" s="2" t="s">
        <v>243</v>
      </c>
      <c r="D66" s="2" t="s">
        <v>24</v>
      </c>
      <c r="E66" s="2" t="s">
        <v>244</v>
      </c>
      <c r="F66" s="4" t="str">
        <f ca="1">IFERROR(__xludf.DUMMYFUNCTION("REGEXEXTRACT(D66, ""(.+) -"")
"),"en")</f>
        <v>en</v>
      </c>
      <c r="G66" s="4" t="str">
        <f ca="1">IFERROR(__xludf.DUMMYFUNCTION("REGEXEXTRACT(E66, ""(.+) -"")
"),"wo")</f>
        <v>wo</v>
      </c>
      <c r="H66" s="5" t="str">
        <f ca="1">IFERROR(__xludf.DUMMYFUNCTION("GOOGLETRANSLATE(""racism"",""en"",F66)"),"racism")</f>
        <v>racism</v>
      </c>
      <c r="I66" s="4" t="str">
        <f ca="1">IFERROR(__xludf.DUMMYFUNCTION("GOOGLETRANSLATE(""racism"",""en"",G66)"),"#VALUE!")</f>
        <v>#VALUE!</v>
      </c>
    </row>
    <row r="67" spans="1:9" ht="14" x14ac:dyDescent="0.15">
      <c r="A67" s="3" t="s">
        <v>245</v>
      </c>
      <c r="B67" s="2" t="s">
        <v>246</v>
      </c>
      <c r="C67" s="2" t="s">
        <v>247</v>
      </c>
      <c r="D67" s="2" t="s">
        <v>248</v>
      </c>
      <c r="F67" s="4" t="str">
        <f ca="1">IFERROR(__xludf.DUMMYFUNCTION("REGEXEXTRACT(D67, ""(.+) -"")
"),"ka")</f>
        <v>ka</v>
      </c>
      <c r="G67" s="4" t="str">
        <f ca="1">IFERROR(__xludf.DUMMYFUNCTION("REGEXEXTRACT(E67, ""(.+) -"")
"),"#N/A")</f>
        <v>#N/A</v>
      </c>
      <c r="H67" s="5" t="str">
        <f ca="1">IFERROR(__xludf.DUMMYFUNCTION("GOOGLETRANSLATE(""racism"",""en"",F67)"),"რასიზმისა")</f>
        <v>რასიზმისა</v>
      </c>
      <c r="I67" s="4" t="str">
        <f ca="1">IFERROR(__xludf.DUMMYFUNCTION("GOOGLETRANSLATE(""racism"",""en"",G67)"),"#N/A")</f>
        <v>#N/A</v>
      </c>
    </row>
    <row r="68" spans="1:9" ht="14" x14ac:dyDescent="0.15">
      <c r="A68" s="3" t="s">
        <v>249</v>
      </c>
      <c r="B68" s="2" t="s">
        <v>250</v>
      </c>
      <c r="C68" s="2" t="s">
        <v>251</v>
      </c>
      <c r="D68" s="2" t="s">
        <v>55</v>
      </c>
      <c r="F68" s="4" t="str">
        <f ca="1">IFERROR(__xludf.DUMMYFUNCTION("REGEXEXTRACT(D68, ""(.+) -"")
"),"de")</f>
        <v>de</v>
      </c>
      <c r="G68" s="4" t="str">
        <f ca="1">IFERROR(__xludf.DUMMYFUNCTION("REGEXEXTRACT(E68, ""(.+) -"")
"),"#N/A")</f>
        <v>#N/A</v>
      </c>
      <c r="H68" s="5" t="str">
        <f ca="1">IFERROR(__xludf.DUMMYFUNCTION("GOOGLETRANSLATE(""racism"",""en"",F68)"),"Rassismus")</f>
        <v>Rassismus</v>
      </c>
      <c r="I68" s="4" t="str">
        <f ca="1">IFERROR(__xludf.DUMMYFUNCTION("GOOGLETRANSLATE(""racism"",""en"",G68)"),"#N/A")</f>
        <v>#N/A</v>
      </c>
    </row>
    <row r="69" spans="1:9" ht="14" x14ac:dyDescent="0.15">
      <c r="A69" s="3" t="s">
        <v>252</v>
      </c>
      <c r="B69" s="2" t="s">
        <v>253</v>
      </c>
      <c r="C69" s="2" t="s">
        <v>254</v>
      </c>
      <c r="D69" s="2" t="s">
        <v>24</v>
      </c>
      <c r="E69" s="2" t="s">
        <v>255</v>
      </c>
      <c r="F69" s="4" t="str">
        <f ca="1">IFERROR(__xludf.DUMMYFUNCTION("REGEXEXTRACT(D69, ""(.+) -"")
"),"en")</f>
        <v>en</v>
      </c>
      <c r="G69" s="4" t="str">
        <f ca="1">IFERROR(__xludf.DUMMYFUNCTION("REGEXEXTRACT(E69, ""(.+) -"")
"),"ha")</f>
        <v>ha</v>
      </c>
      <c r="H69" s="5" t="str">
        <f ca="1">IFERROR(__xludf.DUMMYFUNCTION("GOOGLETRANSLATE(""racism"",""en"",F69)"),"racism")</f>
        <v>racism</v>
      </c>
      <c r="I69" s="4" t="str">
        <f ca="1">IFERROR(__xludf.DUMMYFUNCTION("GOOGLETRANSLATE(""racism"",""en"",G69)"),"wariyar launin fata")</f>
        <v>wariyar launin fata</v>
      </c>
    </row>
    <row r="70" spans="1:9" ht="14" x14ac:dyDescent="0.15">
      <c r="A70" s="3" t="s">
        <v>256</v>
      </c>
      <c r="B70" s="2" t="s">
        <v>257</v>
      </c>
      <c r="C70" s="2" t="s">
        <v>258</v>
      </c>
      <c r="D70" s="2" t="s">
        <v>24</v>
      </c>
      <c r="E70" s="2" t="s">
        <v>259</v>
      </c>
      <c r="F70" s="4" t="str">
        <f ca="1">IFERROR(__xludf.DUMMYFUNCTION("REGEXEXTRACT(D70, ""(.+) -"")
"),"en")</f>
        <v>en</v>
      </c>
      <c r="G70" s="4" t="str">
        <f ca="1">IFERROR(__xludf.DUMMYFUNCTION("REGEXEXTRACT(E70, ""(.+) -"")
"),"es")</f>
        <v>es</v>
      </c>
      <c r="H70" s="5" t="str">
        <f ca="1">IFERROR(__xludf.DUMMYFUNCTION("GOOGLETRANSLATE(""racism"",""en"",F70)"),"racism")</f>
        <v>racism</v>
      </c>
      <c r="I70" s="4" t="str">
        <f ca="1">IFERROR(__xludf.DUMMYFUNCTION("GOOGLETRANSLATE(""racism"",""en"",G70)"),"racismo")</f>
        <v>racismo</v>
      </c>
    </row>
    <row r="71" spans="1:9" ht="14" x14ac:dyDescent="0.15">
      <c r="A71" s="3" t="s">
        <v>260</v>
      </c>
      <c r="B71" s="2" t="s">
        <v>261</v>
      </c>
      <c r="C71" s="2" t="s">
        <v>262</v>
      </c>
      <c r="D71" s="2" t="s">
        <v>182</v>
      </c>
      <c r="F71" s="4" t="str">
        <f ca="1">IFERROR(__xludf.DUMMYFUNCTION("REGEXEXTRACT(D71, ""(.+) -"")
"),"el")</f>
        <v>el</v>
      </c>
      <c r="G71" s="4" t="str">
        <f ca="1">IFERROR(__xludf.DUMMYFUNCTION("REGEXEXTRACT(E71, ""(.+) -"")
"),"#N/A")</f>
        <v>#N/A</v>
      </c>
      <c r="H71" s="5" t="str">
        <f ca="1">IFERROR(__xludf.DUMMYFUNCTION("GOOGLETRANSLATE(""racism"",""en"",F71)"),"ρατσισμός")</f>
        <v>ρατσισμός</v>
      </c>
      <c r="I71" s="4" t="str">
        <f ca="1">IFERROR(__xludf.DUMMYFUNCTION("GOOGLETRANSLATE(""racism"",""en"",G71)"),"#N/A")</f>
        <v>#N/A</v>
      </c>
    </row>
    <row r="72" spans="1:9" ht="14" x14ac:dyDescent="0.15">
      <c r="A72" s="3" t="s">
        <v>263</v>
      </c>
      <c r="B72" s="2" t="s">
        <v>264</v>
      </c>
      <c r="C72" s="2" t="s">
        <v>265</v>
      </c>
      <c r="D72" s="2" t="s">
        <v>193</v>
      </c>
      <c r="F72" s="4" t="str">
        <f ca="1">IFERROR(__xludf.DUMMYFUNCTION("REGEXEXTRACT(D72, ""(.+) -"")
"),"da")</f>
        <v>da</v>
      </c>
      <c r="G72" s="4" t="str">
        <f ca="1">IFERROR(__xludf.DUMMYFUNCTION("REGEXEXTRACT(E72, ""(.+) -"")
"),"#N/A")</f>
        <v>#N/A</v>
      </c>
      <c r="H72" s="5" t="str">
        <f ca="1">IFERROR(__xludf.DUMMYFUNCTION("GOOGLETRANSLATE(""racism"",""en"",F72)"),"racisme")</f>
        <v>racisme</v>
      </c>
      <c r="I72" s="4" t="str">
        <f ca="1">IFERROR(__xludf.DUMMYFUNCTION("GOOGLETRANSLATE(""racism"",""en"",G72)"),"#N/A")</f>
        <v>#N/A</v>
      </c>
    </row>
    <row r="73" spans="1:9" ht="14" x14ac:dyDescent="0.15">
      <c r="A73" s="3" t="s">
        <v>266</v>
      </c>
      <c r="B73" s="2" t="s">
        <v>267</v>
      </c>
      <c r="C73" s="2" t="s">
        <v>268</v>
      </c>
      <c r="D73" s="2" t="s">
        <v>19</v>
      </c>
      <c r="F73" s="4" t="str">
        <f ca="1">IFERROR(__xludf.DUMMYFUNCTION("REGEXEXTRACT(D73, ""(.+) -"")
"),"fr")</f>
        <v>fr</v>
      </c>
      <c r="G73" s="4" t="str">
        <f ca="1">IFERROR(__xludf.DUMMYFUNCTION("REGEXEXTRACT(E73, ""(.+) -"")
"),"#N/A")</f>
        <v>#N/A</v>
      </c>
      <c r="H73" s="5" t="str">
        <f ca="1">IFERROR(__xludf.DUMMYFUNCTION("GOOGLETRANSLATE(""racism"",""en"",F73)"),"racisme")</f>
        <v>racisme</v>
      </c>
      <c r="I73" s="4" t="str">
        <f ca="1">IFERROR(__xludf.DUMMYFUNCTION("GOOGLETRANSLATE(""racism"",""en"",G73)"),"#N/A")</f>
        <v>#N/A</v>
      </c>
    </row>
    <row r="74" spans="1:9" ht="14" x14ac:dyDescent="0.15">
      <c r="A74" s="3" t="s">
        <v>269</v>
      </c>
      <c r="B74" s="2" t="s">
        <v>270</v>
      </c>
      <c r="C74" s="2" t="s">
        <v>271</v>
      </c>
      <c r="D74" s="2" t="s">
        <v>43</v>
      </c>
      <c r="F74" s="4" t="str">
        <f ca="1">IFERROR(__xludf.DUMMYFUNCTION("REGEXEXTRACT(D74, ""(.+) -"")
"),"es-419")</f>
        <v>es-419</v>
      </c>
      <c r="G74" s="4" t="str">
        <f ca="1">IFERROR(__xludf.DUMMYFUNCTION("REGEXEXTRACT(E74, ""(.+) -"")
"),"#N/A")</f>
        <v>#N/A</v>
      </c>
      <c r="H74" s="5" t="str">
        <f ca="1">IFERROR(__xludf.DUMMYFUNCTION("GOOGLETRANSLATE(""racism"",""en"",F74)"),"racismo")</f>
        <v>racismo</v>
      </c>
      <c r="I74" s="4" t="str">
        <f ca="1">IFERROR(__xludf.DUMMYFUNCTION("GOOGLETRANSLATE(""racism"",""en"",G74)"),"#N/A")</f>
        <v>#N/A</v>
      </c>
    </row>
    <row r="75" spans="1:9" ht="14" x14ac:dyDescent="0.15">
      <c r="A75" s="3" t="s">
        <v>272</v>
      </c>
      <c r="B75" s="2" t="s">
        <v>273</v>
      </c>
      <c r="C75" s="2" t="s">
        <v>274</v>
      </c>
      <c r="D75" s="2" t="s">
        <v>24</v>
      </c>
      <c r="E75" s="2" t="s">
        <v>19</v>
      </c>
      <c r="F75" s="4" t="str">
        <f ca="1">IFERROR(__xludf.DUMMYFUNCTION("REGEXEXTRACT(D75, ""(.+) -"")
"),"en")</f>
        <v>en</v>
      </c>
      <c r="G75" s="4" t="str">
        <f ca="1">IFERROR(__xludf.DUMMYFUNCTION("REGEXEXTRACT(E75, ""(.+) -"")
"),"fr")</f>
        <v>fr</v>
      </c>
      <c r="H75" s="5" t="str">
        <f ca="1">IFERROR(__xludf.DUMMYFUNCTION("GOOGLETRANSLATE(""racism"",""en"",F75)"),"racism")</f>
        <v>racism</v>
      </c>
      <c r="I75" s="4" t="str">
        <f ca="1">IFERROR(__xludf.DUMMYFUNCTION("GOOGLETRANSLATE(""racism"",""en"",G75)"),"racisme")</f>
        <v>racisme</v>
      </c>
    </row>
    <row r="76" spans="1:9" ht="14" x14ac:dyDescent="0.15">
      <c r="A76" s="3" t="s">
        <v>275</v>
      </c>
      <c r="B76" s="2" t="s">
        <v>276</v>
      </c>
      <c r="C76" s="2" t="s">
        <v>277</v>
      </c>
      <c r="D76" s="2" t="s">
        <v>24</v>
      </c>
      <c r="F76" s="4" t="str">
        <f ca="1">IFERROR(__xludf.DUMMYFUNCTION("REGEXEXTRACT(D76, ""(.+) -"")
"),"en")</f>
        <v>en</v>
      </c>
      <c r="G76" s="4" t="str">
        <f ca="1">IFERROR(__xludf.DUMMYFUNCTION("REGEXEXTRACT(E76, ""(.+) -"")
"),"#N/A")</f>
        <v>#N/A</v>
      </c>
      <c r="H76" s="5" t="str">
        <f ca="1">IFERROR(__xludf.DUMMYFUNCTION("GOOGLETRANSLATE(""racism"",""en"",F76)"),"racism")</f>
        <v>racism</v>
      </c>
      <c r="I76" s="4" t="str">
        <f ca="1">IFERROR(__xludf.DUMMYFUNCTION("GOOGLETRANSLATE(""racism"",""en"",G76)"),"#N/A")</f>
        <v>#N/A</v>
      </c>
    </row>
    <row r="77" spans="1:9" ht="14" x14ac:dyDescent="0.15">
      <c r="A77" s="3" t="s">
        <v>278</v>
      </c>
      <c r="B77" s="2" t="s">
        <v>279</v>
      </c>
      <c r="C77" s="2" t="s">
        <v>280</v>
      </c>
      <c r="D77" s="2" t="s">
        <v>19</v>
      </c>
      <c r="E77" s="2" t="s">
        <v>281</v>
      </c>
      <c r="F77" s="4" t="str">
        <f ca="1">IFERROR(__xludf.DUMMYFUNCTION("REGEXEXTRACT(D77, ""(.+) -"")
"),"fr")</f>
        <v>fr</v>
      </c>
      <c r="G77" s="4" t="str">
        <f ca="1">IFERROR(__xludf.DUMMYFUNCTION("REGEXEXTRACT(E77, ""(.+) -"")
"),"ht")</f>
        <v>ht</v>
      </c>
      <c r="H77" s="5" t="str">
        <f ca="1">IFERROR(__xludf.DUMMYFUNCTION("GOOGLETRANSLATE(""racism"",""en"",F77)"),"racisme")</f>
        <v>racisme</v>
      </c>
      <c r="I77" s="4" t="str">
        <f ca="1">IFERROR(__xludf.DUMMYFUNCTION("GOOGLETRANSLATE(""racism"",""en"",G77)"),"rasis")</f>
        <v>rasis</v>
      </c>
    </row>
    <row r="78" spans="1:9" ht="14" x14ac:dyDescent="0.15">
      <c r="A78" s="3" t="s">
        <v>282</v>
      </c>
      <c r="B78" s="2" t="s">
        <v>283</v>
      </c>
      <c r="C78" s="2" t="s">
        <v>284</v>
      </c>
      <c r="D78" s="2" t="s">
        <v>43</v>
      </c>
      <c r="F78" s="4" t="str">
        <f ca="1">IFERROR(__xludf.DUMMYFUNCTION("REGEXEXTRACT(D78, ""(.+) -"")
"),"es-419")</f>
        <v>es-419</v>
      </c>
      <c r="G78" s="4" t="str">
        <f ca="1">IFERROR(__xludf.DUMMYFUNCTION("REGEXEXTRACT(E78, ""(.+) -"")
"),"#N/A")</f>
        <v>#N/A</v>
      </c>
      <c r="H78" s="5" t="str">
        <f ca="1">IFERROR(__xludf.DUMMYFUNCTION("GOOGLETRANSLATE(""racism"",""en"",F78)"),"racismo")</f>
        <v>racismo</v>
      </c>
      <c r="I78" s="4" t="str">
        <f ca="1">IFERROR(__xludf.DUMMYFUNCTION("GOOGLETRANSLATE(""racism"",""en"",G78)"),"#N/A")</f>
        <v>#N/A</v>
      </c>
    </row>
    <row r="79" spans="1:9" ht="14" x14ac:dyDescent="0.15">
      <c r="A79" s="3" t="s">
        <v>285</v>
      </c>
      <c r="B79" s="2" t="s">
        <v>286</v>
      </c>
      <c r="C79" s="2" t="s">
        <v>287</v>
      </c>
      <c r="D79" s="2" t="s">
        <v>288</v>
      </c>
      <c r="F79" s="4" t="str">
        <f ca="1">IFERROR(__xludf.DUMMYFUNCTION("REGEXEXTRACT(D79, ""(.+) -"")
"),"zh-TW")</f>
        <v>zh-TW</v>
      </c>
      <c r="G79" s="4" t="str">
        <f ca="1">IFERROR(__xludf.DUMMYFUNCTION("REGEXEXTRACT(E79, ""(.+) -"")
"),"#N/A")</f>
        <v>#N/A</v>
      </c>
      <c r="H79" s="5" t="str">
        <f ca="1">IFERROR(__xludf.DUMMYFUNCTION("GOOGLETRANSLATE(""racism"",""en"",F79)"),"種族主義")</f>
        <v>種族主義</v>
      </c>
      <c r="I79" s="4" t="str">
        <f ca="1">IFERROR(__xludf.DUMMYFUNCTION("GOOGLETRANSLATE(""racism"",""en"",G79)"),"#N/A")</f>
        <v>#N/A</v>
      </c>
    </row>
    <row r="80" spans="1:9" ht="14" x14ac:dyDescent="0.15">
      <c r="A80" s="3" t="s">
        <v>289</v>
      </c>
      <c r="B80" s="2" t="s">
        <v>290</v>
      </c>
      <c r="C80" s="2" t="s">
        <v>291</v>
      </c>
      <c r="D80" s="2" t="s">
        <v>292</v>
      </c>
      <c r="F80" s="4" t="str">
        <f ca="1">IFERROR(__xludf.DUMMYFUNCTION("REGEXEXTRACT(D80, ""(.+) -"")
"),"hu")</f>
        <v>hu</v>
      </c>
      <c r="G80" s="4" t="str">
        <f ca="1">IFERROR(__xludf.DUMMYFUNCTION("REGEXEXTRACT(E80, ""(.+) -"")
"),"#N/A")</f>
        <v>#N/A</v>
      </c>
      <c r="H80" s="5" t="str">
        <f ca="1">IFERROR(__xludf.DUMMYFUNCTION("GOOGLETRANSLATE(""racism"",""en"",F80)"),"rasszizmus")</f>
        <v>rasszizmus</v>
      </c>
      <c r="I80" s="4" t="str">
        <f ca="1">IFERROR(__xludf.DUMMYFUNCTION("GOOGLETRANSLATE(""racism"",""en"",G80)"),"#N/A")</f>
        <v>#N/A</v>
      </c>
    </row>
    <row r="81" spans="1:10" ht="14" x14ac:dyDescent="0.15">
      <c r="A81" s="3" t="s">
        <v>293</v>
      </c>
      <c r="B81" s="2" t="s">
        <v>294</v>
      </c>
      <c r="C81" s="2" t="s">
        <v>295</v>
      </c>
      <c r="D81" s="2" t="s">
        <v>296</v>
      </c>
      <c r="F81" s="4" t="str">
        <f ca="1">IFERROR(__xludf.DUMMYFUNCTION("REGEXEXTRACT(D81, ""(.+) -"")
"),"is")</f>
        <v>is</v>
      </c>
      <c r="G81" s="4" t="str">
        <f ca="1">IFERROR(__xludf.DUMMYFUNCTION("REGEXEXTRACT(E81, ""(.+) -"")
"),"#N/A")</f>
        <v>#N/A</v>
      </c>
      <c r="H81" s="5" t="str">
        <f ca="1">IFERROR(__xludf.DUMMYFUNCTION("GOOGLETRANSLATE(""racism"",""en"",F81)"),"kynþáttafordómum")</f>
        <v>kynþáttafordómum</v>
      </c>
      <c r="I81" s="4" t="str">
        <f ca="1">IFERROR(__xludf.DUMMYFUNCTION("GOOGLETRANSLATE(""racism"",""en"",G81)"),"#N/A")</f>
        <v>#N/A</v>
      </c>
    </row>
    <row r="82" spans="1:10" ht="14" x14ac:dyDescent="0.15">
      <c r="A82" s="3" t="s">
        <v>297</v>
      </c>
      <c r="B82" s="2" t="s">
        <v>298</v>
      </c>
      <c r="C82" s="2" t="s">
        <v>299</v>
      </c>
      <c r="D82" s="2" t="s">
        <v>24</v>
      </c>
      <c r="E82" s="2" t="s">
        <v>300</v>
      </c>
      <c r="F82" s="4" t="str">
        <f ca="1">IFERROR(__xludf.DUMMYFUNCTION("REGEXEXTRACT(D82, ""(.+) -"")
"),"en")</f>
        <v>en</v>
      </c>
      <c r="G82" s="4" t="str">
        <f ca="1">IFERROR(__xludf.DUMMYFUNCTION("REGEXEXTRACT(E82, ""(.+) -"")
"),"hi")</f>
        <v>hi</v>
      </c>
      <c r="H82" s="5" t="str">
        <f ca="1">IFERROR(__xludf.DUMMYFUNCTION("GOOGLETRANSLATE(""racism"",""en"",F82)"),"racism")</f>
        <v>racism</v>
      </c>
      <c r="I82" s="4" t="str">
        <f ca="1">IFERROR(__xludf.DUMMYFUNCTION("GOOGLETRANSLATE(""racism"",""en"",G82)"),"जातिवाद")</f>
        <v>जातिवाद</v>
      </c>
    </row>
    <row r="83" spans="1:10" ht="14" x14ac:dyDescent="0.15">
      <c r="A83" s="3" t="s">
        <v>301</v>
      </c>
      <c r="B83" s="2" t="s">
        <v>302</v>
      </c>
      <c r="C83" s="2" t="s">
        <v>303</v>
      </c>
      <c r="D83" s="2" t="s">
        <v>304</v>
      </c>
      <c r="E83" s="2" t="s">
        <v>305</v>
      </c>
      <c r="F83" s="4" t="str">
        <f ca="1">IFERROR(__xludf.DUMMYFUNCTION("REGEXEXTRACT(D83, ""(.+) -"")
"),"id")</f>
        <v>id</v>
      </c>
      <c r="G83" s="4" t="str">
        <f ca="1">IFERROR(__xludf.DUMMYFUNCTION("REGEXEXTRACT(E83, ""(.+) -"")
"),"jw")</f>
        <v>jw</v>
      </c>
      <c r="H83" s="5" t="str">
        <f ca="1">IFERROR(__xludf.DUMMYFUNCTION("GOOGLETRANSLATE(""racism"",""en"",F83)"),"rasisme")</f>
        <v>rasisme</v>
      </c>
      <c r="I83" s="4" t="str">
        <f ca="1">IFERROR(__xludf.DUMMYFUNCTION("GOOGLETRANSLATE(""racism"",""en"",G83)"),"rasisme")</f>
        <v>rasisme</v>
      </c>
    </row>
    <row r="84" spans="1:10" ht="14" x14ac:dyDescent="0.15">
      <c r="A84" s="3" t="s">
        <v>306</v>
      </c>
      <c r="B84" s="2" t="s">
        <v>307</v>
      </c>
      <c r="C84" s="2" t="s">
        <v>308</v>
      </c>
      <c r="D84" s="2" t="s">
        <v>309</v>
      </c>
      <c r="E84" s="2" t="s">
        <v>20</v>
      </c>
      <c r="F84" s="4" t="str">
        <f ca="1">IFERROR(__xludf.DUMMYFUNCTION("REGEXEXTRACT(D84, ""(.+) -"")
"),"ku")</f>
        <v>ku</v>
      </c>
      <c r="G84" s="4" t="str">
        <f ca="1">IFERROR(__xludf.DUMMYFUNCTION("REGEXEXTRACT(E84, ""(.+) -"")
"),"ar")</f>
        <v>ar</v>
      </c>
      <c r="H84" s="5" t="str">
        <f ca="1">IFERROR(__xludf.DUMMYFUNCTION("GOOGLETRANSLATE(""racism"",""en"",F84)"),"nîjadperestî")</f>
        <v>nîjadperestî</v>
      </c>
      <c r="I84" s="4" t="str">
        <f ca="1">IFERROR(__xludf.DUMMYFUNCTION("GOOGLETRANSLATE(""racism"",""en"",G84)"),"عنصرية")</f>
        <v>عنصرية</v>
      </c>
      <c r="J84" s="10"/>
    </row>
    <row r="85" spans="1:10" ht="14" x14ac:dyDescent="0.15">
      <c r="A85" s="3" t="s">
        <v>310</v>
      </c>
      <c r="B85" s="2" t="s">
        <v>311</v>
      </c>
      <c r="C85" s="2" t="s">
        <v>312</v>
      </c>
      <c r="D85" s="2" t="s">
        <v>24</v>
      </c>
      <c r="E85" s="2" t="s">
        <v>313</v>
      </c>
      <c r="F85" s="4" t="str">
        <f ca="1">IFERROR(__xludf.DUMMYFUNCTION("REGEXEXTRACT(D85, ""(.+) -"")
"),"en")</f>
        <v>en</v>
      </c>
      <c r="G85" s="4" t="str">
        <f ca="1">IFERROR(__xludf.DUMMYFUNCTION("REGEXEXTRACT(E85, ""(.+) -"")
"),"ga")</f>
        <v>ga</v>
      </c>
      <c r="H85" s="5" t="str">
        <f ca="1">IFERROR(__xludf.DUMMYFUNCTION("GOOGLETRANSLATE(""racism"",""en"",F85)"),"racism")</f>
        <v>racism</v>
      </c>
      <c r="I85" s="4" t="str">
        <f ca="1">IFERROR(__xludf.DUMMYFUNCTION("GOOGLETRANSLATE(""racism"",""en"",G85)"),"ciníochas")</f>
        <v>ciníochas</v>
      </c>
    </row>
    <row r="86" spans="1:10" ht="14" x14ac:dyDescent="0.15">
      <c r="A86" s="3" t="s">
        <v>314</v>
      </c>
      <c r="B86" s="2" t="s">
        <v>315</v>
      </c>
      <c r="C86" s="2" t="s">
        <v>316</v>
      </c>
      <c r="D86" s="2" t="s">
        <v>20</v>
      </c>
      <c r="E86" s="2" t="s">
        <v>317</v>
      </c>
      <c r="F86" s="4" t="str">
        <f ca="1">IFERROR(__xludf.DUMMYFUNCTION("REGEXEXTRACT(D86, ""(.+) -"")
"),"ar")</f>
        <v>ar</v>
      </c>
      <c r="G86" s="4" t="str">
        <f ca="1">IFERROR(__xludf.DUMMYFUNCTION("REGEXEXTRACT(E86, ""(.+) -"")
"),"iw")</f>
        <v>iw</v>
      </c>
      <c r="H86" s="5" t="str">
        <f ca="1">IFERROR(__xludf.DUMMYFUNCTION("GOOGLETRANSLATE(""racism"",""en"",F86)"),"عنصرية")</f>
        <v>عنصرية</v>
      </c>
      <c r="I86" s="4" t="str">
        <f ca="1">IFERROR(__xludf.DUMMYFUNCTION("GOOGLETRANSLATE(""racism"",""en"",G86)"),"גזענות")</f>
        <v>גזענות</v>
      </c>
      <c r="J86" s="10"/>
    </row>
    <row r="87" spans="1:10" ht="14" x14ac:dyDescent="0.15">
      <c r="A87" s="3" t="s">
        <v>318</v>
      </c>
      <c r="B87" s="2" t="s">
        <v>319</v>
      </c>
      <c r="C87" s="2" t="s">
        <v>320</v>
      </c>
      <c r="D87" s="2" t="s">
        <v>321</v>
      </c>
      <c r="F87" s="4" t="str">
        <f ca="1">IFERROR(__xludf.DUMMYFUNCTION("REGEXEXTRACT(D87, ""(.+) -"")
"),"it")</f>
        <v>it</v>
      </c>
      <c r="G87" s="4" t="str">
        <f ca="1">IFERROR(__xludf.DUMMYFUNCTION("REGEXEXTRACT(E87, ""(.+) -"")
"),"#N/A")</f>
        <v>#N/A</v>
      </c>
      <c r="H87" s="5" t="str">
        <f ca="1">IFERROR(__xludf.DUMMYFUNCTION("GOOGLETRANSLATE(""racism"",""en"",F87)"),"razzismo")</f>
        <v>razzismo</v>
      </c>
      <c r="I87" s="4" t="str">
        <f ca="1">IFERROR(__xludf.DUMMYFUNCTION("GOOGLETRANSLATE(""racism"",""en"",G87)"),"#N/A")</f>
        <v>#N/A</v>
      </c>
    </row>
    <row r="88" spans="1:10" ht="14" x14ac:dyDescent="0.15">
      <c r="A88" s="3" t="s">
        <v>322</v>
      </c>
      <c r="B88" s="2" t="s">
        <v>323</v>
      </c>
      <c r="C88" s="2" t="s">
        <v>324</v>
      </c>
      <c r="D88" s="2" t="s">
        <v>24</v>
      </c>
      <c r="F88" s="4" t="str">
        <f ca="1">IFERROR(__xludf.DUMMYFUNCTION("REGEXEXTRACT(D88, ""(.+) -"")
"),"en")</f>
        <v>en</v>
      </c>
      <c r="G88" s="4" t="str">
        <f ca="1">IFERROR(__xludf.DUMMYFUNCTION("REGEXEXTRACT(E88, ""(.+) -"")
"),"#N/A")</f>
        <v>#N/A</v>
      </c>
      <c r="H88" s="5" t="str">
        <f ca="1">IFERROR(__xludf.DUMMYFUNCTION("GOOGLETRANSLATE(""racism"",""en"",F88)"),"racism")</f>
        <v>racism</v>
      </c>
      <c r="I88" s="4" t="str">
        <f ca="1">IFERROR(__xludf.DUMMYFUNCTION("GOOGLETRANSLATE(""racism"",""en"",G88)"),"#N/A")</f>
        <v>#N/A</v>
      </c>
    </row>
    <row r="89" spans="1:10" ht="14" x14ac:dyDescent="0.15">
      <c r="A89" s="3" t="s">
        <v>325</v>
      </c>
      <c r="B89" s="2" t="s">
        <v>326</v>
      </c>
      <c r="C89" s="2" t="s">
        <v>327</v>
      </c>
      <c r="D89" s="2" t="s">
        <v>328</v>
      </c>
      <c r="F89" s="4" t="str">
        <f ca="1">IFERROR(__xludf.DUMMYFUNCTION("REGEXEXTRACT(D89, ""(.+) -"")
"),"ja")</f>
        <v>ja</v>
      </c>
      <c r="G89" s="4" t="str">
        <f ca="1">IFERROR(__xludf.DUMMYFUNCTION("REGEXEXTRACT(E89, ""(.+) -"")
"),"#N/A")</f>
        <v>#N/A</v>
      </c>
      <c r="H89" s="5" t="str">
        <f ca="1">IFERROR(__xludf.DUMMYFUNCTION("GOOGLETRANSLATE(""racism"",""en"",F89)"),"人種差別主義")</f>
        <v>人種差別主義</v>
      </c>
      <c r="I89" s="4" t="str">
        <f ca="1">IFERROR(__xludf.DUMMYFUNCTION("GOOGLETRANSLATE(""racism"",""en"",G89)"),"#N/A")</f>
        <v>#N/A</v>
      </c>
    </row>
    <row r="90" spans="1:10" ht="14" x14ac:dyDescent="0.15">
      <c r="A90" s="3" t="s">
        <v>329</v>
      </c>
      <c r="B90" s="2" t="s">
        <v>330</v>
      </c>
      <c r="C90" s="2" t="s">
        <v>331</v>
      </c>
      <c r="D90" s="2" t="s">
        <v>20</v>
      </c>
      <c r="F90" s="4" t="str">
        <f ca="1">IFERROR(__xludf.DUMMYFUNCTION("REGEXEXTRACT(D90, ""(.+) -"")
"),"ar")</f>
        <v>ar</v>
      </c>
      <c r="G90" s="7" t="s">
        <v>67</v>
      </c>
      <c r="H90" s="5" t="str">
        <f ca="1">IFERROR(__xludf.DUMMYFUNCTION("GOOGLETRANSLATE(""racism"",""en"",F90)"),"عنصرية")</f>
        <v>عنصرية</v>
      </c>
      <c r="I90" s="10"/>
    </row>
    <row r="91" spans="1:10" ht="14" x14ac:dyDescent="0.15">
      <c r="A91" s="3" t="s">
        <v>332</v>
      </c>
      <c r="B91" s="2" t="s">
        <v>333</v>
      </c>
      <c r="C91" s="2" t="s">
        <v>334</v>
      </c>
      <c r="D91" s="2" t="s">
        <v>335</v>
      </c>
      <c r="E91" s="2" t="s">
        <v>60</v>
      </c>
      <c r="F91" s="4" t="str">
        <f ca="1">IFERROR(__xludf.DUMMYFUNCTION("REGEXEXTRACT(D91, ""(.+) -"")
"),"kk")</f>
        <v>kk</v>
      </c>
      <c r="G91" s="4" t="str">
        <f ca="1">IFERROR(__xludf.DUMMYFUNCTION("REGEXEXTRACT(E91, ""(.+) -"")
"),"ru")</f>
        <v>ru</v>
      </c>
      <c r="H91" s="5" t="str">
        <f ca="1">IFERROR(__xludf.DUMMYFUNCTION("GOOGLETRANSLATE(""racism"",""en"",F91)"),"нәсілшілдік")</f>
        <v>нәсілшілдік</v>
      </c>
      <c r="I91" s="4" t="str">
        <f ca="1">IFERROR(__xludf.DUMMYFUNCTION("GOOGLETRANSLATE(""racism"",""en"",G91)"),"расизм")</f>
        <v>расизм</v>
      </c>
    </row>
    <row r="92" spans="1:10" ht="14" x14ac:dyDescent="0.15">
      <c r="A92" s="3" t="s">
        <v>336</v>
      </c>
      <c r="B92" s="2" t="s">
        <v>337</v>
      </c>
      <c r="C92" s="2" t="s">
        <v>338</v>
      </c>
      <c r="D92" s="2" t="s">
        <v>122</v>
      </c>
      <c r="E92" s="2" t="s">
        <v>24</v>
      </c>
      <c r="F92" s="4" t="str">
        <f ca="1">IFERROR(__xludf.DUMMYFUNCTION("REGEXEXTRACT(D92, ""(.+) -"")
"),"sw")</f>
        <v>sw</v>
      </c>
      <c r="G92" s="4" t="str">
        <f ca="1">IFERROR(__xludf.DUMMYFUNCTION("REGEXEXTRACT(E92, ""(.+) -"")
"),"en")</f>
        <v>en</v>
      </c>
      <c r="H92" s="5" t="str">
        <f ca="1">IFERROR(__xludf.DUMMYFUNCTION("GOOGLETRANSLATE(""racism"",""en"",F92)"),"ubaguzi wa rangi")</f>
        <v>ubaguzi wa rangi</v>
      </c>
      <c r="I92" s="4" t="str">
        <f ca="1">IFERROR(__xludf.DUMMYFUNCTION("GOOGLETRANSLATE(""racism"",""en"",G92)"),"racism")</f>
        <v>racism</v>
      </c>
    </row>
    <row r="93" spans="1:10" ht="14" x14ac:dyDescent="0.15">
      <c r="A93" s="3" t="s">
        <v>339</v>
      </c>
      <c r="B93" s="2" t="s">
        <v>340</v>
      </c>
      <c r="C93" s="2" t="s">
        <v>341</v>
      </c>
      <c r="D93" s="2" t="s">
        <v>24</v>
      </c>
      <c r="F93" s="4" t="str">
        <f ca="1">IFERROR(__xludf.DUMMYFUNCTION("REGEXEXTRACT(D93, ""(.+) -"")
"),"en")</f>
        <v>en</v>
      </c>
      <c r="G93" s="4" t="str">
        <f ca="1">IFERROR(__xludf.DUMMYFUNCTION("REGEXEXTRACT(E93, ""(.+) -"")
"),"#N/A")</f>
        <v>#N/A</v>
      </c>
      <c r="H93" s="5" t="str">
        <f ca="1">IFERROR(__xludf.DUMMYFUNCTION("GOOGLETRANSLATE(""racism"",""en"",F93)"),"racism")</f>
        <v>racism</v>
      </c>
      <c r="I93" s="4" t="str">
        <f ca="1">IFERROR(__xludf.DUMMYFUNCTION("GOOGLETRANSLATE(""racism"",""en"",G93)"),"#N/A")</f>
        <v>#N/A</v>
      </c>
    </row>
    <row r="94" spans="1:10" ht="14" x14ac:dyDescent="0.15">
      <c r="A94" s="3" t="s">
        <v>342</v>
      </c>
      <c r="B94" s="2" t="s">
        <v>343</v>
      </c>
      <c r="C94" s="2" t="s">
        <v>344</v>
      </c>
      <c r="D94" s="2" t="s">
        <v>345</v>
      </c>
      <c r="F94" s="4" t="str">
        <f ca="1">IFERROR(__xludf.DUMMYFUNCTION("REGEXEXTRACT(D94, ""(.+) -"")
"),"ko")</f>
        <v>ko</v>
      </c>
      <c r="G94" s="4" t="str">
        <f ca="1">IFERROR(__xludf.DUMMYFUNCTION("REGEXEXTRACT(E94, ""(.+) -"")
"),"#N/A")</f>
        <v>#N/A</v>
      </c>
      <c r="H94" s="5" t="str">
        <f ca="1">IFERROR(__xludf.DUMMYFUNCTION("GOOGLETRANSLATE(""racism"",""en"",F94)"),"민족적 우월감")</f>
        <v>민족적 우월감</v>
      </c>
      <c r="I94" s="4" t="str">
        <f ca="1">IFERROR(__xludf.DUMMYFUNCTION("GOOGLETRANSLATE(""racism"",""en"",G94)"),"#N/A")</f>
        <v>#N/A</v>
      </c>
    </row>
    <row r="95" spans="1:10" ht="14" x14ac:dyDescent="0.15">
      <c r="A95" s="2"/>
      <c r="B95" s="2"/>
      <c r="C95" s="2" t="s">
        <v>346</v>
      </c>
      <c r="D95" s="2" t="s">
        <v>13</v>
      </c>
      <c r="E95" s="2" t="s">
        <v>98</v>
      </c>
      <c r="F95" s="4" t="str">
        <f ca="1">IFERROR(__xludf.DUMMYFUNCTION("REGEXEXTRACT(D95, ""(.+) -"")
"),"al")</f>
        <v>al</v>
      </c>
      <c r="G95" s="4" t="str">
        <f ca="1">IFERROR(__xludf.DUMMYFUNCTION("REGEXEXTRACT(E95, ""(.+) -"")
"),"sr")</f>
        <v>sr</v>
      </c>
      <c r="H95" s="8" t="s">
        <v>15</v>
      </c>
      <c r="I95" s="4" t="str">
        <f ca="1">IFERROR(__xludf.DUMMYFUNCTION("GOOGLETRANSLATE(""racism"",""en"",G95)"),"расизам")</f>
        <v>расизам</v>
      </c>
    </row>
    <row r="96" spans="1:10" ht="14" x14ac:dyDescent="0.15">
      <c r="A96" s="3" t="s">
        <v>347</v>
      </c>
      <c r="B96" s="2" t="s">
        <v>348</v>
      </c>
      <c r="C96" s="2" t="s">
        <v>349</v>
      </c>
      <c r="D96" s="2" t="s">
        <v>20</v>
      </c>
      <c r="F96" s="4" t="str">
        <f ca="1">IFERROR(__xludf.DUMMYFUNCTION("REGEXEXTRACT(D96, ""(.+) -"")
"),"ar")</f>
        <v>ar</v>
      </c>
      <c r="G96" s="7" t="s">
        <v>67</v>
      </c>
      <c r="H96" s="5" t="str">
        <f ca="1">IFERROR(__xludf.DUMMYFUNCTION("GOOGLETRANSLATE(""racism"",""en"",F96)"),"عنصرية")</f>
        <v>عنصرية</v>
      </c>
      <c r="I96" s="10"/>
    </row>
    <row r="97" spans="1:10" ht="14" x14ac:dyDescent="0.15">
      <c r="A97" s="3" t="s">
        <v>350</v>
      </c>
      <c r="B97" s="2" t="s">
        <v>351</v>
      </c>
      <c r="C97" s="2" t="s">
        <v>352</v>
      </c>
      <c r="D97" s="2" t="s">
        <v>353</v>
      </c>
      <c r="E97" s="2" t="s">
        <v>60</v>
      </c>
      <c r="F97" s="4" t="str">
        <f ca="1">IFERROR(__xludf.DUMMYFUNCTION("REGEXEXTRACT(D97, ""(.+) -"")
"),"ky")</f>
        <v>ky</v>
      </c>
      <c r="G97" s="4" t="str">
        <f ca="1">IFERROR(__xludf.DUMMYFUNCTION("REGEXEXTRACT(E97, ""(.+) -"")
"),"ru")</f>
        <v>ru</v>
      </c>
      <c r="H97" s="5" t="str">
        <f ca="1">IFERROR(__xludf.DUMMYFUNCTION("GOOGLETRANSLATE(""racism"",""en"",F97)"),"расизм")</f>
        <v>расизм</v>
      </c>
      <c r="I97" s="4" t="str">
        <f ca="1">IFERROR(__xludf.DUMMYFUNCTION("GOOGLETRANSLATE(""racism"",""en"",G97)"),"расизм")</f>
        <v>расизм</v>
      </c>
    </row>
    <row r="98" spans="1:10" ht="14" x14ac:dyDescent="0.15">
      <c r="A98" s="3" t="s">
        <v>354</v>
      </c>
      <c r="B98" s="2" t="s">
        <v>355</v>
      </c>
      <c r="C98" s="2" t="s">
        <v>356</v>
      </c>
      <c r="D98" s="2" t="s">
        <v>19</v>
      </c>
      <c r="F98" s="4" t="str">
        <f ca="1">IFERROR(__xludf.DUMMYFUNCTION("REGEXEXTRACT(D98, ""(.+) -"")
"),"fr")</f>
        <v>fr</v>
      </c>
      <c r="G98" s="4" t="str">
        <f ca="1">IFERROR(__xludf.DUMMYFUNCTION("REGEXEXTRACT(E98, ""(.+) -"")
"),"#N/A")</f>
        <v>#N/A</v>
      </c>
      <c r="H98" s="5" t="str">
        <f ca="1">IFERROR(__xludf.DUMMYFUNCTION("GOOGLETRANSLATE(""racism"",""en"",F98)"),"racisme")</f>
        <v>racisme</v>
      </c>
      <c r="I98" s="4" t="str">
        <f ca="1">IFERROR(__xludf.DUMMYFUNCTION("GOOGLETRANSLATE(""racism"",""en"",G98)"),"#N/A")</f>
        <v>#N/A</v>
      </c>
    </row>
    <row r="99" spans="1:10" ht="14" x14ac:dyDescent="0.15">
      <c r="A99" s="3" t="s">
        <v>357</v>
      </c>
      <c r="B99" s="2" t="s">
        <v>358</v>
      </c>
      <c r="C99" s="2" t="s">
        <v>359</v>
      </c>
      <c r="D99" s="2" t="s">
        <v>360</v>
      </c>
      <c r="E99" s="2" t="s">
        <v>361</v>
      </c>
      <c r="F99" s="4" t="str">
        <f ca="1">IFERROR(__xludf.DUMMYFUNCTION("REGEXEXTRACT(D99, ""(.+) -"")
"),"lv")</f>
        <v>lv</v>
      </c>
      <c r="G99" s="4" t="str">
        <f ca="1">IFERROR(__xludf.DUMMYFUNCTION("REGEXEXTRACT(E99, ""(.+) -"")
"),"lt")</f>
        <v>lt</v>
      </c>
      <c r="H99" s="5" t="str">
        <f ca="1">IFERROR(__xludf.DUMMYFUNCTION("GOOGLETRANSLATE(""racism"",""en"",F99)"),"rasisms")</f>
        <v>rasisms</v>
      </c>
      <c r="I99" s="4" t="str">
        <f ca="1">IFERROR(__xludf.DUMMYFUNCTION("GOOGLETRANSLATE(""racism"",""en"",G99)"),"rasizmas")</f>
        <v>rasizmas</v>
      </c>
    </row>
    <row r="100" spans="1:10" ht="14" x14ac:dyDescent="0.15">
      <c r="A100" s="3" t="s">
        <v>362</v>
      </c>
      <c r="B100" s="2" t="s">
        <v>363</v>
      </c>
      <c r="C100" s="2" t="s">
        <v>364</v>
      </c>
      <c r="D100" s="2" t="s">
        <v>20</v>
      </c>
      <c r="E100" s="2" t="s">
        <v>19</v>
      </c>
      <c r="F100" s="4" t="str">
        <f ca="1">IFERROR(__xludf.DUMMYFUNCTION("REGEXEXTRACT(D100, ""(.+) -"")
"),"ar")</f>
        <v>ar</v>
      </c>
      <c r="G100" s="4" t="str">
        <f ca="1">IFERROR(__xludf.DUMMYFUNCTION("REGEXEXTRACT(E100, ""(.+) -"")
"),"fr")</f>
        <v>fr</v>
      </c>
      <c r="H100" s="5" t="str">
        <f ca="1">IFERROR(__xludf.DUMMYFUNCTION("GOOGLETRANSLATE(""racism"",""en"",F100)"),"عنصرية")</f>
        <v>عنصرية</v>
      </c>
      <c r="I100" s="4" t="str">
        <f ca="1">IFERROR(__xludf.DUMMYFUNCTION("GOOGLETRANSLATE(""racism"",""en"",G100)"),"racisme")</f>
        <v>racisme</v>
      </c>
      <c r="J100" s="10"/>
    </row>
    <row r="101" spans="1:10" ht="14" x14ac:dyDescent="0.15">
      <c r="A101" s="3" t="s">
        <v>365</v>
      </c>
      <c r="B101" s="2" t="s">
        <v>366</v>
      </c>
      <c r="C101" s="2" t="s">
        <v>367</v>
      </c>
      <c r="D101" s="2" t="s">
        <v>368</v>
      </c>
      <c r="E101" s="2" t="s">
        <v>24</v>
      </c>
      <c r="F101" s="4" t="str">
        <f ca="1">IFERROR(__xludf.DUMMYFUNCTION("REGEXEXTRACT(D101, ""(.+) -"")
"),"st")</f>
        <v>st</v>
      </c>
      <c r="G101" s="4" t="str">
        <f ca="1">IFERROR(__xludf.DUMMYFUNCTION("REGEXEXTRACT(E101, ""(.+) -"")
"),"en")</f>
        <v>en</v>
      </c>
      <c r="H101" s="5" t="str">
        <f ca="1">IFERROR(__xludf.DUMMYFUNCTION("GOOGLETRANSLATE(""racism"",""en"",F101)"),"khethollo ea morabe")</f>
        <v>khethollo ea morabe</v>
      </c>
      <c r="I101" s="4" t="str">
        <f ca="1">IFERROR(__xludf.DUMMYFUNCTION("GOOGLETRANSLATE(""racism"",""en"",G101)"),"racism")</f>
        <v>racism</v>
      </c>
    </row>
    <row r="102" spans="1:10" ht="14" x14ac:dyDescent="0.15">
      <c r="A102" s="3" t="s">
        <v>369</v>
      </c>
      <c r="B102" s="2" t="s">
        <v>370</v>
      </c>
      <c r="C102" s="2" t="s">
        <v>371</v>
      </c>
      <c r="D102" s="2" t="s">
        <v>20</v>
      </c>
      <c r="E102" s="2" t="s">
        <v>321</v>
      </c>
      <c r="F102" s="4" t="str">
        <f ca="1">IFERROR(__xludf.DUMMYFUNCTION("REGEXEXTRACT(D102, ""(.+) -"")
"),"ar")</f>
        <v>ar</v>
      </c>
      <c r="G102" s="4" t="str">
        <f ca="1">IFERROR(__xludf.DUMMYFUNCTION("REGEXEXTRACT(E102, ""(.+) -"")
"),"it")</f>
        <v>it</v>
      </c>
      <c r="H102" s="5" t="str">
        <f ca="1">IFERROR(__xludf.DUMMYFUNCTION("GOOGLETRANSLATE(""racism"",""en"",F102)"),"عنصرية")</f>
        <v>عنصرية</v>
      </c>
      <c r="I102" s="4" t="str">
        <f ca="1">IFERROR(__xludf.DUMMYFUNCTION("GOOGLETRANSLATE(""racism"",""en"",G102)"),"razzismo")</f>
        <v>razzismo</v>
      </c>
      <c r="J102" s="10"/>
    </row>
    <row r="103" spans="1:10" ht="14" x14ac:dyDescent="0.15">
      <c r="A103" s="3" t="s">
        <v>372</v>
      </c>
      <c r="B103" s="2" t="s">
        <v>373</v>
      </c>
      <c r="C103" s="2" t="s">
        <v>374</v>
      </c>
      <c r="D103" s="2" t="s">
        <v>55</v>
      </c>
      <c r="F103" s="4" t="str">
        <f ca="1">IFERROR(__xludf.DUMMYFUNCTION("REGEXEXTRACT(D103, ""(.+) -"")
"),"de")</f>
        <v>de</v>
      </c>
      <c r="G103" s="4" t="str">
        <f ca="1">IFERROR(__xludf.DUMMYFUNCTION("REGEXEXTRACT(E103, ""(.+) -"")
"),"#N/A")</f>
        <v>#N/A</v>
      </c>
      <c r="H103" s="5" t="str">
        <f ca="1">IFERROR(__xludf.DUMMYFUNCTION("GOOGLETRANSLATE(""racism"",""en"",F103)"),"Rassismus")</f>
        <v>Rassismus</v>
      </c>
      <c r="I103" s="4" t="str">
        <f ca="1">IFERROR(__xludf.DUMMYFUNCTION("GOOGLETRANSLATE(""racism"",""en"",G103)"),"#N/A")</f>
        <v>#N/A</v>
      </c>
    </row>
    <row r="104" spans="1:10" ht="14" x14ac:dyDescent="0.15">
      <c r="A104" s="3" t="s">
        <v>375</v>
      </c>
      <c r="B104" s="2" t="s">
        <v>376</v>
      </c>
      <c r="C104" s="2" t="s">
        <v>377</v>
      </c>
      <c r="D104" s="2" t="s">
        <v>361</v>
      </c>
      <c r="F104" s="4" t="str">
        <f ca="1">IFERROR(__xludf.DUMMYFUNCTION("REGEXEXTRACT(D104, ""(.+) -"")
"),"lt")</f>
        <v>lt</v>
      </c>
      <c r="G104" s="4" t="str">
        <f ca="1">IFERROR(__xludf.DUMMYFUNCTION("REGEXEXTRACT(E104, ""(.+) -"")
"),"#N/A")</f>
        <v>#N/A</v>
      </c>
      <c r="H104" s="5" t="str">
        <f ca="1">IFERROR(__xludf.DUMMYFUNCTION("GOOGLETRANSLATE(""racism"",""en"",F104)"),"rasizmas")</f>
        <v>rasizmas</v>
      </c>
      <c r="I104" s="4" t="str">
        <f ca="1">IFERROR(__xludf.DUMMYFUNCTION("GOOGLETRANSLATE(""racism"",""en"",G104)"),"#N/A")</f>
        <v>#N/A</v>
      </c>
    </row>
    <row r="105" spans="1:10" ht="14" x14ac:dyDescent="0.15">
      <c r="A105" s="3" t="s">
        <v>378</v>
      </c>
      <c r="B105" s="2" t="s">
        <v>379</v>
      </c>
      <c r="C105" s="2" t="s">
        <v>380</v>
      </c>
      <c r="D105" s="2" t="s">
        <v>55</v>
      </c>
      <c r="E105" s="2" t="s">
        <v>19</v>
      </c>
      <c r="F105" s="4" t="str">
        <f ca="1">IFERROR(__xludf.DUMMYFUNCTION("REGEXEXTRACT(D105, ""(.+) -"")
"),"de")</f>
        <v>de</v>
      </c>
      <c r="G105" s="4" t="str">
        <f ca="1">IFERROR(__xludf.DUMMYFUNCTION("REGEXEXTRACT(E105, ""(.+) -"")
"),"fr")</f>
        <v>fr</v>
      </c>
      <c r="H105" s="5" t="str">
        <f ca="1">IFERROR(__xludf.DUMMYFUNCTION("GOOGLETRANSLATE(""racism"",""en"",F105)"),"Rassismus")</f>
        <v>Rassismus</v>
      </c>
      <c r="I105" s="4" t="str">
        <f ca="1">IFERROR(__xludf.DUMMYFUNCTION("GOOGLETRANSLATE(""racism"",""en"",G105)"),"racisme")</f>
        <v>racisme</v>
      </c>
    </row>
    <row r="106" spans="1:10" ht="14" x14ac:dyDescent="0.15">
      <c r="A106" s="3" t="s">
        <v>381</v>
      </c>
      <c r="B106" s="2" t="s">
        <v>382</v>
      </c>
      <c r="C106" s="2" t="s">
        <v>383</v>
      </c>
      <c r="D106" s="2" t="s">
        <v>384</v>
      </c>
      <c r="F106" s="4" t="str">
        <f ca="1">IFERROR(__xludf.DUMMYFUNCTION("REGEXEXTRACT(D106, ""(.+) -"")
"),"mk")</f>
        <v>mk</v>
      </c>
      <c r="G106" s="4" t="str">
        <f ca="1">IFERROR(__xludf.DUMMYFUNCTION("REGEXEXTRACT(E106, ""(.+) -"")
"),"#N/A")</f>
        <v>#N/A</v>
      </c>
      <c r="H106" s="5" t="str">
        <f ca="1">IFERROR(__xludf.DUMMYFUNCTION("GOOGLETRANSLATE(""racism"",""en"",F106)"),"расизмот")</f>
        <v>расизмот</v>
      </c>
      <c r="I106" s="4" t="str">
        <f ca="1">IFERROR(__xludf.DUMMYFUNCTION("GOOGLETRANSLATE(""racism"",""en"",G106)"),"#N/A")</f>
        <v>#N/A</v>
      </c>
    </row>
    <row r="107" spans="1:10" ht="14" x14ac:dyDescent="0.15">
      <c r="A107" s="3" t="s">
        <v>385</v>
      </c>
      <c r="B107" s="2" t="s">
        <v>386</v>
      </c>
      <c r="C107" s="2" t="s">
        <v>387</v>
      </c>
      <c r="D107" s="2" t="s">
        <v>388</v>
      </c>
      <c r="E107" s="2" t="s">
        <v>19</v>
      </c>
      <c r="F107" s="4" t="str">
        <f ca="1">IFERROR(__xludf.DUMMYFUNCTION("REGEXEXTRACT(D107, ""(.+) -"")
"),"mg")</f>
        <v>mg</v>
      </c>
      <c r="G107" s="4" t="str">
        <f ca="1">IFERROR(__xludf.DUMMYFUNCTION("REGEXEXTRACT(E107, ""(.+) -"")
"),"fr")</f>
        <v>fr</v>
      </c>
      <c r="H107" s="5" t="str">
        <f ca="1">IFERROR(__xludf.DUMMYFUNCTION("GOOGLETRANSLATE(""racism"",""en"",F107)"),"fanavakavahana")</f>
        <v>fanavakavahana</v>
      </c>
      <c r="I107" s="4" t="str">
        <f ca="1">IFERROR(__xludf.DUMMYFUNCTION("GOOGLETRANSLATE(""racism"",""en"",G107)"),"racisme")</f>
        <v>racisme</v>
      </c>
    </row>
    <row r="108" spans="1:10" ht="14" x14ac:dyDescent="0.15">
      <c r="A108" s="3" t="s">
        <v>389</v>
      </c>
      <c r="B108" s="2" t="s">
        <v>390</v>
      </c>
      <c r="C108" s="2" t="s">
        <v>391</v>
      </c>
      <c r="D108" s="2" t="s">
        <v>392</v>
      </c>
      <c r="E108" s="2" t="s">
        <v>393</v>
      </c>
      <c r="F108" s="4" t="str">
        <f ca="1">IFERROR(__xludf.DUMMYFUNCTION("REGEXEXTRACT(D108, ""(.+) -"")
"),"ny")</f>
        <v>ny</v>
      </c>
      <c r="G108" s="4" t="str">
        <f ca="1">IFERROR(__xludf.DUMMYFUNCTION("REGEXEXTRACT(E108, ""(.+) -"")
"),"tum")</f>
        <v>tum</v>
      </c>
      <c r="H108" s="5" t="str">
        <f ca="1">IFERROR(__xludf.DUMMYFUNCTION("GOOGLETRANSLATE(""racism"",""en"",F108)"),"tsankho")</f>
        <v>tsankho</v>
      </c>
      <c r="I108" s="4" t="str">
        <f ca="1">IFERROR(__xludf.DUMMYFUNCTION("GOOGLETRANSLATE(""racism"",""en"",G108)"),"#VALUE!")</f>
        <v>#VALUE!</v>
      </c>
    </row>
    <row r="109" spans="1:10" ht="14" x14ac:dyDescent="0.15">
      <c r="A109" s="3" t="s">
        <v>394</v>
      </c>
      <c r="B109" s="2" t="s">
        <v>395</v>
      </c>
      <c r="C109" s="2" t="s">
        <v>396</v>
      </c>
      <c r="D109" s="2" t="s">
        <v>110</v>
      </c>
      <c r="F109" s="4" t="str">
        <f ca="1">IFERROR(__xludf.DUMMYFUNCTION("REGEXEXTRACT(D109, ""(.+) -"")
"),"ms")</f>
        <v>ms</v>
      </c>
      <c r="G109" s="4" t="str">
        <f ca="1">IFERROR(__xludf.DUMMYFUNCTION("REGEXEXTRACT(E109, ""(.+) -"")
"),"#N/A")</f>
        <v>#N/A</v>
      </c>
      <c r="H109" s="5" t="str">
        <f ca="1">IFERROR(__xludf.DUMMYFUNCTION("GOOGLETRANSLATE(""racism"",""en"",F109)"),"perkauman")</f>
        <v>perkauman</v>
      </c>
      <c r="I109" s="4" t="str">
        <f ca="1">IFERROR(__xludf.DUMMYFUNCTION("GOOGLETRANSLATE(""racism"",""en"",G109)"),"#N/A")</f>
        <v>#N/A</v>
      </c>
    </row>
    <row r="110" spans="1:10" ht="14" x14ac:dyDescent="0.15">
      <c r="A110" s="3" t="s">
        <v>397</v>
      </c>
      <c r="B110" s="2" t="s">
        <v>398</v>
      </c>
      <c r="C110" s="2" t="s">
        <v>399</v>
      </c>
      <c r="D110" s="2" t="s">
        <v>24</v>
      </c>
      <c r="E110" s="2" t="s">
        <v>147</v>
      </c>
      <c r="F110" s="4" t="str">
        <f ca="1">IFERROR(__xludf.DUMMYFUNCTION("REGEXEXTRACT(D110, ""(.+) -"")
"),"en")</f>
        <v>en</v>
      </c>
      <c r="G110" s="4" t="str">
        <f ca="1">IFERROR(__xludf.DUMMYFUNCTION("REGEXEXTRACT(E110, ""(.+) -"")
"),"#N/A")</f>
        <v>#N/A</v>
      </c>
      <c r="H110" s="5" t="str">
        <f ca="1">IFERROR(__xludf.DUMMYFUNCTION("GOOGLETRANSLATE(""racism"",""en"",F110)"),"racism")</f>
        <v>racism</v>
      </c>
      <c r="I110" s="4" t="str">
        <f ca="1">IFERROR(__xludf.DUMMYFUNCTION("GOOGLETRANSLATE(""racism"",""en"",G110)"),"#N/A")</f>
        <v>#N/A</v>
      </c>
    </row>
    <row r="111" spans="1:10" ht="14" x14ac:dyDescent="0.15">
      <c r="A111" s="3" t="s">
        <v>400</v>
      </c>
      <c r="B111" s="2" t="s">
        <v>401</v>
      </c>
      <c r="C111" s="2" t="s">
        <v>402</v>
      </c>
      <c r="D111" s="2" t="s">
        <v>19</v>
      </c>
      <c r="F111" s="4" t="str">
        <f ca="1">IFERROR(__xludf.DUMMYFUNCTION("REGEXEXTRACT(D111, ""(.+) -"")
"),"fr")</f>
        <v>fr</v>
      </c>
      <c r="G111" s="4" t="str">
        <f ca="1">IFERROR(__xludf.DUMMYFUNCTION("REGEXEXTRACT(E111, ""(.+) -"")
"),"#N/A")</f>
        <v>#N/A</v>
      </c>
      <c r="H111" s="5" t="str">
        <f ca="1">IFERROR(__xludf.DUMMYFUNCTION("GOOGLETRANSLATE(""racism"",""en"",F111)"),"racisme")</f>
        <v>racisme</v>
      </c>
      <c r="I111" s="4" t="str">
        <f ca="1">IFERROR(__xludf.DUMMYFUNCTION("GOOGLETRANSLATE(""racism"",""en"",G111)"),"#N/A")</f>
        <v>#N/A</v>
      </c>
    </row>
    <row r="112" spans="1:10" ht="14" x14ac:dyDescent="0.15">
      <c r="A112" s="3" t="s">
        <v>403</v>
      </c>
      <c r="B112" s="2" t="s">
        <v>404</v>
      </c>
      <c r="C112" s="2" t="s">
        <v>405</v>
      </c>
      <c r="D112" s="2" t="s">
        <v>406</v>
      </c>
      <c r="E112" s="2" t="s">
        <v>24</v>
      </c>
      <c r="F112" s="4" t="str">
        <f ca="1">IFERROR(__xludf.DUMMYFUNCTION("REGEXEXTRACT(D112, ""(.+) -"")
"),"mt")</f>
        <v>mt</v>
      </c>
      <c r="G112" s="4" t="str">
        <f ca="1">IFERROR(__xludf.DUMMYFUNCTION("REGEXEXTRACT(E112, ""(.+) -"")
"),"en")</f>
        <v>en</v>
      </c>
      <c r="H112" s="5" t="str">
        <f ca="1">IFERROR(__xludf.DUMMYFUNCTION("GOOGLETRANSLATE(""racism"",""en"",F112)"),"razziżmu")</f>
        <v>razziżmu</v>
      </c>
      <c r="I112" s="4" t="str">
        <f ca="1">IFERROR(__xludf.DUMMYFUNCTION("GOOGLETRANSLATE(""racism"",""en"",G112)"),"racism")</f>
        <v>racism</v>
      </c>
    </row>
    <row r="113" spans="1:10" ht="14" x14ac:dyDescent="0.15">
      <c r="A113" s="3" t="s">
        <v>407</v>
      </c>
      <c r="B113" s="2" t="s">
        <v>408</v>
      </c>
      <c r="C113" s="2" t="s">
        <v>409</v>
      </c>
      <c r="D113" s="2" t="s">
        <v>24</v>
      </c>
      <c r="E113" s="2" t="s">
        <v>19</v>
      </c>
      <c r="F113" s="4" t="str">
        <f ca="1">IFERROR(__xludf.DUMMYFUNCTION("REGEXEXTRACT(D113, ""(.+) -"")
"),"en")</f>
        <v>en</v>
      </c>
      <c r="G113" s="4" t="str">
        <f ca="1">IFERROR(__xludf.DUMMYFUNCTION("REGEXEXTRACT(E113, ""(.+) -"")
"),"fr")</f>
        <v>fr</v>
      </c>
      <c r="H113" s="5" t="str">
        <f ca="1">IFERROR(__xludf.DUMMYFUNCTION("GOOGLETRANSLATE(""racism"",""en"",F113)"),"racism")</f>
        <v>racism</v>
      </c>
      <c r="I113" s="4" t="str">
        <f ca="1">IFERROR(__xludf.DUMMYFUNCTION("GOOGLETRANSLATE(""racism"",""en"",G113)"),"racisme")</f>
        <v>racisme</v>
      </c>
    </row>
    <row r="114" spans="1:10" ht="14" x14ac:dyDescent="0.15">
      <c r="A114" s="3" t="s">
        <v>410</v>
      </c>
      <c r="B114" s="2" t="s">
        <v>411</v>
      </c>
      <c r="C114" s="2" t="s">
        <v>412</v>
      </c>
      <c r="D114" s="2" t="s">
        <v>43</v>
      </c>
      <c r="F114" s="4" t="str">
        <f ca="1">IFERROR(__xludf.DUMMYFUNCTION("REGEXEXTRACT(D114, ""(.+) -"")
"),"es-419")</f>
        <v>es-419</v>
      </c>
      <c r="G114" s="4" t="str">
        <f ca="1">IFERROR(__xludf.DUMMYFUNCTION("REGEXEXTRACT(E114, ""(.+) -"")
"),"#N/A")</f>
        <v>#N/A</v>
      </c>
      <c r="H114" s="5" t="str">
        <f ca="1">IFERROR(__xludf.DUMMYFUNCTION("GOOGLETRANSLATE(""racism"",""en"",F114)"),"racismo")</f>
        <v>racismo</v>
      </c>
      <c r="I114" s="4" t="str">
        <f ca="1">IFERROR(__xludf.DUMMYFUNCTION("GOOGLETRANSLATE(""racism"",""en"",G114)"),"#N/A")</f>
        <v>#N/A</v>
      </c>
    </row>
    <row r="115" spans="1:10" ht="14" x14ac:dyDescent="0.15">
      <c r="A115" s="3" t="s">
        <v>413</v>
      </c>
      <c r="B115" s="2" t="s">
        <v>414</v>
      </c>
      <c r="C115" s="2" t="s">
        <v>415</v>
      </c>
      <c r="D115" s="2" t="s">
        <v>24</v>
      </c>
      <c r="F115" s="4" t="str">
        <f ca="1">IFERROR(__xludf.DUMMYFUNCTION("REGEXEXTRACT(D115, ""(.+) -"")
"),"en")</f>
        <v>en</v>
      </c>
      <c r="G115" s="4" t="str">
        <f ca="1">IFERROR(__xludf.DUMMYFUNCTION("REGEXEXTRACT(E115, ""(.+) -"")
"),"#N/A")</f>
        <v>#N/A</v>
      </c>
      <c r="H115" s="5" t="str">
        <f ca="1">IFERROR(__xludf.DUMMYFUNCTION("GOOGLETRANSLATE(""racism"",""en"",F115)"),"racism")</f>
        <v>racism</v>
      </c>
      <c r="I115" s="4" t="str">
        <f ca="1">IFERROR(__xludf.DUMMYFUNCTION("GOOGLETRANSLATE(""racism"",""en"",G115)"),"#N/A")</f>
        <v>#N/A</v>
      </c>
    </row>
    <row r="116" spans="1:10" ht="14" x14ac:dyDescent="0.15">
      <c r="A116" s="3" t="s">
        <v>416</v>
      </c>
      <c r="B116" s="2" t="s">
        <v>417</v>
      </c>
      <c r="C116" s="2" t="s">
        <v>418</v>
      </c>
      <c r="D116" s="2" t="s">
        <v>419</v>
      </c>
      <c r="E116" s="2" t="s">
        <v>60</v>
      </c>
      <c r="F116" s="4" t="str">
        <f ca="1">IFERROR(__xludf.DUMMYFUNCTION("REGEXEXTRACT(D116, ""(.+) -"")
"),"mo")</f>
        <v>mo</v>
      </c>
      <c r="G116" s="4" t="str">
        <f ca="1">IFERROR(__xludf.DUMMYFUNCTION("REGEXEXTRACT(E116, ""(.+) -"")
"),"ru")</f>
        <v>ru</v>
      </c>
      <c r="H116" s="5" t="str">
        <f ca="1">IFERROR(__xludf.DUMMYFUNCTION("GOOGLETRANSLATE(""racism"",""en"",F116)"),"rasism")</f>
        <v>rasism</v>
      </c>
      <c r="I116" s="4" t="str">
        <f ca="1">IFERROR(__xludf.DUMMYFUNCTION("GOOGLETRANSLATE(""racism"",""en"",G116)"),"расизм")</f>
        <v>расизм</v>
      </c>
    </row>
    <row r="117" spans="1:10" ht="14" x14ac:dyDescent="0.15">
      <c r="A117" s="3" t="s">
        <v>420</v>
      </c>
      <c r="B117" s="2" t="s">
        <v>421</v>
      </c>
      <c r="C117" s="2" t="s">
        <v>422</v>
      </c>
      <c r="D117" s="2" t="s">
        <v>423</v>
      </c>
      <c r="F117" s="4" t="str">
        <f ca="1">IFERROR(__xludf.DUMMYFUNCTION("REGEXEXTRACT(D117, ""(.+) -"")
"),"mn")</f>
        <v>mn</v>
      </c>
      <c r="G117" s="4" t="str">
        <f ca="1">IFERROR(__xludf.DUMMYFUNCTION("REGEXEXTRACT(E117, ""(.+) -"")
"),"#N/A")</f>
        <v>#N/A</v>
      </c>
      <c r="H117" s="5" t="str">
        <f ca="1">IFERROR(__xludf.DUMMYFUNCTION("GOOGLETRANSLATE(""racism"",""en"",F117)"),"арьс өнгөөр ​​ялгаварлан гадуурхах")</f>
        <v>арьс өнгөөр ​​ялгаварлан гадуурхах</v>
      </c>
      <c r="I117" s="4" t="str">
        <f ca="1">IFERROR(__xludf.DUMMYFUNCTION("GOOGLETRANSLATE(""racism"",""en"",G117)"),"#N/A")</f>
        <v>#N/A</v>
      </c>
    </row>
    <row r="118" spans="1:10" ht="14" x14ac:dyDescent="0.15">
      <c r="A118" s="3" t="s">
        <v>424</v>
      </c>
      <c r="B118" s="2" t="s">
        <v>425</v>
      </c>
      <c r="C118" s="2" t="s">
        <v>426</v>
      </c>
      <c r="D118" s="2" t="s">
        <v>427</v>
      </c>
      <c r="E118" s="2" t="s">
        <v>98</v>
      </c>
      <c r="F118" s="4" t="str">
        <f ca="1">IFERROR(__xludf.DUMMYFUNCTION("REGEXEXTRACT(D118, ""(.+) -"")
"),"sr-ME - Montenegro")</f>
        <v>sr-ME - Montenegro</v>
      </c>
      <c r="G118" s="4" t="str">
        <f ca="1">IFERROR(__xludf.DUMMYFUNCTION("REGEXEXTRACT(E118, ""(.+) -"")
"),"sr")</f>
        <v>sr</v>
      </c>
      <c r="H118" s="5" t="str">
        <f ca="1">IFERROR(__xludf.DUMMYFUNCTION("GOOGLETRANSLATE(""racism"",""en"",F118)"),"#VALUE!")</f>
        <v>#VALUE!</v>
      </c>
      <c r="I118" s="4" t="str">
        <f ca="1">IFERROR(__xludf.DUMMYFUNCTION("GOOGLETRANSLATE(""racism"",""en"",G118)"),"расизам")</f>
        <v>расизам</v>
      </c>
    </row>
    <row r="119" spans="1:10" ht="14" x14ac:dyDescent="0.15">
      <c r="A119" s="3" t="s">
        <v>428</v>
      </c>
      <c r="B119" s="2" t="s">
        <v>429</v>
      </c>
      <c r="C119" s="2" t="s">
        <v>430</v>
      </c>
      <c r="D119" s="2" t="s">
        <v>19</v>
      </c>
      <c r="E119" s="2" t="s">
        <v>20</v>
      </c>
      <c r="F119" s="4" t="str">
        <f ca="1">IFERROR(__xludf.DUMMYFUNCTION("REGEXEXTRACT(D119, ""(.+) -"")
"),"fr")</f>
        <v>fr</v>
      </c>
      <c r="G119" s="4" t="str">
        <f ca="1">IFERROR(__xludf.DUMMYFUNCTION("REGEXEXTRACT(E119, ""(.+) -"")
"),"ar")</f>
        <v>ar</v>
      </c>
      <c r="H119" s="5" t="str">
        <f ca="1">IFERROR(__xludf.DUMMYFUNCTION("GOOGLETRANSLATE(""racism"",""en"",F119)"),"racisme")</f>
        <v>racisme</v>
      </c>
      <c r="I119" s="4" t="str">
        <f ca="1">IFERROR(__xludf.DUMMYFUNCTION("GOOGLETRANSLATE(""racism"",""en"",G119)"),"عنصرية")</f>
        <v>عنصرية</v>
      </c>
      <c r="J119" s="10"/>
    </row>
    <row r="120" spans="1:10" ht="14" x14ac:dyDescent="0.15">
      <c r="A120" s="3" t="s">
        <v>431</v>
      </c>
      <c r="B120" s="2" t="s">
        <v>432</v>
      </c>
      <c r="C120" s="2" t="s">
        <v>433</v>
      </c>
      <c r="D120" s="2" t="s">
        <v>32</v>
      </c>
      <c r="E120" s="2" t="s">
        <v>434</v>
      </c>
      <c r="F120" s="4" t="str">
        <f ca="1">IFERROR(__xludf.DUMMYFUNCTION("REGEXEXTRACT(D120, ""(.+) -"")
"),"pt-PT")</f>
        <v>pt-PT</v>
      </c>
      <c r="G120" s="4" t="str">
        <f ca="1">IFERROR(__xludf.DUMMYFUNCTION("REGEXEXTRACT(E120, ""(.+) -"")
"),"sw")</f>
        <v>sw</v>
      </c>
      <c r="H120" s="5" t="str">
        <f ca="1">IFERROR(__xludf.DUMMYFUNCTION("GOOGLETRANSLATE(""racism"",""en"",F120)"),"racismo")</f>
        <v>racismo</v>
      </c>
      <c r="I120" s="4" t="str">
        <f ca="1">IFERROR(__xludf.DUMMYFUNCTION("GOOGLETRANSLATE(""racism"",""en"",G120)"),"ubaguzi wa rangi")</f>
        <v>ubaguzi wa rangi</v>
      </c>
    </row>
    <row r="121" spans="1:10" ht="14" x14ac:dyDescent="0.15">
      <c r="A121" s="2"/>
      <c r="B121" s="2"/>
      <c r="C121" s="2" t="s">
        <v>435</v>
      </c>
      <c r="D121" s="2" t="s">
        <v>436</v>
      </c>
      <c r="F121" s="4" t="str">
        <f ca="1">IFERROR(__xludf.DUMMYFUNCTION("REGEXEXTRACT(D121, ""(.+) -"")
"),"my")</f>
        <v>my</v>
      </c>
      <c r="G121" s="4" t="str">
        <f ca="1">IFERROR(__xludf.DUMMYFUNCTION("REGEXEXTRACT(E121, ""(.+) -"")
"),"#N/A")</f>
        <v>#N/A</v>
      </c>
      <c r="H121" s="5" t="str">
        <f ca="1">IFERROR(__xludf.DUMMYFUNCTION("GOOGLETRANSLATE(""racism"",""en"",F121)"),"လူမျိုးရေးဝါဒ")</f>
        <v>လူမျိုးရေးဝါဒ</v>
      </c>
      <c r="I121" s="4" t="str">
        <f ca="1">IFERROR(__xludf.DUMMYFUNCTION("GOOGLETRANSLATE(""racism"",""en"",G121)"),"#N/A")</f>
        <v>#N/A</v>
      </c>
    </row>
    <row r="122" spans="1:10" ht="14" x14ac:dyDescent="0.15">
      <c r="A122" s="3" t="s">
        <v>437</v>
      </c>
      <c r="B122" s="2" t="s">
        <v>438</v>
      </c>
      <c r="C122" s="2" t="s">
        <v>439</v>
      </c>
      <c r="D122" s="2" t="s">
        <v>24</v>
      </c>
      <c r="E122" s="2" t="s">
        <v>440</v>
      </c>
      <c r="F122" s="4" t="str">
        <f ca="1">IFERROR(__xludf.DUMMYFUNCTION("REGEXEXTRACT(D122, ""(.+) -"")
"),"en")</f>
        <v>en</v>
      </c>
      <c r="G122" s="4" t="str">
        <f ca="1">IFERROR(__xludf.DUMMYFUNCTION("REGEXEXTRACT(E122, ""(.+) -"")
"),"af")</f>
        <v>af</v>
      </c>
      <c r="H122" s="5" t="str">
        <f ca="1">IFERROR(__xludf.DUMMYFUNCTION("GOOGLETRANSLATE(""racism"",""en"",F122)"),"racism")</f>
        <v>racism</v>
      </c>
      <c r="I122" s="4" t="str">
        <f ca="1">IFERROR(__xludf.DUMMYFUNCTION("GOOGLETRANSLATE(""racism"",""en"",G122)"),"rassisme")</f>
        <v>rassisme</v>
      </c>
    </row>
    <row r="123" spans="1:10" ht="14" x14ac:dyDescent="0.15">
      <c r="A123" s="3" t="s">
        <v>441</v>
      </c>
      <c r="B123" s="2" t="s">
        <v>442</v>
      </c>
      <c r="C123" s="2" t="s">
        <v>443</v>
      </c>
      <c r="D123" s="2" t="s">
        <v>24</v>
      </c>
      <c r="F123" s="4" t="str">
        <f ca="1">IFERROR(__xludf.DUMMYFUNCTION("REGEXEXTRACT(D123, ""(.+) -"")
"),"en")</f>
        <v>en</v>
      </c>
      <c r="G123" s="4" t="str">
        <f ca="1">IFERROR(__xludf.DUMMYFUNCTION("REGEXEXTRACT(E123, ""(.+) -"")
"),"#N/A")</f>
        <v>#N/A</v>
      </c>
      <c r="H123" s="5" t="str">
        <f ca="1">IFERROR(__xludf.DUMMYFUNCTION("GOOGLETRANSLATE(""racism"",""en"",F123)"),"racism")</f>
        <v>racism</v>
      </c>
      <c r="I123" s="4" t="str">
        <f ca="1">IFERROR(__xludf.DUMMYFUNCTION("GOOGLETRANSLATE(""racism"",""en"",G123)"),"#N/A")</f>
        <v>#N/A</v>
      </c>
    </row>
    <row r="124" spans="1:10" ht="14" x14ac:dyDescent="0.15">
      <c r="A124" s="3" t="s">
        <v>444</v>
      </c>
      <c r="B124" s="2" t="s">
        <v>445</v>
      </c>
      <c r="C124" s="2" t="s">
        <v>446</v>
      </c>
      <c r="D124" s="2" t="s">
        <v>447</v>
      </c>
      <c r="F124" s="4" t="str">
        <f ca="1">IFERROR(__xludf.DUMMYFUNCTION("REGEXEXTRACT(D124, ""(.+) -"")
"),"ne")</f>
        <v>ne</v>
      </c>
      <c r="G124" s="4" t="str">
        <f ca="1">IFERROR(__xludf.DUMMYFUNCTION("REGEXEXTRACT(E124, ""(.+) -"")
"),"#N/A")</f>
        <v>#N/A</v>
      </c>
      <c r="H124" s="5" t="str">
        <f ca="1">IFERROR(__xludf.DUMMYFUNCTION("GOOGLETRANSLATE(""racism"",""en"",F124)"),"नस्लवाद")</f>
        <v>नस्लवाद</v>
      </c>
      <c r="I124" s="4" t="str">
        <f ca="1">IFERROR(__xludf.DUMMYFUNCTION("GOOGLETRANSLATE(""racism"",""en"",G124)"),"#N/A")</f>
        <v>#N/A</v>
      </c>
    </row>
    <row r="125" spans="1:10" ht="14" x14ac:dyDescent="0.15">
      <c r="A125" s="3" t="s">
        <v>448</v>
      </c>
      <c r="B125" s="2" t="s">
        <v>449</v>
      </c>
      <c r="C125" s="2" t="s">
        <v>450</v>
      </c>
      <c r="D125" s="2" t="s">
        <v>79</v>
      </c>
      <c r="E125" s="2" t="s">
        <v>24</v>
      </c>
      <c r="F125" s="4" t="str">
        <f ca="1">IFERROR(__xludf.DUMMYFUNCTION("REGEXEXTRACT(D125, ""(.+) -"")
"),"nl")</f>
        <v>nl</v>
      </c>
      <c r="G125" s="4" t="str">
        <f ca="1">IFERROR(__xludf.DUMMYFUNCTION("REGEXEXTRACT(E125, ""(.+) -"")
"),"en")</f>
        <v>en</v>
      </c>
      <c r="H125" s="5" t="str">
        <f ca="1">IFERROR(__xludf.DUMMYFUNCTION("GOOGLETRANSLATE(""racism"",""en"",F125)"),"racisme")</f>
        <v>racisme</v>
      </c>
      <c r="I125" s="4" t="str">
        <f ca="1">IFERROR(__xludf.DUMMYFUNCTION("GOOGLETRANSLATE(""racism"",""en"",G125)"),"racism")</f>
        <v>racism</v>
      </c>
    </row>
    <row r="126" spans="1:10" ht="14" x14ac:dyDescent="0.15">
      <c r="A126" s="3" t="s">
        <v>451</v>
      </c>
      <c r="B126" s="2" t="s">
        <v>452</v>
      </c>
      <c r="C126" s="2" t="s">
        <v>453</v>
      </c>
      <c r="D126" s="2" t="s">
        <v>24</v>
      </c>
      <c r="E126" s="2"/>
      <c r="F126" s="4" t="str">
        <f ca="1">IFERROR(__xludf.DUMMYFUNCTION("REGEXEXTRACT(D126, ""(.+) -"")
"),"en")</f>
        <v>en</v>
      </c>
      <c r="G126" s="4"/>
      <c r="H126" s="5" t="str">
        <f ca="1">IFERROR(__xludf.DUMMYFUNCTION("GOOGLETRANSLATE(""racism"",""en"",F126)"),"racism")</f>
        <v>racism</v>
      </c>
      <c r="I126" s="4" t="str">
        <f ca="1">IFERROR(__xludf.DUMMYFUNCTION("GOOGLETRANSLATE(""racism"",""en"",G127)"),"#N/A")</f>
        <v>#N/A</v>
      </c>
    </row>
    <row r="127" spans="1:10" ht="14" x14ac:dyDescent="0.15">
      <c r="A127" s="3" t="s">
        <v>454</v>
      </c>
      <c r="B127" s="2" t="s">
        <v>455</v>
      </c>
      <c r="C127" s="2" t="s">
        <v>456</v>
      </c>
      <c r="D127" s="2" t="s">
        <v>43</v>
      </c>
      <c r="F127" s="4" t="str">
        <f ca="1">IFERROR(__xludf.DUMMYFUNCTION("REGEXEXTRACT(D127, ""(.+) -"")
"),"es-419")</f>
        <v>es-419</v>
      </c>
      <c r="G127" s="4" t="str">
        <f ca="1">IFERROR(__xludf.DUMMYFUNCTION("REGEXEXTRACT(E127, ""(.+) -"")
"),"#N/A")</f>
        <v>#N/A</v>
      </c>
      <c r="H127" s="5" t="str">
        <f ca="1">IFERROR(__xludf.DUMMYFUNCTION("GOOGLETRANSLATE(""racism"",""en"",F127)"),"racismo")</f>
        <v>racismo</v>
      </c>
      <c r="I127" s="4" t="str">
        <f ca="1">IFERROR(__xludf.DUMMYFUNCTION("GOOGLETRANSLATE(""racism"",""en"",G127)"),"#N/A")</f>
        <v>#N/A</v>
      </c>
    </row>
    <row r="128" spans="1:10" ht="14" x14ac:dyDescent="0.15">
      <c r="A128" s="3" t="s">
        <v>457</v>
      </c>
      <c r="B128" s="2" t="s">
        <v>458</v>
      </c>
      <c r="C128" s="2" t="s">
        <v>459</v>
      </c>
      <c r="D128" s="2" t="s">
        <v>19</v>
      </c>
      <c r="E128" s="2" t="s">
        <v>255</v>
      </c>
      <c r="F128" s="4" t="str">
        <f ca="1">IFERROR(__xludf.DUMMYFUNCTION("REGEXEXTRACT(D128, ""(.+) -"")
"),"fr")</f>
        <v>fr</v>
      </c>
      <c r="G128" s="4" t="str">
        <f ca="1">IFERROR(__xludf.DUMMYFUNCTION("REGEXEXTRACT(E128, ""(.+) -"")
"),"ha")</f>
        <v>ha</v>
      </c>
      <c r="H128" s="5" t="str">
        <f ca="1">IFERROR(__xludf.DUMMYFUNCTION("GOOGLETRANSLATE(""racism"",""en"",F128)"),"racisme")</f>
        <v>racisme</v>
      </c>
      <c r="I128" s="4" t="str">
        <f ca="1">IFERROR(__xludf.DUMMYFUNCTION("GOOGLETRANSLATE(""racism"",""en"",G128)"),"wariyar launin fata")</f>
        <v>wariyar launin fata</v>
      </c>
    </row>
    <row r="129" spans="1:9" ht="14" x14ac:dyDescent="0.15">
      <c r="A129" s="3" t="s">
        <v>460</v>
      </c>
      <c r="B129" s="2" t="s">
        <v>461</v>
      </c>
      <c r="C129" s="2" t="s">
        <v>462</v>
      </c>
      <c r="D129" s="2" t="s">
        <v>24</v>
      </c>
      <c r="E129" s="2" t="s">
        <v>255</v>
      </c>
      <c r="F129" s="4" t="str">
        <f ca="1">IFERROR(__xludf.DUMMYFUNCTION("REGEXEXTRACT(D129, ""(.+) -"")
"),"en")</f>
        <v>en</v>
      </c>
      <c r="G129" s="4" t="str">
        <f ca="1">IFERROR(__xludf.DUMMYFUNCTION("REGEXEXTRACT(E129, ""(.+) -"")
"),"ha")</f>
        <v>ha</v>
      </c>
      <c r="H129" s="5" t="str">
        <f ca="1">IFERROR(__xludf.DUMMYFUNCTION("GOOGLETRANSLATE(""racism"",""en"",F129)"),"racism")</f>
        <v>racism</v>
      </c>
      <c r="I129" s="4" t="str">
        <f ca="1">IFERROR(__xludf.DUMMYFUNCTION("GOOGLETRANSLATE(""racism"",""en"",G129)"),"wariyar launin fata")</f>
        <v>wariyar launin fata</v>
      </c>
    </row>
    <row r="130" spans="1:9" ht="14" x14ac:dyDescent="0.15">
      <c r="A130" s="3" t="s">
        <v>463</v>
      </c>
      <c r="B130" s="2" t="s">
        <v>464</v>
      </c>
      <c r="C130" s="2" t="s">
        <v>465</v>
      </c>
      <c r="D130" s="2" t="s">
        <v>24</v>
      </c>
      <c r="F130" s="4" t="str">
        <f ca="1">IFERROR(__xludf.DUMMYFUNCTION("REGEXEXTRACT(D130, ""(.+) -"")
"),"en")</f>
        <v>en</v>
      </c>
      <c r="G130" s="4" t="str">
        <f ca="1">IFERROR(__xludf.DUMMYFUNCTION("REGEXEXTRACT(E130, ""(.+) -"")
"),"#N/A")</f>
        <v>#N/A</v>
      </c>
      <c r="H130" s="5" t="str">
        <f ca="1">IFERROR(__xludf.DUMMYFUNCTION("GOOGLETRANSLATE(""racism"",""en"",F130)"),"racism")</f>
        <v>racism</v>
      </c>
      <c r="I130" s="4" t="str">
        <f ca="1">IFERROR(__xludf.DUMMYFUNCTION("GOOGLETRANSLATE(""racism"",""en"",G130)"),"#N/A")</f>
        <v>#N/A</v>
      </c>
    </row>
    <row r="131" spans="1:9" ht="14" x14ac:dyDescent="0.15">
      <c r="A131" s="3" t="s">
        <v>466</v>
      </c>
      <c r="B131" s="2" t="s">
        <v>467</v>
      </c>
      <c r="C131" s="2" t="s">
        <v>468</v>
      </c>
      <c r="D131" s="2" t="s">
        <v>469</v>
      </c>
      <c r="E131" s="2" t="s">
        <v>470</v>
      </c>
      <c r="F131" s="4" t="str">
        <f ca="1">IFERROR(__xludf.DUMMYFUNCTION("REGEXEXTRACT(D131, ""(.+) -"")
"),"no")</f>
        <v>no</v>
      </c>
      <c r="G131" s="4" t="str">
        <f ca="1">IFERROR(__xludf.DUMMYFUNCTION("REGEXEXTRACT(E131, ""(.+) -"")
"),"nn")</f>
        <v>nn</v>
      </c>
      <c r="H131" s="5" t="str">
        <f ca="1">IFERROR(__xludf.DUMMYFUNCTION("GOOGLETRANSLATE(""racism"",""en"",F131)"),"Rasisme")</f>
        <v>Rasisme</v>
      </c>
      <c r="I131" s="4" t="str">
        <f ca="1">IFERROR(__xludf.DUMMYFUNCTION("GOOGLETRANSLATE(""racism"",""en"",G131)"),"#VALUE!")</f>
        <v>#VALUE!</v>
      </c>
    </row>
    <row r="132" spans="1:9" ht="14" x14ac:dyDescent="0.15">
      <c r="A132" s="3" t="s">
        <v>471</v>
      </c>
      <c r="B132" s="2" t="s">
        <v>472</v>
      </c>
      <c r="C132" s="2" t="s">
        <v>473</v>
      </c>
      <c r="D132" s="2" t="s">
        <v>20</v>
      </c>
      <c r="F132" s="4" t="str">
        <f ca="1">IFERROR(__xludf.DUMMYFUNCTION("REGEXEXTRACT(D132, ""(.+) -"")
"),"ar")</f>
        <v>ar</v>
      </c>
      <c r="G132" s="7" t="s">
        <v>67</v>
      </c>
      <c r="H132" s="5" t="str">
        <f ca="1">IFERROR(__xludf.DUMMYFUNCTION("GOOGLETRANSLATE(""racism"",""en"",F132)"),"عنصرية")</f>
        <v>عنصرية</v>
      </c>
      <c r="I132" s="10"/>
    </row>
    <row r="133" spans="1:9" ht="14" x14ac:dyDescent="0.15">
      <c r="A133" s="3" t="s">
        <v>474</v>
      </c>
      <c r="B133" s="2" t="s">
        <v>475</v>
      </c>
      <c r="C133" s="2" t="s">
        <v>476</v>
      </c>
      <c r="D133" s="2" t="s">
        <v>24</v>
      </c>
      <c r="E133" s="2" t="s">
        <v>477</v>
      </c>
      <c r="F133" s="4" t="str">
        <f ca="1">IFERROR(__xludf.DUMMYFUNCTION("REGEXEXTRACT(D133, ""(.+) -"")
"),"en")</f>
        <v>en</v>
      </c>
      <c r="G133" s="4" t="str">
        <f ca="1">IFERROR(__xludf.DUMMYFUNCTION("REGEXEXTRACT(E133, ""(.+) -"")
"),"ur")</f>
        <v>ur</v>
      </c>
      <c r="H133" s="5" t="str">
        <f ca="1">IFERROR(__xludf.DUMMYFUNCTION("GOOGLETRANSLATE(""racism"",""en"",F133)"),"racism")</f>
        <v>racism</v>
      </c>
      <c r="I133" s="4" t="str">
        <f ca="1">IFERROR(__xludf.DUMMYFUNCTION("GOOGLETRANSLATE(""racism"",""en"",G133)"),"نسل پرستی")</f>
        <v>نسل پرستی</v>
      </c>
    </row>
    <row r="134" spans="1:9" ht="14" x14ac:dyDescent="0.15">
      <c r="A134" s="3" t="s">
        <v>478</v>
      </c>
      <c r="B134" s="2" t="s">
        <v>479</v>
      </c>
      <c r="C134" s="2" t="s">
        <v>480</v>
      </c>
      <c r="D134" s="2" t="s">
        <v>20</v>
      </c>
      <c r="F134" s="4" t="str">
        <f ca="1">IFERROR(__xludf.DUMMYFUNCTION("REGEXEXTRACT(D134, ""(.+) -"")
"),"ar")</f>
        <v>ar</v>
      </c>
      <c r="G134" s="7" t="s">
        <v>67</v>
      </c>
      <c r="H134" s="5" t="str">
        <f ca="1">IFERROR(__xludf.DUMMYFUNCTION("GOOGLETRANSLATE(""racism"",""en"",F134)"),"عنصرية")</f>
        <v>عنصرية</v>
      </c>
      <c r="I134" s="10"/>
    </row>
    <row r="135" spans="1:9" ht="14" x14ac:dyDescent="0.15">
      <c r="A135" s="3" t="s">
        <v>481</v>
      </c>
      <c r="B135" s="2" t="s">
        <v>482</v>
      </c>
      <c r="C135" s="2" t="s">
        <v>483</v>
      </c>
      <c r="D135" s="2" t="s">
        <v>43</v>
      </c>
      <c r="F135" s="4" t="str">
        <f ca="1">IFERROR(__xludf.DUMMYFUNCTION("REGEXEXTRACT(D135, ""(.+) -"")
"),"es-419")</f>
        <v>es-419</v>
      </c>
      <c r="G135" s="4" t="str">
        <f ca="1">IFERROR(__xludf.DUMMYFUNCTION("REGEXEXTRACT(E135, ""(.+) -"")
"),"#N/A")</f>
        <v>#N/A</v>
      </c>
      <c r="H135" s="5" t="str">
        <f ca="1">IFERROR(__xludf.DUMMYFUNCTION("GOOGLETRANSLATE(""racism"",""en"",F135)"),"racismo")</f>
        <v>racismo</v>
      </c>
      <c r="I135" s="4" t="str">
        <f ca="1">IFERROR(__xludf.DUMMYFUNCTION("GOOGLETRANSLATE(""racism"",""en"",G135)"),"#N/A")</f>
        <v>#N/A</v>
      </c>
    </row>
    <row r="136" spans="1:9" ht="14" x14ac:dyDescent="0.15">
      <c r="A136" s="2"/>
      <c r="B136" s="2"/>
      <c r="C136" s="2" t="s">
        <v>484</v>
      </c>
      <c r="D136" s="2" t="s">
        <v>24</v>
      </c>
      <c r="F136" s="4" t="str">
        <f ca="1">IFERROR(__xludf.DUMMYFUNCTION("REGEXEXTRACT(D136, ""(.+) -"")
"),"en")</f>
        <v>en</v>
      </c>
      <c r="G136" s="4"/>
      <c r="H136" s="5" t="str">
        <f ca="1">IFERROR(__xludf.DUMMYFUNCTION("GOOGLETRANSLATE(""racism"",""en"",F136)"),"racism")</f>
        <v>racism</v>
      </c>
      <c r="I136" s="4"/>
    </row>
    <row r="137" spans="1:9" ht="14" x14ac:dyDescent="0.15">
      <c r="A137" s="3" t="s">
        <v>485</v>
      </c>
      <c r="B137" s="2" t="s">
        <v>486</v>
      </c>
      <c r="C137" s="2" t="s">
        <v>487</v>
      </c>
      <c r="D137" s="2" t="s">
        <v>43</v>
      </c>
      <c r="F137" s="4" t="str">
        <f ca="1">IFERROR(__xludf.DUMMYFUNCTION("REGEXEXTRACT(D137, ""(.+) -"")
"),"es-419")</f>
        <v>es-419</v>
      </c>
      <c r="G137" s="4" t="str">
        <f ca="1">IFERROR(__xludf.DUMMYFUNCTION("REGEXEXTRACT(E137, ""(.+) -"")
"),"#N/A")</f>
        <v>#N/A</v>
      </c>
      <c r="H137" s="5" t="str">
        <f ca="1">IFERROR(__xludf.DUMMYFUNCTION("GOOGLETRANSLATE(""racism"",""en"",F137)"),"racismo")</f>
        <v>racismo</v>
      </c>
      <c r="I137" s="4" t="str">
        <f ca="1">IFERROR(__xludf.DUMMYFUNCTION("GOOGLETRANSLATE(""racism"",""en"",G137)"),"#N/A")</f>
        <v>#N/A</v>
      </c>
    </row>
    <row r="138" spans="1:9" ht="14" x14ac:dyDescent="0.15">
      <c r="A138" s="3" t="s">
        <v>488</v>
      </c>
      <c r="B138" s="2" t="s">
        <v>489</v>
      </c>
      <c r="C138" s="2" t="s">
        <v>490</v>
      </c>
      <c r="D138" s="2" t="s">
        <v>43</v>
      </c>
      <c r="E138" s="2" t="s">
        <v>92</v>
      </c>
      <c r="F138" s="4" t="str">
        <f ca="1">IFERROR(__xludf.DUMMYFUNCTION("REGEXEXTRACT(D138, ""(.+) -"")
"),"es-419")</f>
        <v>es-419</v>
      </c>
      <c r="G138" s="4" t="str">
        <f ca="1">IFERROR(__xludf.DUMMYFUNCTION("REGEXEXTRACT(E138, ""(.+) -"")
"),"qu")</f>
        <v>qu</v>
      </c>
      <c r="H138" s="5" t="str">
        <f ca="1">IFERROR(__xludf.DUMMYFUNCTION("GOOGLETRANSLATE(""racism"",""en"",F138)"),"racismo")</f>
        <v>racismo</v>
      </c>
      <c r="I138" s="4" t="str">
        <f ca="1">IFERROR(__xludf.DUMMYFUNCTION("GOOGLETRANSLATE(""racism"",""en"",G138)"),"#VALUE!")</f>
        <v>#VALUE!</v>
      </c>
    </row>
    <row r="139" spans="1:9" ht="14" x14ac:dyDescent="0.15">
      <c r="A139" s="3" t="s">
        <v>491</v>
      </c>
      <c r="B139" s="2" t="s">
        <v>492</v>
      </c>
      <c r="C139" s="2" t="s">
        <v>493</v>
      </c>
      <c r="D139" s="2" t="s">
        <v>24</v>
      </c>
      <c r="E139" s="2" t="s">
        <v>494</v>
      </c>
      <c r="F139" s="4" t="str">
        <f ca="1">IFERROR(__xludf.DUMMYFUNCTION("REGEXEXTRACT(D139, ""(.+) -"")
"),"en")</f>
        <v>en</v>
      </c>
      <c r="G139" s="4" t="str">
        <f ca="1">IFERROR(__xludf.DUMMYFUNCTION("REGEXEXTRACT(E139, ""(.+) -"")
"),"tl")</f>
        <v>tl</v>
      </c>
      <c r="H139" s="5" t="str">
        <f ca="1">IFERROR(__xludf.DUMMYFUNCTION("GOOGLETRANSLATE(""racism"",""en"",F139)"),"racism")</f>
        <v>racism</v>
      </c>
      <c r="I139" s="4" t="str">
        <f ca="1">IFERROR(__xludf.DUMMYFUNCTION("GOOGLETRANSLATE(""racism"",""en"",G139)"),"kapootang panlahi")</f>
        <v>kapootang panlahi</v>
      </c>
    </row>
    <row r="140" spans="1:9" ht="14" x14ac:dyDescent="0.15">
      <c r="A140" s="3" t="s">
        <v>495</v>
      </c>
      <c r="B140" s="2" t="s">
        <v>496</v>
      </c>
      <c r="C140" s="2" t="s">
        <v>497</v>
      </c>
      <c r="D140" s="2" t="s">
        <v>498</v>
      </c>
      <c r="F140" s="4" t="str">
        <f ca="1">IFERROR(__xludf.DUMMYFUNCTION("REGEXEXTRACT(D140, ""(.+) -"")
"),"pl")</f>
        <v>pl</v>
      </c>
      <c r="G140" s="4" t="str">
        <f ca="1">IFERROR(__xludf.DUMMYFUNCTION("REGEXEXTRACT(E140, ""(.+) -"")
"),"#N/A")</f>
        <v>#N/A</v>
      </c>
      <c r="H140" s="5" t="str">
        <f ca="1">IFERROR(__xludf.DUMMYFUNCTION("GOOGLETRANSLATE(""racism"",""en"",F140)"),"rasizm")</f>
        <v>rasizm</v>
      </c>
      <c r="I140" s="4" t="str">
        <f ca="1">IFERROR(__xludf.DUMMYFUNCTION("GOOGLETRANSLATE(""racism"",""en"",G140)"),"#N/A")</f>
        <v>#N/A</v>
      </c>
    </row>
    <row r="141" spans="1:9" ht="14" x14ac:dyDescent="0.15">
      <c r="A141" s="3" t="s">
        <v>499</v>
      </c>
      <c r="B141" s="2" t="s">
        <v>500</v>
      </c>
      <c r="C141" s="2" t="s">
        <v>501</v>
      </c>
      <c r="D141" s="2" t="s">
        <v>32</v>
      </c>
      <c r="F141" s="4" t="str">
        <f ca="1">IFERROR(__xludf.DUMMYFUNCTION("REGEXEXTRACT(D141, ""(.+) -"")
"),"pt-PT")</f>
        <v>pt-PT</v>
      </c>
      <c r="G141" s="4" t="str">
        <f ca="1">IFERROR(__xludf.DUMMYFUNCTION("REGEXEXTRACT(E141, ""(.+) -"")
"),"#N/A")</f>
        <v>#N/A</v>
      </c>
      <c r="H141" s="5" t="str">
        <f ca="1">IFERROR(__xludf.DUMMYFUNCTION("GOOGLETRANSLATE(""racism"",""en"",F141)"),"racismo")</f>
        <v>racismo</v>
      </c>
      <c r="I141" s="4" t="str">
        <f ca="1">IFERROR(__xludf.DUMMYFUNCTION("GOOGLETRANSLATE(""racism"",""en"",G141)"),"#N/A")</f>
        <v>#N/A</v>
      </c>
    </row>
    <row r="142" spans="1:9" ht="14" x14ac:dyDescent="0.15">
      <c r="A142" s="3" t="s">
        <v>502</v>
      </c>
      <c r="B142" s="2" t="s">
        <v>503</v>
      </c>
      <c r="C142" s="2" t="s">
        <v>504</v>
      </c>
      <c r="D142" s="2" t="s">
        <v>43</v>
      </c>
      <c r="E142" s="2" t="s">
        <v>24</v>
      </c>
      <c r="F142" s="4" t="str">
        <f ca="1">IFERROR(__xludf.DUMMYFUNCTION("REGEXEXTRACT(D142, ""(.+) -"")
"),"es-419")</f>
        <v>es-419</v>
      </c>
      <c r="G142" s="4" t="str">
        <f ca="1">IFERROR(__xludf.DUMMYFUNCTION("REGEXEXTRACT(E142, ""(.+) -"")
"),"en")</f>
        <v>en</v>
      </c>
      <c r="H142" s="5" t="str">
        <f ca="1">IFERROR(__xludf.DUMMYFUNCTION("GOOGLETRANSLATE(""racism"",""en"",F142)"),"racismo")</f>
        <v>racismo</v>
      </c>
      <c r="I142" s="4" t="str">
        <f ca="1">IFERROR(__xludf.DUMMYFUNCTION("GOOGLETRANSLATE(""racism"",""en"",G142)"),"racism")</f>
        <v>racism</v>
      </c>
    </row>
    <row r="143" spans="1:9" ht="14" x14ac:dyDescent="0.15">
      <c r="A143" s="3" t="s">
        <v>505</v>
      </c>
      <c r="B143" s="2" t="s">
        <v>506</v>
      </c>
      <c r="C143" s="2" t="s">
        <v>507</v>
      </c>
      <c r="D143" s="2" t="s">
        <v>20</v>
      </c>
      <c r="F143" s="4" t="str">
        <f ca="1">IFERROR(__xludf.DUMMYFUNCTION("REGEXEXTRACT(D143, ""(.+) -"")
"),"ar")</f>
        <v>ar</v>
      </c>
      <c r="G143" s="7" t="s">
        <v>67</v>
      </c>
      <c r="H143" s="5" t="str">
        <f ca="1">IFERROR(__xludf.DUMMYFUNCTION("GOOGLETRANSLATE(""racism"",""en"",F143)"),"عنصرية")</f>
        <v>عنصرية</v>
      </c>
      <c r="I143" s="10"/>
    </row>
    <row r="144" spans="1:9" ht="14" x14ac:dyDescent="0.15">
      <c r="A144" s="3" t="s">
        <v>508</v>
      </c>
      <c r="B144" s="2" t="s">
        <v>509</v>
      </c>
      <c r="C144" s="2" t="s">
        <v>510</v>
      </c>
      <c r="D144" s="2" t="s">
        <v>511</v>
      </c>
      <c r="E144" s="2" t="s">
        <v>292</v>
      </c>
      <c r="F144" s="4" t="str">
        <f ca="1">IFERROR(__xludf.DUMMYFUNCTION("REGEXEXTRACT(D144, ""(.+) -"")
"),"ro")</f>
        <v>ro</v>
      </c>
      <c r="G144" s="4" t="str">
        <f ca="1">IFERROR(__xludf.DUMMYFUNCTION("REGEXEXTRACT(E144, ""(.+) -"")
"),"hu")</f>
        <v>hu</v>
      </c>
      <c r="H144" s="5" t="str">
        <f ca="1">IFERROR(__xludf.DUMMYFUNCTION("GOOGLETRANSLATE(""racism"",""en"",F144)"),"rasism")</f>
        <v>rasism</v>
      </c>
      <c r="I144" s="4" t="str">
        <f ca="1">IFERROR(__xludf.DUMMYFUNCTION("GOOGLETRANSLATE(""racism"",""en"",G144)"),"rasszizmus")</f>
        <v>rasszizmus</v>
      </c>
    </row>
    <row r="145" spans="1:9" ht="14" x14ac:dyDescent="0.15">
      <c r="A145" s="3" t="s">
        <v>512</v>
      </c>
      <c r="B145" s="2" t="s">
        <v>513</v>
      </c>
      <c r="C145" s="2" t="s">
        <v>514</v>
      </c>
      <c r="D145" s="2" t="s">
        <v>60</v>
      </c>
      <c r="F145" s="4" t="str">
        <f ca="1">IFERROR(__xludf.DUMMYFUNCTION("REGEXEXTRACT(D145, ""(.+) -"")
"),"ru")</f>
        <v>ru</v>
      </c>
      <c r="G145" s="4" t="str">
        <f ca="1">IFERROR(__xludf.DUMMYFUNCTION("REGEXEXTRACT(E145, ""(.+) -"")
"),"#N/A")</f>
        <v>#N/A</v>
      </c>
      <c r="H145" s="5" t="str">
        <f ca="1">IFERROR(__xludf.DUMMYFUNCTION("GOOGLETRANSLATE(""racism"",""en"",F145)"),"расизм")</f>
        <v>расизм</v>
      </c>
      <c r="I145" s="4" t="str">
        <f ca="1">IFERROR(__xludf.DUMMYFUNCTION("GOOGLETRANSLATE(""racism"",""en"",G145)"),"#N/A")</f>
        <v>#N/A</v>
      </c>
    </row>
    <row r="146" spans="1:9" ht="14" x14ac:dyDescent="0.15">
      <c r="A146" s="3" t="s">
        <v>515</v>
      </c>
      <c r="B146" s="2" t="s">
        <v>516</v>
      </c>
      <c r="C146" s="2" t="s">
        <v>517</v>
      </c>
      <c r="D146" s="2" t="s">
        <v>24</v>
      </c>
      <c r="E146" s="2" t="s">
        <v>19</v>
      </c>
      <c r="F146" s="4" t="str">
        <f ca="1">IFERROR(__xludf.DUMMYFUNCTION("REGEXEXTRACT(D146, ""(.+) -"")
"),"en")</f>
        <v>en</v>
      </c>
      <c r="G146" s="4" t="str">
        <f ca="1">IFERROR(__xludf.DUMMYFUNCTION("REGEXEXTRACT(E146, ""(.+) -"")
"),"fr")</f>
        <v>fr</v>
      </c>
      <c r="H146" s="5" t="str">
        <f ca="1">IFERROR(__xludf.DUMMYFUNCTION("GOOGLETRANSLATE(""racism"",""en"",F146)"),"racism")</f>
        <v>racism</v>
      </c>
      <c r="I146" s="4" t="str">
        <f ca="1">IFERROR(__xludf.DUMMYFUNCTION("GOOGLETRANSLATE(""racism"",""en"",G146)"),"racisme")</f>
        <v>racisme</v>
      </c>
    </row>
    <row r="147" spans="1:9" ht="14" x14ac:dyDescent="0.15">
      <c r="A147" s="3" t="s">
        <v>518</v>
      </c>
      <c r="B147" s="2" t="s">
        <v>519</v>
      </c>
      <c r="C147" s="2" t="s">
        <v>520</v>
      </c>
      <c r="D147" s="2" t="s">
        <v>24</v>
      </c>
      <c r="F147" s="4" t="str">
        <f ca="1">IFERROR(__xludf.DUMMYFUNCTION("REGEXEXTRACT(D147, ""(.+) -"")
"),"en")</f>
        <v>en</v>
      </c>
      <c r="G147" s="4" t="str">
        <f ca="1">IFERROR(__xludf.DUMMYFUNCTION("REGEXEXTRACT(E147, ""(.+) -"")
"),"#N/A")</f>
        <v>#N/A</v>
      </c>
      <c r="H147" s="5" t="str">
        <f ca="1">IFERROR(__xludf.DUMMYFUNCTION("GOOGLETRANSLATE(""racism"",""en"",F147)"),"racism")</f>
        <v>racism</v>
      </c>
      <c r="I147" s="4" t="str">
        <f ca="1">IFERROR(__xludf.DUMMYFUNCTION("GOOGLETRANSLATE(""racism"",""en"",G147)"),"#N/A")</f>
        <v>#N/A</v>
      </c>
    </row>
    <row r="148" spans="1:9" ht="14" x14ac:dyDescent="0.15">
      <c r="A148" s="3" t="s">
        <v>521</v>
      </c>
      <c r="B148" s="2" t="s">
        <v>522</v>
      </c>
      <c r="C148" s="2" t="s">
        <v>523</v>
      </c>
      <c r="D148" s="2" t="s">
        <v>24</v>
      </c>
      <c r="F148" s="4" t="str">
        <f ca="1">IFERROR(__xludf.DUMMYFUNCTION("REGEXEXTRACT(D148, ""(.+) -"")
"),"en")</f>
        <v>en</v>
      </c>
      <c r="G148" s="4" t="str">
        <f ca="1">IFERROR(__xludf.DUMMYFUNCTION("REGEXEXTRACT(E148, ""(.+) -"")
"),"#N/A")</f>
        <v>#N/A</v>
      </c>
      <c r="H148" s="5" t="str">
        <f ca="1">IFERROR(__xludf.DUMMYFUNCTION("GOOGLETRANSLATE(""racism"",""en"",F148)"),"racism")</f>
        <v>racism</v>
      </c>
      <c r="I148" s="4" t="str">
        <f ca="1">IFERROR(__xludf.DUMMYFUNCTION("GOOGLETRANSLATE(""racism"",""en"",G148)"),"#N/A")</f>
        <v>#N/A</v>
      </c>
    </row>
    <row r="149" spans="1:9" ht="14" x14ac:dyDescent="0.15">
      <c r="A149" s="3" t="s">
        <v>524</v>
      </c>
      <c r="B149" s="2" t="s">
        <v>525</v>
      </c>
      <c r="C149" s="2" t="s">
        <v>526</v>
      </c>
      <c r="D149" s="2" t="s">
        <v>24</v>
      </c>
      <c r="F149" s="4" t="str">
        <f ca="1">IFERROR(__xludf.DUMMYFUNCTION("REGEXEXTRACT(D149, ""(.+) -"")
"),"en")</f>
        <v>en</v>
      </c>
      <c r="G149" s="4" t="str">
        <f ca="1">IFERROR(__xludf.DUMMYFUNCTION("REGEXEXTRACT(E149, ""(.+) -"")
"),"#N/A")</f>
        <v>#N/A</v>
      </c>
      <c r="H149" s="5" t="str">
        <f ca="1">IFERROR(__xludf.DUMMYFUNCTION("GOOGLETRANSLATE(""racism"",""en"",F149)"),"racism")</f>
        <v>racism</v>
      </c>
      <c r="I149" s="4" t="str">
        <f ca="1">IFERROR(__xludf.DUMMYFUNCTION("GOOGLETRANSLATE(""racism"",""en"",G149)"),"#N/A")</f>
        <v>#N/A</v>
      </c>
    </row>
    <row r="150" spans="1:9" ht="14" x14ac:dyDescent="0.15">
      <c r="A150" s="3" t="s">
        <v>527</v>
      </c>
      <c r="B150" s="2" t="s">
        <v>528</v>
      </c>
      <c r="C150" s="2" t="s">
        <v>529</v>
      </c>
      <c r="D150" s="2" t="s">
        <v>321</v>
      </c>
      <c r="F150" s="4" t="str">
        <f ca="1">IFERROR(__xludf.DUMMYFUNCTION("REGEXEXTRACT(D150, ""(.+) -"")
"),"it")</f>
        <v>it</v>
      </c>
      <c r="G150" s="4" t="str">
        <f ca="1">IFERROR(__xludf.DUMMYFUNCTION("REGEXEXTRACT(E150, ""(.+) -"")
"),"#N/A")</f>
        <v>#N/A</v>
      </c>
      <c r="H150" s="5" t="str">
        <f ca="1">IFERROR(__xludf.DUMMYFUNCTION("GOOGLETRANSLATE(""racism"",""en"",F150)"),"razzismo")</f>
        <v>razzismo</v>
      </c>
      <c r="I150" s="4" t="str">
        <f ca="1">IFERROR(__xludf.DUMMYFUNCTION("GOOGLETRANSLATE(""racism"",""en"",G150)"),"#N/A")</f>
        <v>#N/A</v>
      </c>
    </row>
    <row r="151" spans="1:9" ht="14" x14ac:dyDescent="0.15">
      <c r="A151" s="3" t="s">
        <v>530</v>
      </c>
      <c r="B151" s="2" t="s">
        <v>531</v>
      </c>
      <c r="C151" s="2" t="s">
        <v>532</v>
      </c>
      <c r="D151" s="2" t="s">
        <v>32</v>
      </c>
      <c r="F151" s="4" t="str">
        <f ca="1">IFERROR(__xludf.DUMMYFUNCTION("REGEXEXTRACT(D151, ""(.+) -"")
"),"pt-PT")</f>
        <v>pt-PT</v>
      </c>
      <c r="G151" s="4" t="str">
        <f ca="1">IFERROR(__xludf.DUMMYFUNCTION("REGEXEXTRACT(E151, ""(.+) -"")
"),"#N/A")</f>
        <v>#N/A</v>
      </c>
      <c r="H151" s="5" t="str">
        <f ca="1">IFERROR(__xludf.DUMMYFUNCTION("GOOGLETRANSLATE(""racism"",""en"",F151)"),"racismo")</f>
        <v>racismo</v>
      </c>
      <c r="I151" s="4" t="str">
        <f ca="1">IFERROR(__xludf.DUMMYFUNCTION("GOOGLETRANSLATE(""racism"",""en"",G151)"),"#N/A")</f>
        <v>#N/A</v>
      </c>
    </row>
    <row r="152" spans="1:9" ht="14" x14ac:dyDescent="0.15">
      <c r="A152" s="3" t="s">
        <v>533</v>
      </c>
      <c r="B152" s="2" t="s">
        <v>534</v>
      </c>
      <c r="C152" s="2" t="s">
        <v>535</v>
      </c>
      <c r="D152" s="2" t="s">
        <v>20</v>
      </c>
      <c r="F152" s="4" t="str">
        <f ca="1">IFERROR(__xludf.DUMMYFUNCTION("REGEXEXTRACT(D152, ""(.+) -"")
"),"ar")</f>
        <v>ar</v>
      </c>
      <c r="G152" s="7" t="s">
        <v>67</v>
      </c>
      <c r="H152" s="5" t="str">
        <f ca="1">IFERROR(__xludf.DUMMYFUNCTION("GOOGLETRANSLATE(""racism"",""en"",F152)"),"عنصرية")</f>
        <v>عنصرية</v>
      </c>
      <c r="I152" s="10"/>
    </row>
    <row r="153" spans="1:9" ht="14" x14ac:dyDescent="0.15">
      <c r="A153" s="3" t="s">
        <v>536</v>
      </c>
      <c r="B153" s="2" t="s">
        <v>537</v>
      </c>
      <c r="C153" s="2" t="s">
        <v>538</v>
      </c>
      <c r="D153" s="2" t="s">
        <v>19</v>
      </c>
      <c r="E153" s="2" t="s">
        <v>244</v>
      </c>
      <c r="F153" s="4" t="str">
        <f ca="1">IFERROR(__xludf.DUMMYFUNCTION("REGEXEXTRACT(D153, ""(.+) -"")
"),"fr")</f>
        <v>fr</v>
      </c>
      <c r="G153" s="4" t="str">
        <f ca="1">IFERROR(__xludf.DUMMYFUNCTION("REGEXEXTRACT(E153, ""(.+) -"")
"),"wo")</f>
        <v>wo</v>
      </c>
      <c r="H153" s="5" t="str">
        <f ca="1">IFERROR(__xludf.DUMMYFUNCTION("GOOGLETRANSLATE(""racism"",""en"",F153)"),"racisme")</f>
        <v>racisme</v>
      </c>
      <c r="I153" s="4" t="str">
        <f ca="1">IFERROR(__xludf.DUMMYFUNCTION("GOOGLETRANSLATE(""racism"",""en"",G153)"),"#VALUE!")</f>
        <v>#VALUE!</v>
      </c>
    </row>
    <row r="154" spans="1:9" ht="14" x14ac:dyDescent="0.15">
      <c r="A154" s="3" t="s">
        <v>539</v>
      </c>
      <c r="B154" s="2" t="s">
        <v>540</v>
      </c>
      <c r="C154" s="2" t="s">
        <v>541</v>
      </c>
      <c r="D154" s="2" t="s">
        <v>98</v>
      </c>
      <c r="F154" s="4" t="str">
        <f ca="1">IFERROR(__xludf.DUMMYFUNCTION("REGEXEXTRACT(D154, ""(.+) -"")
"),"sr")</f>
        <v>sr</v>
      </c>
      <c r="G154" s="4" t="str">
        <f ca="1">IFERROR(__xludf.DUMMYFUNCTION("REGEXEXTRACT(E154, ""(.+) -"")
"),"#N/A")</f>
        <v>#N/A</v>
      </c>
      <c r="H154" s="5" t="str">
        <f ca="1">IFERROR(__xludf.DUMMYFUNCTION("GOOGLETRANSLATE(""racism"",""en"",F154)"),"расизам")</f>
        <v>расизам</v>
      </c>
      <c r="I154" s="4" t="str">
        <f ca="1">IFERROR(__xludf.DUMMYFUNCTION("GOOGLETRANSLATE(""racism"",""en"",G154)"),"#N/A")</f>
        <v>#N/A</v>
      </c>
    </row>
    <row r="155" spans="1:9" ht="14" x14ac:dyDescent="0.15">
      <c r="A155" s="3" t="s">
        <v>542</v>
      </c>
      <c r="B155" s="2" t="s">
        <v>543</v>
      </c>
      <c r="C155" s="2" t="s">
        <v>544</v>
      </c>
      <c r="D155" s="2" t="s">
        <v>545</v>
      </c>
      <c r="E155" s="2" t="s">
        <v>19</v>
      </c>
      <c r="F155" s="4" t="str">
        <f ca="1">IFERROR(__xludf.DUMMYFUNCTION("REGEXEXTRACT(D155, ""(.+) -"")
"),"crs")</f>
        <v>crs</v>
      </c>
      <c r="G155" s="4" t="str">
        <f ca="1">IFERROR(__xludf.DUMMYFUNCTION("REGEXEXTRACT(E155, ""(.+) -"")
"),"fr")</f>
        <v>fr</v>
      </c>
      <c r="H155" s="5" t="str">
        <f ca="1">IFERROR(__xludf.DUMMYFUNCTION("GOOGLETRANSLATE(""racism"",""en"",F155)"),"#VALUE!")</f>
        <v>#VALUE!</v>
      </c>
      <c r="I155" s="4" t="str">
        <f ca="1">IFERROR(__xludf.DUMMYFUNCTION("GOOGLETRANSLATE(""racism"",""en"",G155)"),"racisme")</f>
        <v>racisme</v>
      </c>
    </row>
    <row r="156" spans="1:9" ht="14" x14ac:dyDescent="0.15">
      <c r="A156" s="3" t="s">
        <v>546</v>
      </c>
      <c r="B156" s="2" t="s">
        <v>547</v>
      </c>
      <c r="C156" s="2" t="s">
        <v>548</v>
      </c>
      <c r="D156" s="2" t="s">
        <v>24</v>
      </c>
      <c r="E156" s="2" t="s">
        <v>549</v>
      </c>
      <c r="F156" s="4" t="str">
        <f ca="1">IFERROR(__xludf.DUMMYFUNCTION("REGEXEXTRACT(D156, ""(.+) -"")
"),"en")</f>
        <v>en</v>
      </c>
      <c r="G156" s="4" t="str">
        <f ca="1">IFERROR(__xludf.DUMMYFUNCTION("REGEXEXTRACT(E156, ""(.+) -"")
"),"kri")</f>
        <v>kri</v>
      </c>
      <c r="H156" s="5" t="str">
        <f ca="1">IFERROR(__xludf.DUMMYFUNCTION("GOOGLETRANSLATE(""racism"",""en"",F156)"),"racism")</f>
        <v>racism</v>
      </c>
      <c r="I156" s="4" t="str">
        <f ca="1">IFERROR(__xludf.DUMMYFUNCTION("GOOGLETRANSLATE(""racism"",""en"",G156)"),"#VALUE!")</f>
        <v>#VALUE!</v>
      </c>
    </row>
    <row r="157" spans="1:9" ht="14" x14ac:dyDescent="0.15">
      <c r="A157" s="3" t="s">
        <v>550</v>
      </c>
      <c r="B157" s="2" t="s">
        <v>551</v>
      </c>
      <c r="C157" s="2" t="s">
        <v>552</v>
      </c>
      <c r="D157" s="2" t="s">
        <v>24</v>
      </c>
      <c r="E157" s="2" t="s">
        <v>111</v>
      </c>
      <c r="F157" s="4" t="str">
        <f ca="1">IFERROR(__xludf.DUMMYFUNCTION("REGEXEXTRACT(D157, ""(.+) -"")
"),"en")</f>
        <v>en</v>
      </c>
      <c r="G157" s="4" t="str">
        <f ca="1">IFERROR(__xludf.DUMMYFUNCTION("REGEXEXTRACT(E157, ""(.+) -"")
"),"zh-cn")</f>
        <v>zh-cn</v>
      </c>
      <c r="H157" s="5" t="str">
        <f ca="1">IFERROR(__xludf.DUMMYFUNCTION("GOOGLETRANSLATE(""racism"",""en"",F157)"),"racism")</f>
        <v>racism</v>
      </c>
      <c r="I157" s="4" t="str">
        <f ca="1">IFERROR(__xludf.DUMMYFUNCTION("GOOGLETRANSLATE(""racism"",""en"",G157)"),"种族主义")</f>
        <v>种族主义</v>
      </c>
    </row>
    <row r="158" spans="1:9" ht="14" x14ac:dyDescent="0.15">
      <c r="A158" s="3" t="s">
        <v>553</v>
      </c>
      <c r="B158" s="2" t="s">
        <v>554</v>
      </c>
      <c r="C158" s="2" t="s">
        <v>555</v>
      </c>
      <c r="D158" s="2" t="s">
        <v>556</v>
      </c>
      <c r="F158" s="4" t="str">
        <f ca="1">IFERROR(__xludf.DUMMYFUNCTION("REGEXEXTRACT(D158, ""(.+) -"")
"),"sk")</f>
        <v>sk</v>
      </c>
      <c r="G158" s="4" t="str">
        <f ca="1">IFERROR(__xludf.DUMMYFUNCTION("REGEXEXTRACT(E158, ""(.+) -"")
"),"#N/A")</f>
        <v>#N/A</v>
      </c>
      <c r="H158" s="5" t="str">
        <f ca="1">IFERROR(__xludf.DUMMYFUNCTION("GOOGLETRANSLATE(""racism"",""en"",F158)"),"rasizmus")</f>
        <v>rasizmus</v>
      </c>
      <c r="I158" s="4" t="str">
        <f ca="1">IFERROR(__xludf.DUMMYFUNCTION("GOOGLETRANSLATE(""racism"",""en"",G158)"),"#N/A")</f>
        <v>#N/A</v>
      </c>
    </row>
    <row r="159" spans="1:9" ht="14" x14ac:dyDescent="0.15">
      <c r="A159" s="3" t="s">
        <v>557</v>
      </c>
      <c r="B159" s="2" t="s">
        <v>558</v>
      </c>
      <c r="C159" s="2" t="s">
        <v>559</v>
      </c>
      <c r="D159" s="2" t="s">
        <v>560</v>
      </c>
      <c r="F159" s="4" t="str">
        <f ca="1">IFERROR(__xludf.DUMMYFUNCTION("REGEXEXTRACT(D159, ""(.+) -"")
"),"sl")</f>
        <v>sl</v>
      </c>
      <c r="G159" s="4" t="str">
        <f ca="1">IFERROR(__xludf.DUMMYFUNCTION("REGEXEXTRACT(E159, ""(.+) -"")
"),"#N/A")</f>
        <v>#N/A</v>
      </c>
      <c r="H159" s="5" t="str">
        <f ca="1">IFERROR(__xludf.DUMMYFUNCTION("GOOGLETRANSLATE(""racism"",""en"",F159)"),"rasizem")</f>
        <v>rasizem</v>
      </c>
      <c r="I159" s="4" t="str">
        <f ca="1">IFERROR(__xludf.DUMMYFUNCTION("GOOGLETRANSLATE(""racism"",""en"",G159)"),"#N/A")</f>
        <v>#N/A</v>
      </c>
    </row>
    <row r="160" spans="1:9" ht="14" x14ac:dyDescent="0.15">
      <c r="A160" s="3" t="s">
        <v>561</v>
      </c>
      <c r="B160" s="2" t="s">
        <v>562</v>
      </c>
      <c r="C160" s="2" t="s">
        <v>563</v>
      </c>
      <c r="D160" s="2" t="s">
        <v>24</v>
      </c>
      <c r="F160" s="4" t="str">
        <f ca="1">IFERROR(__xludf.DUMMYFUNCTION("REGEXEXTRACT(D160, ""(.+) -"")
"),"en")</f>
        <v>en</v>
      </c>
      <c r="G160" s="4" t="str">
        <f ca="1">IFERROR(__xludf.DUMMYFUNCTION("REGEXEXTRACT(E160, ""(.+) -"")
"),"#N/A")</f>
        <v>#N/A</v>
      </c>
      <c r="H160" s="5" t="str">
        <f ca="1">IFERROR(__xludf.DUMMYFUNCTION("GOOGLETRANSLATE(""racism"",""en"",F160)"),"racism")</f>
        <v>racism</v>
      </c>
      <c r="I160" s="4" t="str">
        <f ca="1">IFERROR(__xludf.DUMMYFUNCTION("GOOGLETRANSLATE(""racism"",""en"",G160)"),"#N/A")</f>
        <v>#N/A</v>
      </c>
    </row>
    <row r="161" spans="1:10" ht="14" x14ac:dyDescent="0.15">
      <c r="A161" s="3" t="s">
        <v>564</v>
      </c>
      <c r="B161" s="2" t="s">
        <v>565</v>
      </c>
      <c r="C161" s="2" t="s">
        <v>566</v>
      </c>
      <c r="D161" s="2" t="s">
        <v>567</v>
      </c>
      <c r="E161" s="2" t="s">
        <v>20</v>
      </c>
      <c r="F161" s="4" t="str">
        <f ca="1">IFERROR(__xludf.DUMMYFUNCTION("REGEXEXTRACT(D161, ""(.+) -"")
"),"so")</f>
        <v>so</v>
      </c>
      <c r="G161" s="4" t="str">
        <f ca="1">IFERROR(__xludf.DUMMYFUNCTION("REGEXEXTRACT(E161, ""(.+) -"")
"),"ar")</f>
        <v>ar</v>
      </c>
      <c r="H161" s="5" t="str">
        <f ca="1">IFERROR(__xludf.DUMMYFUNCTION("GOOGLETRANSLATE(""racism"",""en"",F161)"),"cunsuriyadda")</f>
        <v>cunsuriyadda</v>
      </c>
      <c r="I161" s="4" t="str">
        <f ca="1">IFERROR(__xludf.DUMMYFUNCTION("GOOGLETRANSLATE(""racism"",""en"",G161)"),"عنصرية")</f>
        <v>عنصرية</v>
      </c>
      <c r="J161" s="10"/>
    </row>
    <row r="162" spans="1:10" ht="14" x14ac:dyDescent="0.15">
      <c r="A162" s="3" t="s">
        <v>568</v>
      </c>
      <c r="B162" s="2" t="s">
        <v>569</v>
      </c>
      <c r="C162" s="2" t="s">
        <v>570</v>
      </c>
      <c r="D162" s="2" t="s">
        <v>440</v>
      </c>
      <c r="E162" s="2" t="s">
        <v>571</v>
      </c>
      <c r="F162" s="4" t="str">
        <f ca="1">IFERROR(__xludf.DUMMYFUNCTION("REGEXEXTRACT(D162, ""(.+) -"")
"),"af")</f>
        <v>af</v>
      </c>
      <c r="G162" s="4" t="str">
        <f ca="1">IFERROR(__xludf.DUMMYFUNCTION("REGEXEXTRACT(E162, ""(.+) -"")
"),"st")</f>
        <v>st</v>
      </c>
      <c r="H162" s="5" t="str">
        <f ca="1">IFERROR(__xludf.DUMMYFUNCTION("GOOGLETRANSLATE(""racism"",""en"",F162)"),"rassisme")</f>
        <v>rassisme</v>
      </c>
      <c r="I162" s="4" t="str">
        <f ca="1">IFERROR(__xludf.DUMMYFUNCTION("GOOGLETRANSLATE(""racism"",""en"",G162)"),"khethollo ea morabe")</f>
        <v>khethollo ea morabe</v>
      </c>
    </row>
    <row r="163" spans="1:10" ht="14" x14ac:dyDescent="0.15">
      <c r="A163" s="3" t="s">
        <v>572</v>
      </c>
      <c r="B163" s="2" t="s">
        <v>573</v>
      </c>
      <c r="C163" s="2" t="s">
        <v>574</v>
      </c>
      <c r="D163" s="2" t="s">
        <v>259</v>
      </c>
      <c r="E163" s="2" t="s">
        <v>28</v>
      </c>
      <c r="F163" s="4" t="str">
        <f ca="1">IFERROR(__xludf.DUMMYFUNCTION("REGEXEXTRACT(D163, ""(.+) -"")
"),"es")</f>
        <v>es</v>
      </c>
      <c r="G163" s="4" t="str">
        <f ca="1">IFERROR(__xludf.DUMMYFUNCTION("REGEXEXTRACT(E163, ""(.+) -"")
"),"ca")</f>
        <v>ca</v>
      </c>
      <c r="H163" s="5" t="str">
        <f ca="1">IFERROR(__xludf.DUMMYFUNCTION("GOOGLETRANSLATE(""racism"",""en"",F163)"),"racismo")</f>
        <v>racismo</v>
      </c>
      <c r="I163" s="4" t="str">
        <f ca="1">IFERROR(__xludf.DUMMYFUNCTION("GOOGLETRANSLATE(""racism"",""en"",G163)"),"racisme")</f>
        <v>racisme</v>
      </c>
    </row>
    <row r="164" spans="1:10" ht="14" x14ac:dyDescent="0.15">
      <c r="A164" s="3" t="s">
        <v>575</v>
      </c>
      <c r="B164" s="2" t="s">
        <v>576</v>
      </c>
      <c r="C164" s="2" t="s">
        <v>577</v>
      </c>
      <c r="D164" s="2" t="s">
        <v>24</v>
      </c>
      <c r="E164" s="2" t="s">
        <v>578</v>
      </c>
      <c r="F164" s="4" t="str">
        <f ca="1">IFERROR(__xludf.DUMMYFUNCTION("REGEXEXTRACT(D164, ""(.+) -"")
"),"en")</f>
        <v>en</v>
      </c>
      <c r="G164" s="4" t="str">
        <f ca="1">IFERROR(__xludf.DUMMYFUNCTION("REGEXEXTRACT(E164, ""(.+) -"")
"),"si")</f>
        <v>si</v>
      </c>
      <c r="H164" s="5" t="str">
        <f ca="1">IFERROR(__xludf.DUMMYFUNCTION("GOOGLETRANSLATE(""racism"",""en"",F164)"),"racism")</f>
        <v>racism</v>
      </c>
      <c r="I164" s="4" t="str">
        <f ca="1">IFERROR(__xludf.DUMMYFUNCTION("GOOGLETRANSLATE(""racism"",""en"",G164)"),"වර්ගවාදය")</f>
        <v>වර්ගවාදය</v>
      </c>
    </row>
    <row r="165" spans="1:10" ht="14" x14ac:dyDescent="0.15">
      <c r="A165" s="2"/>
      <c r="B165" s="2"/>
      <c r="C165" s="2" t="s">
        <v>579</v>
      </c>
      <c r="D165" s="2" t="s">
        <v>24</v>
      </c>
      <c r="E165" s="2" t="s">
        <v>20</v>
      </c>
      <c r="F165" s="4" t="str">
        <f ca="1">IFERROR(__xludf.DUMMYFUNCTION("REGEXEXTRACT(D165, ""(.+) -"")
"),"en")</f>
        <v>en</v>
      </c>
      <c r="G165" s="4" t="str">
        <f ca="1">IFERROR(__xludf.DUMMYFUNCTION("REGEXEXTRACT(E165, ""(.+) -"")
"),"ar")</f>
        <v>ar</v>
      </c>
      <c r="H165" s="5" t="str">
        <f ca="1">IFERROR(__xludf.DUMMYFUNCTION("GOOGLETRANSLATE(""racism"",""en"",F165)"),"racism")</f>
        <v>racism</v>
      </c>
      <c r="I165" s="4" t="str">
        <f ca="1">IFERROR(__xludf.DUMMYFUNCTION("GOOGLETRANSLATE(""racism"",""en"",G165)"),"عنصرية")</f>
        <v>عنصرية</v>
      </c>
    </row>
    <row r="166" spans="1:10" ht="14" x14ac:dyDescent="0.15">
      <c r="A166" s="3" t="s">
        <v>580</v>
      </c>
      <c r="B166" s="2" t="s">
        <v>581</v>
      </c>
      <c r="C166" s="2" t="s">
        <v>582</v>
      </c>
      <c r="D166" s="2" t="s">
        <v>234</v>
      </c>
      <c r="F166" s="4" t="str">
        <f ca="1">IFERROR(__xludf.DUMMYFUNCTION("REGEXEXTRACT(D166, ""(.+) -"")
"),"sv")</f>
        <v>sv</v>
      </c>
      <c r="G166" s="4" t="str">
        <f ca="1">IFERROR(__xludf.DUMMYFUNCTION("REGEXEXTRACT(E166, ""(.+) -"")
"),"#N/A")</f>
        <v>#N/A</v>
      </c>
      <c r="H166" s="5" t="str">
        <f ca="1">IFERROR(__xludf.DUMMYFUNCTION("GOOGLETRANSLATE(""racism"",""en"",F166)"),"rasism")</f>
        <v>rasism</v>
      </c>
      <c r="I166" s="4" t="str">
        <f ca="1">IFERROR(__xludf.DUMMYFUNCTION("GOOGLETRANSLATE(""racism"",""en"",G166)"),"#N/A")</f>
        <v>#N/A</v>
      </c>
    </row>
    <row r="167" spans="1:10" ht="14" x14ac:dyDescent="0.15">
      <c r="A167" s="3" t="s">
        <v>583</v>
      </c>
      <c r="B167" s="2" t="s">
        <v>584</v>
      </c>
      <c r="C167" s="2" t="s">
        <v>585</v>
      </c>
      <c r="D167" s="2" t="s">
        <v>55</v>
      </c>
      <c r="E167" s="2" t="s">
        <v>19</v>
      </c>
      <c r="F167" s="4" t="str">
        <f ca="1">IFERROR(__xludf.DUMMYFUNCTION("REGEXEXTRACT(D167, ""(.+) -"")
"),"de")</f>
        <v>de</v>
      </c>
      <c r="G167" s="4" t="str">
        <f ca="1">IFERROR(__xludf.DUMMYFUNCTION("REGEXEXTRACT(E167, ""(.+) -"")
"),"fr")</f>
        <v>fr</v>
      </c>
      <c r="H167" s="5" t="str">
        <f ca="1">IFERROR(__xludf.DUMMYFUNCTION("GOOGLETRANSLATE(""racism"",""en"",F167)"),"Rassismus")</f>
        <v>Rassismus</v>
      </c>
      <c r="I167" s="4" t="str">
        <f ca="1">IFERROR(__xludf.DUMMYFUNCTION("GOOGLETRANSLATE(""racism"",""en"",G167)"),"racisme")</f>
        <v>racisme</v>
      </c>
    </row>
    <row r="168" spans="1:10" ht="14" x14ac:dyDescent="0.15">
      <c r="A168" s="3" t="s">
        <v>586</v>
      </c>
      <c r="B168" s="2" t="s">
        <v>587</v>
      </c>
      <c r="C168" s="2" t="s">
        <v>588</v>
      </c>
      <c r="D168" s="2" t="s">
        <v>589</v>
      </c>
      <c r="F168" s="4" t="str">
        <f ca="1">IFERROR(__xludf.DUMMYFUNCTION("REGEXEXTRACT(D168, ""(.+) -"")
"),"zh")</f>
        <v>zh</v>
      </c>
      <c r="G168" s="4" t="str">
        <f ca="1">IFERROR(__xludf.DUMMYFUNCTION("REGEXEXTRACT(E168, ""(.+) -"")
"),"#N/A")</f>
        <v>#N/A</v>
      </c>
      <c r="H168" s="5" t="str">
        <f ca="1">IFERROR(__xludf.DUMMYFUNCTION("GOOGLETRANSLATE(""racism"",""en"",F168)"),"种族主义")</f>
        <v>种族主义</v>
      </c>
      <c r="I168" s="4" t="str">
        <f ca="1">IFERROR(__xludf.DUMMYFUNCTION("GOOGLETRANSLATE(""racism"",""en"",G168)"),"#N/A")</f>
        <v>#N/A</v>
      </c>
    </row>
    <row r="169" spans="1:10" ht="14" x14ac:dyDescent="0.15">
      <c r="A169" s="3" t="s">
        <v>590</v>
      </c>
      <c r="B169" s="2" t="s">
        <v>591</v>
      </c>
      <c r="C169" s="2" t="s">
        <v>592</v>
      </c>
      <c r="D169" s="2" t="s">
        <v>593</v>
      </c>
      <c r="E169" s="2" t="s">
        <v>60</v>
      </c>
      <c r="F169" s="4" t="str">
        <f ca="1">IFERROR(__xludf.DUMMYFUNCTION("REGEXEXTRACT(D169, ""(.+) -"")
"),"tg")</f>
        <v>tg</v>
      </c>
      <c r="G169" s="4" t="str">
        <f ca="1">IFERROR(__xludf.DUMMYFUNCTION("REGEXEXTRACT(E169, ""(.+) -"")
"),"ru")</f>
        <v>ru</v>
      </c>
      <c r="H169" s="5" t="str">
        <f ca="1">IFERROR(__xludf.DUMMYFUNCTION("GOOGLETRANSLATE(""racism"",""en"",F169)"),"нажодпарастӣ")</f>
        <v>нажодпарастӣ</v>
      </c>
      <c r="I169" s="4" t="str">
        <f ca="1">IFERROR(__xludf.DUMMYFUNCTION("GOOGLETRANSLATE(""racism"",""en"",G169)"),"расизм")</f>
        <v>расизм</v>
      </c>
    </row>
    <row r="170" spans="1:10" ht="14" x14ac:dyDescent="0.15">
      <c r="A170" s="3" t="s">
        <v>594</v>
      </c>
      <c r="B170" s="2" t="s">
        <v>595</v>
      </c>
      <c r="C170" s="2" t="s">
        <v>596</v>
      </c>
      <c r="D170" s="2" t="s">
        <v>434</v>
      </c>
      <c r="E170" s="2" t="s">
        <v>24</v>
      </c>
      <c r="F170" s="4" t="str">
        <f ca="1">IFERROR(__xludf.DUMMYFUNCTION("REGEXEXTRACT(D170, ""(.+) -"")
"),"sw")</f>
        <v>sw</v>
      </c>
      <c r="G170" s="4" t="str">
        <f ca="1">IFERROR(__xludf.DUMMYFUNCTION("REGEXEXTRACT(E170, ""(.+) -"")
"),"en")</f>
        <v>en</v>
      </c>
      <c r="H170" s="5" t="str">
        <f ca="1">IFERROR(__xludf.DUMMYFUNCTION("GOOGLETRANSLATE(""racism"",""en"",F170)"),"ubaguzi wa rangi")</f>
        <v>ubaguzi wa rangi</v>
      </c>
      <c r="I170" s="4" t="str">
        <f ca="1">IFERROR(__xludf.DUMMYFUNCTION("GOOGLETRANSLATE(""racism"",""en"",G170)"),"racism")</f>
        <v>racism</v>
      </c>
    </row>
    <row r="171" spans="1:10" ht="14" x14ac:dyDescent="0.15">
      <c r="A171" s="3" t="s">
        <v>597</v>
      </c>
      <c r="B171" s="2" t="s">
        <v>598</v>
      </c>
      <c r="C171" s="2" t="s">
        <v>599</v>
      </c>
      <c r="D171" s="2" t="s">
        <v>600</v>
      </c>
      <c r="F171" s="4" t="str">
        <f ca="1">IFERROR(__xludf.DUMMYFUNCTION("REGEXEXTRACT(D171, ""(.+) -"")
"),"th")</f>
        <v>th</v>
      </c>
      <c r="G171" s="4" t="str">
        <f ca="1">IFERROR(__xludf.DUMMYFUNCTION("REGEXEXTRACT(E171, ""(.+) -"")
"),"#N/A")</f>
        <v>#N/A</v>
      </c>
      <c r="H171" s="5" t="str">
        <f ca="1">IFERROR(__xludf.DUMMYFUNCTION("GOOGLETRANSLATE(""racism"",""en"",F171)"),"ลัทธิชนชาติ")</f>
        <v>ลัทธิชนชาติ</v>
      </c>
      <c r="I171" s="4" t="str">
        <f ca="1">IFERROR(__xludf.DUMMYFUNCTION("GOOGLETRANSLATE(""racism"",""en"",G171)"),"#N/A")</f>
        <v>#N/A</v>
      </c>
    </row>
    <row r="172" spans="1:10" ht="14" x14ac:dyDescent="0.15">
      <c r="A172" s="3" t="s">
        <v>601</v>
      </c>
      <c r="B172" s="2" t="s">
        <v>602</v>
      </c>
      <c r="C172" s="2" t="s">
        <v>603</v>
      </c>
      <c r="D172" s="2" t="s">
        <v>32</v>
      </c>
      <c r="F172" s="4" t="str">
        <f ca="1">IFERROR(__xludf.DUMMYFUNCTION("REGEXEXTRACT(D172, ""(.+) -"")
"),"pt-PT")</f>
        <v>pt-PT</v>
      </c>
      <c r="G172" s="4" t="str">
        <f ca="1">IFERROR(__xludf.DUMMYFUNCTION("REGEXEXTRACT(E172, ""(.+) -"")
"),"#N/A")</f>
        <v>#N/A</v>
      </c>
      <c r="H172" s="5" t="str">
        <f ca="1">IFERROR(__xludf.DUMMYFUNCTION("GOOGLETRANSLATE(""racism"",""en"",F172)"),"racismo")</f>
        <v>racismo</v>
      </c>
      <c r="I172" s="4" t="str">
        <f ca="1">IFERROR(__xludf.DUMMYFUNCTION("GOOGLETRANSLATE(""racism"",""en"",G172)"),"#N/A")</f>
        <v>#N/A</v>
      </c>
    </row>
    <row r="173" spans="1:10" ht="14" x14ac:dyDescent="0.15">
      <c r="A173" s="3" t="s">
        <v>604</v>
      </c>
      <c r="B173" s="2" t="s">
        <v>605</v>
      </c>
      <c r="C173" s="2" t="s">
        <v>606</v>
      </c>
      <c r="D173" s="2" t="s">
        <v>19</v>
      </c>
      <c r="E173" s="2" t="s">
        <v>607</v>
      </c>
      <c r="F173" s="4" t="str">
        <f ca="1">IFERROR(__xludf.DUMMYFUNCTION("REGEXEXTRACT(D173, ""(.+) -"")
"),"fr")</f>
        <v>fr</v>
      </c>
      <c r="G173" s="4" t="str">
        <f ca="1">IFERROR(__xludf.DUMMYFUNCTION("REGEXEXTRACT(E173, ""(.+) -"")
"),"ee")</f>
        <v>ee</v>
      </c>
      <c r="H173" s="5" t="str">
        <f ca="1">IFERROR(__xludf.DUMMYFUNCTION("GOOGLETRANSLATE(""racism"",""en"",F173)"),"racisme")</f>
        <v>racisme</v>
      </c>
      <c r="I173" s="4" t="str">
        <f ca="1">IFERROR(__xludf.DUMMYFUNCTION("GOOGLETRANSLATE(""racism"",""en"",G173)"),"#VALUE!")</f>
        <v>#VALUE!</v>
      </c>
    </row>
    <row r="174" spans="1:10" ht="14" x14ac:dyDescent="0.15">
      <c r="A174" s="3" t="s">
        <v>608</v>
      </c>
      <c r="B174" s="2" t="s">
        <v>609</v>
      </c>
      <c r="C174" s="2" t="s">
        <v>610</v>
      </c>
      <c r="D174" s="2" t="s">
        <v>24</v>
      </c>
      <c r="E174" s="2" t="s">
        <v>611</v>
      </c>
      <c r="F174" s="4" t="str">
        <f ca="1">IFERROR(__xludf.DUMMYFUNCTION("REGEXEXTRACT(D174, ""(.+) -"")
"),"en")</f>
        <v>en</v>
      </c>
      <c r="G174" s="4" t="str">
        <f ca="1">IFERROR(__xludf.DUMMYFUNCTION("REGEXEXTRACT(E174, ""(.+) -"")
"),"to")</f>
        <v>to</v>
      </c>
      <c r="H174" s="5" t="str">
        <f ca="1">IFERROR(__xludf.DUMMYFUNCTION("GOOGLETRANSLATE(""racism"",""en"",F174)"),"racism")</f>
        <v>racism</v>
      </c>
      <c r="I174" s="4" t="str">
        <f ca="1">IFERROR(__xludf.DUMMYFUNCTION("GOOGLETRANSLATE(""racism"",""en"",G174)"),"#VALUE!")</f>
        <v>#VALUE!</v>
      </c>
    </row>
    <row r="175" spans="1:10" ht="14" x14ac:dyDescent="0.15">
      <c r="A175" s="3" t="s">
        <v>612</v>
      </c>
      <c r="B175" s="2" t="s">
        <v>613</v>
      </c>
      <c r="C175" s="2" t="s">
        <v>614</v>
      </c>
      <c r="D175" s="2" t="s">
        <v>24</v>
      </c>
      <c r="E175" s="2" t="s">
        <v>300</v>
      </c>
      <c r="F175" s="4" t="str">
        <f ca="1">IFERROR(__xludf.DUMMYFUNCTION("REGEXEXTRACT(D175, ""(.+) -"")
"),"en")</f>
        <v>en</v>
      </c>
      <c r="G175" s="4" t="str">
        <f ca="1">IFERROR(__xludf.DUMMYFUNCTION("REGEXEXTRACT(E175, ""(.+) -"")
"),"hi")</f>
        <v>hi</v>
      </c>
      <c r="H175" s="5" t="str">
        <f ca="1">IFERROR(__xludf.DUMMYFUNCTION("GOOGLETRANSLATE(""racism"",""en"",F175)"),"racism")</f>
        <v>racism</v>
      </c>
      <c r="I175" s="4" t="str">
        <f ca="1">IFERROR(__xludf.DUMMYFUNCTION("GOOGLETRANSLATE(""racism"",""en"",G175)"),"जातिवाद")</f>
        <v>जातिवाद</v>
      </c>
    </row>
    <row r="176" spans="1:10" ht="14" x14ac:dyDescent="0.15">
      <c r="A176" s="3" t="s">
        <v>615</v>
      </c>
      <c r="B176" s="2" t="s">
        <v>616</v>
      </c>
      <c r="C176" s="2" t="s">
        <v>617</v>
      </c>
      <c r="D176" s="2" t="s">
        <v>20</v>
      </c>
      <c r="E176" s="2" t="s">
        <v>19</v>
      </c>
      <c r="F176" s="4" t="str">
        <f ca="1">IFERROR(__xludf.DUMMYFUNCTION("REGEXEXTRACT(D176, ""(.+) -"")
"),"ar")</f>
        <v>ar</v>
      </c>
      <c r="G176" s="4" t="str">
        <f ca="1">IFERROR(__xludf.DUMMYFUNCTION("REGEXEXTRACT(E176, ""(.+) -"")
"),"fr")</f>
        <v>fr</v>
      </c>
      <c r="H176" s="5" t="str">
        <f ca="1">IFERROR(__xludf.DUMMYFUNCTION("GOOGLETRANSLATE(""racism"",""en"",F176)"),"عنصرية")</f>
        <v>عنصرية</v>
      </c>
      <c r="I176" s="4" t="str">
        <f ca="1">IFERROR(__xludf.DUMMYFUNCTION("GOOGLETRANSLATE(""racism"",""en"",G176)"),"racisme")</f>
        <v>racisme</v>
      </c>
      <c r="J176" s="10"/>
    </row>
    <row r="177" spans="1:10" ht="14" x14ac:dyDescent="0.15">
      <c r="A177" s="3" t="s">
        <v>618</v>
      </c>
      <c r="B177" s="2" t="s">
        <v>619</v>
      </c>
      <c r="C177" s="2" t="s">
        <v>620</v>
      </c>
      <c r="D177" s="2" t="s">
        <v>185</v>
      </c>
      <c r="F177" s="4" t="str">
        <f ca="1">IFERROR(__xludf.DUMMYFUNCTION("REGEXEXTRACT(D177, ""(.+) -"")
"),"tr")</f>
        <v>tr</v>
      </c>
      <c r="G177" s="4" t="str">
        <f ca="1">IFERROR(__xludf.DUMMYFUNCTION("REGEXEXTRACT(E177, ""(.+) -"")
"),"#N/A")</f>
        <v>#N/A</v>
      </c>
      <c r="H177" s="5" t="str">
        <f ca="1">IFERROR(__xludf.DUMMYFUNCTION("GOOGLETRANSLATE(""racism"",""en"",F177)"),"ırkçılık")</f>
        <v>ırkçılık</v>
      </c>
      <c r="I177" s="4" t="str">
        <f ca="1">IFERROR(__xludf.DUMMYFUNCTION("GOOGLETRANSLATE(""racism"",""en"",G177)"),"#N/A")</f>
        <v>#N/A</v>
      </c>
    </row>
    <row r="178" spans="1:10" ht="14" x14ac:dyDescent="0.15">
      <c r="A178" s="3" t="s">
        <v>621</v>
      </c>
      <c r="B178" s="2" t="s">
        <v>622</v>
      </c>
      <c r="C178" s="2" t="s">
        <v>623</v>
      </c>
      <c r="D178" s="2" t="s">
        <v>624</v>
      </c>
      <c r="E178" s="2" t="s">
        <v>60</v>
      </c>
      <c r="F178" s="4" t="str">
        <f ca="1">IFERROR(__xludf.DUMMYFUNCTION("REGEXEXTRACT(D178, ""(.+) -"")
"),"tk")</f>
        <v>tk</v>
      </c>
      <c r="G178" s="4" t="str">
        <f ca="1">IFERROR(__xludf.DUMMYFUNCTION("REGEXEXTRACT(E178, ""(.+) -"")
"),"ru")</f>
        <v>ru</v>
      </c>
      <c r="H178" s="5" t="str">
        <f ca="1">IFERROR(__xludf.DUMMYFUNCTION("GOOGLETRANSLATE(""racism"",""en"",F178)"),"jynsparazlyk")</f>
        <v>jynsparazlyk</v>
      </c>
      <c r="I178" s="4" t="str">
        <f ca="1">IFERROR(__xludf.DUMMYFUNCTION("GOOGLETRANSLATE(""racism"",""en"",G178)"),"расизм")</f>
        <v>расизм</v>
      </c>
    </row>
    <row r="179" spans="1:10" ht="14" x14ac:dyDescent="0.15">
      <c r="A179" s="3" t="s">
        <v>625</v>
      </c>
      <c r="B179" s="2" t="s">
        <v>626</v>
      </c>
      <c r="C179" s="2" t="s">
        <v>627</v>
      </c>
      <c r="D179" s="2" t="s">
        <v>24</v>
      </c>
      <c r="E179" s="2" t="s">
        <v>122</v>
      </c>
      <c r="F179" s="4" t="str">
        <f ca="1">IFERROR(__xludf.DUMMYFUNCTION("REGEXEXTRACT(D179, ""(.+) -"")
"),"en")</f>
        <v>en</v>
      </c>
      <c r="G179" s="4" t="str">
        <f ca="1">IFERROR(__xludf.DUMMYFUNCTION("REGEXEXTRACT(E179, ""(.+) -"")
"),"sw")</f>
        <v>sw</v>
      </c>
      <c r="H179" s="5" t="str">
        <f ca="1">IFERROR(__xludf.DUMMYFUNCTION("GOOGLETRANSLATE(""racism"",""en"",F179)"),"racism")</f>
        <v>racism</v>
      </c>
      <c r="I179" s="4" t="str">
        <f ca="1">IFERROR(__xludf.DUMMYFUNCTION("GOOGLETRANSLATE(""racism"",""en"",G179)"),"ubaguzi wa rangi")</f>
        <v>ubaguzi wa rangi</v>
      </c>
    </row>
    <row r="180" spans="1:10" ht="14" x14ac:dyDescent="0.15">
      <c r="A180" s="3" t="s">
        <v>628</v>
      </c>
      <c r="B180" s="2" t="s">
        <v>629</v>
      </c>
      <c r="C180" s="2" t="s">
        <v>630</v>
      </c>
      <c r="D180" s="2" t="s">
        <v>631</v>
      </c>
      <c r="E180" s="2" t="s">
        <v>60</v>
      </c>
      <c r="F180" s="4" t="str">
        <f ca="1">IFERROR(__xludf.DUMMYFUNCTION("REGEXEXTRACT(D180, ""(.+) -"")
"),"uk")</f>
        <v>uk</v>
      </c>
      <c r="G180" s="4" t="str">
        <f ca="1">IFERROR(__xludf.DUMMYFUNCTION("REGEXEXTRACT(E180, ""(.+) -"")
"),"ru")</f>
        <v>ru</v>
      </c>
      <c r="H180" s="5" t="str">
        <f ca="1">IFERROR(__xludf.DUMMYFUNCTION("GOOGLETRANSLATE(""racism"",""en"",F180)"),"расизм")</f>
        <v>расизм</v>
      </c>
      <c r="I180" s="4" t="str">
        <f ca="1">IFERROR(__xludf.DUMMYFUNCTION("GOOGLETRANSLATE(""racism"",""en"",G180)"),"расизм")</f>
        <v>расизм</v>
      </c>
    </row>
    <row r="181" spans="1:10" ht="14" x14ac:dyDescent="0.15">
      <c r="A181" s="3" t="s">
        <v>632</v>
      </c>
      <c r="B181" s="2" t="s">
        <v>633</v>
      </c>
      <c r="C181" s="2" t="s">
        <v>634</v>
      </c>
      <c r="D181" s="2" t="s">
        <v>20</v>
      </c>
      <c r="E181" s="2" t="s">
        <v>9</v>
      </c>
      <c r="F181" s="4" t="str">
        <f ca="1">IFERROR(__xludf.DUMMYFUNCTION("REGEXEXTRACT(D181, ""(.+) -"")
"),"ar")</f>
        <v>ar</v>
      </c>
      <c r="G181" s="4" t="str">
        <f ca="1">IFERROR(__xludf.DUMMYFUNCTION("REGEXEXTRACT(E181, ""(.+) -"")
"),"fa")</f>
        <v>fa</v>
      </c>
      <c r="H181" s="5" t="str">
        <f ca="1">IFERROR(__xludf.DUMMYFUNCTION("GOOGLETRANSLATE(""racism"",""en"",F181)"),"عنصرية")</f>
        <v>عنصرية</v>
      </c>
      <c r="I181" s="4" t="str">
        <f ca="1">IFERROR(__xludf.DUMMYFUNCTION("GOOGLETRANSLATE(""racism"",""en"",G181)"),"نژاد پرستی")</f>
        <v>نژاد پرستی</v>
      </c>
      <c r="J181" s="10"/>
    </row>
    <row r="182" spans="1:10" ht="14" x14ac:dyDescent="0.15">
      <c r="A182" s="3" t="s">
        <v>635</v>
      </c>
      <c r="B182" s="2" t="s">
        <v>636</v>
      </c>
      <c r="C182" s="2" t="s">
        <v>637</v>
      </c>
      <c r="D182" s="2" t="s">
        <v>24</v>
      </c>
      <c r="F182" s="4" t="str">
        <f ca="1">IFERROR(__xludf.DUMMYFUNCTION("REGEXEXTRACT(D182, ""(.+) -"")
"),"en")</f>
        <v>en</v>
      </c>
      <c r="G182" s="4" t="str">
        <f ca="1">IFERROR(__xludf.DUMMYFUNCTION("REGEXEXTRACT(E182, ""(.+) -"")
"),"#N/A")</f>
        <v>#N/A</v>
      </c>
      <c r="H182" s="5" t="str">
        <f ca="1">IFERROR(__xludf.DUMMYFUNCTION("GOOGLETRANSLATE(""racism"",""en"",F182)"),"racism")</f>
        <v>racism</v>
      </c>
      <c r="I182" s="4" t="str">
        <f ca="1">IFERROR(__xludf.DUMMYFUNCTION("GOOGLETRANSLATE(""racism"",""en"",G182)"),"#N/A")</f>
        <v>#N/A</v>
      </c>
    </row>
    <row r="183" spans="1:10" ht="14" x14ac:dyDescent="0.15">
      <c r="A183" s="3" t="s">
        <v>638</v>
      </c>
      <c r="B183" s="2" t="s">
        <v>639</v>
      </c>
      <c r="C183" s="2" t="s">
        <v>640</v>
      </c>
      <c r="D183" s="2" t="s">
        <v>24</v>
      </c>
      <c r="F183" s="4" t="str">
        <f ca="1">IFERROR(__xludf.DUMMYFUNCTION("REGEXEXTRACT(D183, ""(.+) -"")
"),"en")</f>
        <v>en</v>
      </c>
      <c r="G183" s="4" t="str">
        <f ca="1">IFERROR(__xludf.DUMMYFUNCTION("REGEXEXTRACT(E183, ""(.+) -"")
"),"#N/A")</f>
        <v>#N/A</v>
      </c>
      <c r="H183" s="5" t="str">
        <f ca="1">IFERROR(__xludf.DUMMYFUNCTION("GOOGLETRANSLATE(""racism"",""en"",F183)"),"racism")</f>
        <v>racism</v>
      </c>
      <c r="I183" s="4" t="str">
        <f ca="1">IFERROR(__xludf.DUMMYFUNCTION("GOOGLETRANSLATE(""racism"",""en"",G183)"),"#N/A")</f>
        <v>#N/A</v>
      </c>
    </row>
    <row r="184" spans="1:10" ht="14" x14ac:dyDescent="0.15">
      <c r="A184" s="3" t="s">
        <v>641</v>
      </c>
      <c r="B184" s="2" t="s">
        <v>642</v>
      </c>
      <c r="C184" s="2" t="s">
        <v>643</v>
      </c>
      <c r="D184" s="2" t="s">
        <v>43</v>
      </c>
      <c r="F184" s="4" t="str">
        <f ca="1">IFERROR(__xludf.DUMMYFUNCTION("REGEXEXTRACT(D184, ""(.+) -"")
"),"es-419")</f>
        <v>es-419</v>
      </c>
      <c r="G184" s="4" t="str">
        <f ca="1">IFERROR(__xludf.DUMMYFUNCTION("REGEXEXTRACT(E184, ""(.+) -"")
"),"#N/A")</f>
        <v>#N/A</v>
      </c>
      <c r="H184" s="5" t="str">
        <f ca="1">IFERROR(__xludf.DUMMYFUNCTION("GOOGLETRANSLATE(""racism"",""en"",F184)"),"racismo")</f>
        <v>racismo</v>
      </c>
      <c r="I184" s="4" t="str">
        <f ca="1">IFERROR(__xludf.DUMMYFUNCTION("GOOGLETRANSLATE(""racism"",""en"",G184)"),"#N/A")</f>
        <v>#N/A</v>
      </c>
    </row>
    <row r="185" spans="1:10" ht="14" x14ac:dyDescent="0.15">
      <c r="A185" s="3" t="s">
        <v>644</v>
      </c>
      <c r="B185" s="2" t="s">
        <v>645</v>
      </c>
      <c r="C185" s="2" t="s">
        <v>646</v>
      </c>
      <c r="D185" s="2" t="s">
        <v>647</v>
      </c>
      <c r="E185" s="2" t="s">
        <v>60</v>
      </c>
      <c r="F185" s="4" t="str">
        <f ca="1">IFERROR(__xludf.DUMMYFUNCTION("REGEXEXTRACT(D185, ""(.+) -"")
"),"uz")</f>
        <v>uz</v>
      </c>
      <c r="G185" s="4" t="str">
        <f ca="1">IFERROR(__xludf.DUMMYFUNCTION("REGEXEXTRACT(E185, ""(.+) -"")
"),"ru")</f>
        <v>ru</v>
      </c>
      <c r="H185" s="5" t="str">
        <f ca="1">IFERROR(__xludf.DUMMYFUNCTION("GOOGLETRANSLATE(""racism"",""en"",F185)"),"irqchilik")</f>
        <v>irqchilik</v>
      </c>
      <c r="I185" s="4" t="str">
        <f ca="1">IFERROR(__xludf.DUMMYFUNCTION("GOOGLETRANSLATE(""racism"",""en"",G185)"),"расизм")</f>
        <v>расизм</v>
      </c>
    </row>
    <row r="186" spans="1:10" ht="14" x14ac:dyDescent="0.15">
      <c r="A186" s="3" t="s">
        <v>648</v>
      </c>
      <c r="B186" s="2" t="s">
        <v>649</v>
      </c>
      <c r="C186" s="2" t="s">
        <v>650</v>
      </c>
      <c r="D186" s="2" t="s">
        <v>24</v>
      </c>
      <c r="E186" s="2" t="s">
        <v>19</v>
      </c>
      <c r="F186" s="4" t="str">
        <f ca="1">IFERROR(__xludf.DUMMYFUNCTION("REGEXEXTRACT(D186, ""(.+) -"")
"),"en")</f>
        <v>en</v>
      </c>
      <c r="G186" s="4" t="str">
        <f ca="1">IFERROR(__xludf.DUMMYFUNCTION("REGEXEXTRACT(E186, ""(.+) -"")
"),"fr")</f>
        <v>fr</v>
      </c>
      <c r="H186" s="5" t="str">
        <f ca="1">IFERROR(__xludf.DUMMYFUNCTION("GOOGLETRANSLATE(""racism"",""en"",F186)"),"racism")</f>
        <v>racism</v>
      </c>
      <c r="I186" s="4" t="str">
        <f ca="1">IFERROR(__xludf.DUMMYFUNCTION("GOOGLETRANSLATE(""racism"",""en"",G186)"),"racisme")</f>
        <v>racisme</v>
      </c>
    </row>
    <row r="187" spans="1:10" ht="14" x14ac:dyDescent="0.15">
      <c r="A187" s="3" t="s">
        <v>651</v>
      </c>
      <c r="B187" s="2" t="s">
        <v>652</v>
      </c>
      <c r="C187" s="2" t="s">
        <v>653</v>
      </c>
      <c r="D187" s="2" t="s">
        <v>43</v>
      </c>
      <c r="F187" s="4" t="str">
        <f ca="1">IFERROR(__xludf.DUMMYFUNCTION("REGEXEXTRACT(D187, ""(.+) -"")
"),"es-419")</f>
        <v>es-419</v>
      </c>
      <c r="G187" s="4" t="str">
        <f ca="1">IFERROR(__xludf.DUMMYFUNCTION("REGEXEXTRACT(E187, ""(.+) -"")
"),"#N/A")</f>
        <v>#N/A</v>
      </c>
      <c r="H187" s="5" t="str">
        <f ca="1">IFERROR(__xludf.DUMMYFUNCTION("GOOGLETRANSLATE(""racism"",""en"",F187)"),"racismo")</f>
        <v>racismo</v>
      </c>
      <c r="I187" s="4" t="str">
        <f ca="1">IFERROR(__xludf.DUMMYFUNCTION("GOOGLETRANSLATE(""racism"",""en"",G187)"),"#N/A")</f>
        <v>#N/A</v>
      </c>
    </row>
    <row r="188" spans="1:10" ht="14" x14ac:dyDescent="0.15">
      <c r="A188" s="3" t="s">
        <v>654</v>
      </c>
      <c r="B188" s="2" t="s">
        <v>655</v>
      </c>
      <c r="C188" s="2" t="s">
        <v>656</v>
      </c>
      <c r="D188" s="2" t="s">
        <v>657</v>
      </c>
      <c r="E188" s="2" t="s">
        <v>19</v>
      </c>
      <c r="F188" s="4" t="str">
        <f ca="1">IFERROR(__xludf.DUMMYFUNCTION("REGEXEXTRACT(D188, ""(.+) -"")
"),"vi")</f>
        <v>vi</v>
      </c>
      <c r="G188" s="4" t="str">
        <f ca="1">IFERROR(__xludf.DUMMYFUNCTION("REGEXEXTRACT(E188, ""(.+) -"")
"),"fr")</f>
        <v>fr</v>
      </c>
      <c r="H188" s="5" t="str">
        <f ca="1">IFERROR(__xludf.DUMMYFUNCTION("GOOGLETRANSLATE(""racism"",""en"",F188)"),"kỳ thị chủng tộc")</f>
        <v>kỳ thị chủng tộc</v>
      </c>
      <c r="I188" s="4" t="str">
        <f ca="1">IFERROR(__xludf.DUMMYFUNCTION("GOOGLETRANSLATE(""racism"",""en"",G188)"),"racisme")</f>
        <v>racisme</v>
      </c>
    </row>
    <row r="189" spans="1:10" ht="14" x14ac:dyDescent="0.15">
      <c r="A189" s="3" t="s">
        <v>658</v>
      </c>
      <c r="B189" s="2" t="s">
        <v>659</v>
      </c>
      <c r="C189" s="2" t="s">
        <v>660</v>
      </c>
      <c r="D189" s="2" t="s">
        <v>24</v>
      </c>
      <c r="E189" s="2" t="s">
        <v>392</v>
      </c>
      <c r="F189" s="4" t="str">
        <f ca="1">IFERROR(__xludf.DUMMYFUNCTION("REGEXEXTRACT(D189, ""(.+) -"")
"),"en")</f>
        <v>en</v>
      </c>
      <c r="G189" s="4" t="str">
        <f ca="1">IFERROR(__xludf.DUMMYFUNCTION("REGEXEXTRACT(E189, ""(.+) -"")
"),"ny")</f>
        <v>ny</v>
      </c>
      <c r="H189" s="5" t="str">
        <f ca="1">IFERROR(__xludf.DUMMYFUNCTION("GOOGLETRANSLATE(""racism"",""en"",F189)"),"racism")</f>
        <v>racism</v>
      </c>
      <c r="I189" s="4" t="str">
        <f ca="1">IFERROR(__xludf.DUMMYFUNCTION("GOOGLETRANSLATE(""racism"",""en"",G189)"),"tsankho")</f>
        <v>tsankho</v>
      </c>
    </row>
    <row r="190" spans="1:10" ht="14" x14ac:dyDescent="0.15">
      <c r="A190" s="3" t="s">
        <v>661</v>
      </c>
      <c r="B190" s="2" t="s">
        <v>662</v>
      </c>
      <c r="C190" s="2" t="s">
        <v>663</v>
      </c>
      <c r="D190" s="2" t="s">
        <v>24</v>
      </c>
      <c r="E190" s="2" t="s">
        <v>664</v>
      </c>
      <c r="F190" s="4" t="str">
        <f ca="1">IFERROR(__xludf.DUMMYFUNCTION("REGEXEXTRACT(D190, ""(.+) -"")
"),"en")</f>
        <v>en</v>
      </c>
      <c r="G190" s="4" t="str">
        <f ca="1">IFERROR(__xludf.DUMMYFUNCTION("REGEXEXTRACT(E190, ""(.+) -"")
"),"sn")</f>
        <v>sn</v>
      </c>
      <c r="H190" s="5" t="str">
        <f ca="1">IFERROR(__xludf.DUMMYFUNCTION("GOOGLETRANSLATE(""racism"",""en"",F190)"),"racism")</f>
        <v>racism</v>
      </c>
      <c r="I190" s="4" t="str">
        <f ca="1">IFERROR(__xludf.DUMMYFUNCTION("GOOGLETRANSLATE(""racism"",""en"",G190)"),"rusaruraganda")</f>
        <v>rusaruraganda</v>
      </c>
    </row>
  </sheetData>
  <hyperlinks>
    <hyperlink ref="A2" r:id="rId1" xr:uid="{00000000-0004-0000-0000-000000000000}"/>
    <hyperlink ref="A3" r:id="rId2" xr:uid="{00000000-0004-0000-0000-000001000000}"/>
    <hyperlink ref="A4" r:id="rId3" xr:uid="{00000000-0004-0000-0000-000002000000}"/>
    <hyperlink ref="A5" r:id="rId4" xr:uid="{00000000-0004-0000-0000-000003000000}"/>
    <hyperlink ref="A6" r:id="rId5" xr:uid="{00000000-0004-0000-0000-000004000000}"/>
    <hyperlink ref="A7" r:id="rId6" xr:uid="{00000000-0004-0000-0000-000005000000}"/>
    <hyperlink ref="A8" r:id="rId7" xr:uid="{00000000-0004-0000-0000-000006000000}"/>
    <hyperlink ref="A9" r:id="rId8" xr:uid="{00000000-0004-0000-0000-000007000000}"/>
    <hyperlink ref="A10" r:id="rId9" xr:uid="{00000000-0004-0000-0000-000008000000}"/>
    <hyperlink ref="A11" r:id="rId10" xr:uid="{00000000-0004-0000-0000-000009000000}"/>
    <hyperlink ref="A12" r:id="rId11" xr:uid="{00000000-0004-0000-0000-00000A000000}"/>
    <hyperlink ref="A13" r:id="rId12" xr:uid="{00000000-0004-0000-0000-00000B000000}"/>
    <hyperlink ref="A14" r:id="rId13" xr:uid="{00000000-0004-0000-0000-00000C000000}"/>
    <hyperlink ref="A15" r:id="rId14" xr:uid="{00000000-0004-0000-0000-00000D000000}"/>
    <hyperlink ref="A16" r:id="rId15" xr:uid="{00000000-0004-0000-0000-00000E000000}"/>
    <hyperlink ref="A17" r:id="rId16" xr:uid="{00000000-0004-0000-0000-00000F000000}"/>
    <hyperlink ref="A18" r:id="rId17" xr:uid="{00000000-0004-0000-0000-000010000000}"/>
    <hyperlink ref="A19" r:id="rId18" xr:uid="{00000000-0004-0000-0000-000011000000}"/>
    <hyperlink ref="A20" r:id="rId19" xr:uid="{00000000-0004-0000-0000-000012000000}"/>
    <hyperlink ref="A21" r:id="rId20" xr:uid="{00000000-0004-0000-0000-000013000000}"/>
    <hyperlink ref="A22" r:id="rId21" xr:uid="{00000000-0004-0000-0000-000014000000}"/>
    <hyperlink ref="A23" r:id="rId22" xr:uid="{00000000-0004-0000-0000-000015000000}"/>
    <hyperlink ref="A24" r:id="rId23" xr:uid="{00000000-0004-0000-0000-000016000000}"/>
    <hyperlink ref="A25" r:id="rId24" xr:uid="{00000000-0004-0000-0000-000017000000}"/>
    <hyperlink ref="A26" r:id="rId25" xr:uid="{00000000-0004-0000-0000-000018000000}"/>
    <hyperlink ref="A27" r:id="rId26" xr:uid="{00000000-0004-0000-0000-000019000000}"/>
    <hyperlink ref="A28" r:id="rId27" xr:uid="{00000000-0004-0000-0000-00001A000000}"/>
    <hyperlink ref="A29" r:id="rId28" xr:uid="{00000000-0004-0000-0000-00001B000000}"/>
    <hyperlink ref="A30" r:id="rId29" xr:uid="{00000000-0004-0000-0000-00001C000000}"/>
    <hyperlink ref="A31" r:id="rId30" xr:uid="{00000000-0004-0000-0000-00001D000000}"/>
    <hyperlink ref="A32" r:id="rId31" xr:uid="{00000000-0004-0000-0000-00001E000000}"/>
    <hyperlink ref="A33" r:id="rId32" xr:uid="{00000000-0004-0000-0000-00001F000000}"/>
    <hyperlink ref="A34" r:id="rId33" xr:uid="{00000000-0004-0000-0000-000020000000}"/>
    <hyperlink ref="A35" r:id="rId34" xr:uid="{00000000-0004-0000-0000-000021000000}"/>
    <hyperlink ref="A36" r:id="rId35" xr:uid="{00000000-0004-0000-0000-000022000000}"/>
    <hyperlink ref="A37" r:id="rId36" xr:uid="{00000000-0004-0000-0000-000023000000}"/>
    <hyperlink ref="A38" r:id="rId37" xr:uid="{00000000-0004-0000-0000-000024000000}"/>
    <hyperlink ref="A40" r:id="rId38" xr:uid="{00000000-0004-0000-0000-000025000000}"/>
    <hyperlink ref="A41" r:id="rId39" xr:uid="{00000000-0004-0000-0000-000026000000}"/>
    <hyperlink ref="A42" r:id="rId40" xr:uid="{00000000-0004-0000-0000-000027000000}"/>
    <hyperlink ref="A43" r:id="rId41" xr:uid="{00000000-0004-0000-0000-000028000000}"/>
    <hyperlink ref="A44" r:id="rId42" xr:uid="{00000000-0004-0000-0000-000029000000}"/>
    <hyperlink ref="A45" r:id="rId43" xr:uid="{00000000-0004-0000-0000-00002A000000}"/>
    <hyperlink ref="A47" r:id="rId44" xr:uid="{00000000-0004-0000-0000-00002B000000}"/>
    <hyperlink ref="A48" r:id="rId45" xr:uid="{00000000-0004-0000-0000-00002C000000}"/>
    <hyperlink ref="A49" r:id="rId46" xr:uid="{00000000-0004-0000-0000-00002D000000}"/>
    <hyperlink ref="A50" r:id="rId47" xr:uid="{00000000-0004-0000-0000-00002E000000}"/>
    <hyperlink ref="A51" r:id="rId48" xr:uid="{00000000-0004-0000-0000-00002F000000}"/>
    <hyperlink ref="A52" r:id="rId49" xr:uid="{00000000-0004-0000-0000-000030000000}"/>
    <hyperlink ref="A53" r:id="rId50" xr:uid="{00000000-0004-0000-0000-000031000000}"/>
    <hyperlink ref="A54" r:id="rId51" xr:uid="{00000000-0004-0000-0000-000032000000}"/>
    <hyperlink ref="A55" r:id="rId52" xr:uid="{00000000-0004-0000-0000-000033000000}"/>
    <hyperlink ref="A56" r:id="rId53" xr:uid="{00000000-0004-0000-0000-000034000000}"/>
    <hyperlink ref="A59" r:id="rId54" xr:uid="{00000000-0004-0000-0000-000035000000}"/>
    <hyperlink ref="A61" r:id="rId55" xr:uid="{00000000-0004-0000-0000-000036000000}"/>
    <hyperlink ref="A62" r:id="rId56" xr:uid="{00000000-0004-0000-0000-000037000000}"/>
    <hyperlink ref="A63" r:id="rId57" xr:uid="{00000000-0004-0000-0000-000038000000}"/>
    <hyperlink ref="A64" r:id="rId58" xr:uid="{00000000-0004-0000-0000-000039000000}"/>
    <hyperlink ref="A65" r:id="rId59" xr:uid="{00000000-0004-0000-0000-00003A000000}"/>
    <hyperlink ref="A66" r:id="rId60" xr:uid="{00000000-0004-0000-0000-00003B000000}"/>
    <hyperlink ref="A67" r:id="rId61" xr:uid="{00000000-0004-0000-0000-00003C000000}"/>
    <hyperlink ref="A68" r:id="rId62" xr:uid="{00000000-0004-0000-0000-00003D000000}"/>
    <hyperlink ref="A69" r:id="rId63" xr:uid="{00000000-0004-0000-0000-00003E000000}"/>
    <hyperlink ref="A70" r:id="rId64" xr:uid="{00000000-0004-0000-0000-00003F000000}"/>
    <hyperlink ref="A71" r:id="rId65" xr:uid="{00000000-0004-0000-0000-000040000000}"/>
    <hyperlink ref="A72" r:id="rId66" xr:uid="{00000000-0004-0000-0000-000041000000}"/>
    <hyperlink ref="A73" r:id="rId67" xr:uid="{00000000-0004-0000-0000-000042000000}"/>
    <hyperlink ref="A74" r:id="rId68" xr:uid="{00000000-0004-0000-0000-000043000000}"/>
    <hyperlink ref="A75" r:id="rId69" xr:uid="{00000000-0004-0000-0000-000044000000}"/>
    <hyperlink ref="A76" r:id="rId70" xr:uid="{00000000-0004-0000-0000-000045000000}"/>
    <hyperlink ref="A77" r:id="rId71" xr:uid="{00000000-0004-0000-0000-000046000000}"/>
    <hyperlink ref="A78" r:id="rId72" xr:uid="{00000000-0004-0000-0000-000047000000}"/>
    <hyperlink ref="A79" r:id="rId73" xr:uid="{00000000-0004-0000-0000-000048000000}"/>
    <hyperlink ref="A80" r:id="rId74" xr:uid="{00000000-0004-0000-0000-000049000000}"/>
    <hyperlink ref="A81" r:id="rId75" xr:uid="{00000000-0004-0000-0000-00004A000000}"/>
    <hyperlink ref="A82" r:id="rId76" xr:uid="{00000000-0004-0000-0000-00004B000000}"/>
    <hyperlink ref="A83" r:id="rId77" xr:uid="{00000000-0004-0000-0000-00004C000000}"/>
    <hyperlink ref="A84" r:id="rId78" xr:uid="{00000000-0004-0000-0000-00004D000000}"/>
    <hyperlink ref="A85" r:id="rId79" xr:uid="{00000000-0004-0000-0000-00004E000000}"/>
    <hyperlink ref="A86" r:id="rId80" xr:uid="{00000000-0004-0000-0000-00004F000000}"/>
    <hyperlink ref="A87" r:id="rId81" xr:uid="{00000000-0004-0000-0000-000050000000}"/>
    <hyperlink ref="A88" r:id="rId82" xr:uid="{00000000-0004-0000-0000-000051000000}"/>
    <hyperlink ref="A89" r:id="rId83" xr:uid="{00000000-0004-0000-0000-000052000000}"/>
    <hyperlink ref="A90" r:id="rId84" xr:uid="{00000000-0004-0000-0000-000053000000}"/>
    <hyperlink ref="A91" r:id="rId85" xr:uid="{00000000-0004-0000-0000-000054000000}"/>
    <hyperlink ref="A92" r:id="rId86" xr:uid="{00000000-0004-0000-0000-000055000000}"/>
    <hyperlink ref="A93" r:id="rId87" xr:uid="{00000000-0004-0000-0000-000056000000}"/>
    <hyperlink ref="A94" r:id="rId88" xr:uid="{00000000-0004-0000-0000-000057000000}"/>
    <hyperlink ref="A96" r:id="rId89" xr:uid="{00000000-0004-0000-0000-000058000000}"/>
    <hyperlink ref="A97" r:id="rId90" xr:uid="{00000000-0004-0000-0000-000059000000}"/>
    <hyperlink ref="A98" r:id="rId91" xr:uid="{00000000-0004-0000-0000-00005A000000}"/>
    <hyperlink ref="A99" r:id="rId92" xr:uid="{00000000-0004-0000-0000-00005B000000}"/>
    <hyperlink ref="A100" r:id="rId93" xr:uid="{00000000-0004-0000-0000-00005C000000}"/>
    <hyperlink ref="A101" r:id="rId94" xr:uid="{00000000-0004-0000-0000-00005D000000}"/>
    <hyperlink ref="A102" r:id="rId95" xr:uid="{00000000-0004-0000-0000-00005E000000}"/>
    <hyperlink ref="A103" r:id="rId96" xr:uid="{00000000-0004-0000-0000-00005F000000}"/>
    <hyperlink ref="A104" r:id="rId97" xr:uid="{00000000-0004-0000-0000-000060000000}"/>
    <hyperlink ref="A105" r:id="rId98" xr:uid="{00000000-0004-0000-0000-000061000000}"/>
    <hyperlink ref="A106" r:id="rId99" xr:uid="{00000000-0004-0000-0000-000062000000}"/>
    <hyperlink ref="A107" r:id="rId100" xr:uid="{00000000-0004-0000-0000-000063000000}"/>
    <hyperlink ref="A108" r:id="rId101" xr:uid="{00000000-0004-0000-0000-000064000000}"/>
    <hyperlink ref="A109" r:id="rId102" xr:uid="{00000000-0004-0000-0000-000065000000}"/>
    <hyperlink ref="A110" r:id="rId103" xr:uid="{00000000-0004-0000-0000-000066000000}"/>
    <hyperlink ref="A111" r:id="rId104" xr:uid="{00000000-0004-0000-0000-000067000000}"/>
    <hyperlink ref="A112" r:id="rId105" xr:uid="{00000000-0004-0000-0000-000068000000}"/>
    <hyperlink ref="A113" r:id="rId106" xr:uid="{00000000-0004-0000-0000-000069000000}"/>
    <hyperlink ref="A114" r:id="rId107" xr:uid="{00000000-0004-0000-0000-00006A000000}"/>
    <hyperlink ref="A115" r:id="rId108" xr:uid="{00000000-0004-0000-0000-00006B000000}"/>
    <hyperlink ref="A116" r:id="rId109" xr:uid="{00000000-0004-0000-0000-00006C000000}"/>
    <hyperlink ref="A117" r:id="rId110" xr:uid="{00000000-0004-0000-0000-00006D000000}"/>
    <hyperlink ref="A118" r:id="rId111" xr:uid="{00000000-0004-0000-0000-00006E000000}"/>
    <hyperlink ref="A119" r:id="rId112" xr:uid="{00000000-0004-0000-0000-00006F000000}"/>
    <hyperlink ref="A120" r:id="rId113" xr:uid="{00000000-0004-0000-0000-000070000000}"/>
    <hyperlink ref="A122" r:id="rId114" xr:uid="{00000000-0004-0000-0000-000071000000}"/>
    <hyperlink ref="A123" r:id="rId115" xr:uid="{00000000-0004-0000-0000-000072000000}"/>
    <hyperlink ref="A124" r:id="rId116" xr:uid="{00000000-0004-0000-0000-000073000000}"/>
    <hyperlink ref="A125" r:id="rId117" xr:uid="{00000000-0004-0000-0000-000074000000}"/>
    <hyperlink ref="A126" r:id="rId118" xr:uid="{00000000-0004-0000-0000-000075000000}"/>
    <hyperlink ref="A127" r:id="rId119" xr:uid="{00000000-0004-0000-0000-000076000000}"/>
    <hyperlink ref="A128" r:id="rId120" xr:uid="{00000000-0004-0000-0000-000077000000}"/>
    <hyperlink ref="A129" r:id="rId121" xr:uid="{00000000-0004-0000-0000-000078000000}"/>
    <hyperlink ref="A130" r:id="rId122" xr:uid="{00000000-0004-0000-0000-000079000000}"/>
    <hyperlink ref="A131" r:id="rId123" xr:uid="{00000000-0004-0000-0000-00007A000000}"/>
    <hyperlink ref="A132" r:id="rId124" xr:uid="{00000000-0004-0000-0000-00007B000000}"/>
    <hyperlink ref="A133" r:id="rId125" xr:uid="{00000000-0004-0000-0000-00007C000000}"/>
    <hyperlink ref="A134" r:id="rId126" xr:uid="{00000000-0004-0000-0000-00007D000000}"/>
    <hyperlink ref="A135" r:id="rId127" xr:uid="{00000000-0004-0000-0000-00007E000000}"/>
    <hyperlink ref="A137" r:id="rId128" xr:uid="{00000000-0004-0000-0000-00007F000000}"/>
    <hyperlink ref="A138" r:id="rId129" xr:uid="{00000000-0004-0000-0000-000080000000}"/>
    <hyperlink ref="A139" r:id="rId130" xr:uid="{00000000-0004-0000-0000-000081000000}"/>
    <hyperlink ref="A140" r:id="rId131" xr:uid="{00000000-0004-0000-0000-000082000000}"/>
    <hyperlink ref="A141" r:id="rId132" xr:uid="{00000000-0004-0000-0000-000083000000}"/>
    <hyperlink ref="A142" r:id="rId133" xr:uid="{00000000-0004-0000-0000-000084000000}"/>
    <hyperlink ref="A143" r:id="rId134" xr:uid="{00000000-0004-0000-0000-000085000000}"/>
    <hyperlink ref="A144" r:id="rId135" xr:uid="{00000000-0004-0000-0000-000086000000}"/>
    <hyperlink ref="A145" r:id="rId136" xr:uid="{00000000-0004-0000-0000-000087000000}"/>
    <hyperlink ref="A146" r:id="rId137" xr:uid="{00000000-0004-0000-0000-000088000000}"/>
    <hyperlink ref="A147" r:id="rId138" xr:uid="{00000000-0004-0000-0000-000089000000}"/>
    <hyperlink ref="A148" r:id="rId139" xr:uid="{00000000-0004-0000-0000-00008A000000}"/>
    <hyperlink ref="A149" r:id="rId140" xr:uid="{00000000-0004-0000-0000-00008B000000}"/>
    <hyperlink ref="A150" r:id="rId141" xr:uid="{00000000-0004-0000-0000-00008C000000}"/>
    <hyperlink ref="A151" r:id="rId142" xr:uid="{00000000-0004-0000-0000-00008D000000}"/>
    <hyperlink ref="A152" r:id="rId143" xr:uid="{00000000-0004-0000-0000-00008E000000}"/>
    <hyperlink ref="A153" r:id="rId144" xr:uid="{00000000-0004-0000-0000-00008F000000}"/>
    <hyperlink ref="A154" r:id="rId145" xr:uid="{00000000-0004-0000-0000-000090000000}"/>
    <hyperlink ref="A155" r:id="rId146" xr:uid="{00000000-0004-0000-0000-000091000000}"/>
    <hyperlink ref="A156" r:id="rId147" xr:uid="{00000000-0004-0000-0000-000092000000}"/>
    <hyperlink ref="A157" r:id="rId148" xr:uid="{00000000-0004-0000-0000-000093000000}"/>
    <hyperlink ref="A158" r:id="rId149" xr:uid="{00000000-0004-0000-0000-000094000000}"/>
    <hyperlink ref="A159" r:id="rId150" xr:uid="{00000000-0004-0000-0000-000095000000}"/>
    <hyperlink ref="A160" r:id="rId151" xr:uid="{00000000-0004-0000-0000-000096000000}"/>
    <hyperlink ref="A161" r:id="rId152" xr:uid="{00000000-0004-0000-0000-000097000000}"/>
    <hyperlink ref="A162" r:id="rId153" xr:uid="{00000000-0004-0000-0000-000098000000}"/>
    <hyperlink ref="A163" r:id="rId154" xr:uid="{00000000-0004-0000-0000-000099000000}"/>
    <hyperlink ref="A164" r:id="rId155" xr:uid="{00000000-0004-0000-0000-00009A000000}"/>
    <hyperlink ref="A166" r:id="rId156" xr:uid="{00000000-0004-0000-0000-00009B000000}"/>
    <hyperlink ref="A167" r:id="rId157" xr:uid="{00000000-0004-0000-0000-00009C000000}"/>
    <hyperlink ref="A168" r:id="rId158" xr:uid="{00000000-0004-0000-0000-00009D000000}"/>
    <hyperlink ref="A169" r:id="rId159" xr:uid="{00000000-0004-0000-0000-00009E000000}"/>
    <hyperlink ref="A170" r:id="rId160" xr:uid="{00000000-0004-0000-0000-00009F000000}"/>
    <hyperlink ref="A171" r:id="rId161" xr:uid="{00000000-0004-0000-0000-0000A0000000}"/>
    <hyperlink ref="A172" r:id="rId162" xr:uid="{00000000-0004-0000-0000-0000A1000000}"/>
    <hyperlink ref="A173" r:id="rId163" xr:uid="{00000000-0004-0000-0000-0000A2000000}"/>
    <hyperlink ref="A174" r:id="rId164" xr:uid="{00000000-0004-0000-0000-0000A3000000}"/>
    <hyperlink ref="A175" r:id="rId165" xr:uid="{00000000-0004-0000-0000-0000A4000000}"/>
    <hyperlink ref="A176" r:id="rId166" xr:uid="{00000000-0004-0000-0000-0000A5000000}"/>
    <hyperlink ref="A177" r:id="rId167" xr:uid="{00000000-0004-0000-0000-0000A6000000}"/>
    <hyperlink ref="A178" r:id="rId168" xr:uid="{00000000-0004-0000-0000-0000A7000000}"/>
    <hyperlink ref="A179" r:id="rId169" xr:uid="{00000000-0004-0000-0000-0000A8000000}"/>
    <hyperlink ref="A180" r:id="rId170" xr:uid="{00000000-0004-0000-0000-0000A9000000}"/>
    <hyperlink ref="A181" r:id="rId171" xr:uid="{00000000-0004-0000-0000-0000AA000000}"/>
    <hyperlink ref="A182" r:id="rId172" xr:uid="{00000000-0004-0000-0000-0000AB000000}"/>
    <hyperlink ref="A183" r:id="rId173" xr:uid="{00000000-0004-0000-0000-0000AC000000}"/>
    <hyperlink ref="A184" r:id="rId174" xr:uid="{00000000-0004-0000-0000-0000AD000000}"/>
    <hyperlink ref="A185" r:id="rId175" xr:uid="{00000000-0004-0000-0000-0000AE000000}"/>
    <hyperlink ref="A186" r:id="rId176" xr:uid="{00000000-0004-0000-0000-0000AF000000}"/>
    <hyperlink ref="A187" r:id="rId177" xr:uid="{00000000-0004-0000-0000-0000B0000000}"/>
    <hyperlink ref="A188" r:id="rId178" xr:uid="{00000000-0004-0000-0000-0000B1000000}"/>
    <hyperlink ref="A189" r:id="rId179" xr:uid="{00000000-0004-0000-0000-0000B2000000}"/>
    <hyperlink ref="A190" r:id="rId180" xr:uid="{00000000-0004-0000-0000-0000B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Christopher Barrie</cp:lastModifiedBy>
  <dcterms:modified xsi:type="dcterms:W3CDTF">2020-09-11T15:16:37Z</dcterms:modified>
</cp:coreProperties>
</file>