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 Work\Desktop\Classwork\Assignments\Module 1 Challenge\"/>
    </mc:Choice>
  </mc:AlternateContent>
  <xr:revisionPtr revIDLastSave="0" documentId="13_ncr:1_{ABE857D6-CC7E-482B-BF30-F3425D13DFA3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Crowdfunding" sheetId="1" r:id="rId1"/>
    <sheet name="Parent Category" sheetId="6" r:id="rId2"/>
    <sheet name="Sub Category" sheetId="7" r:id="rId3"/>
    <sheet name="Date Created" sheetId="12" r:id="rId4"/>
    <sheet name="Goal Analysis" sheetId="13" r:id="rId5"/>
    <sheet name="Statistical Analysis" sheetId="14" r:id="rId6"/>
  </sheets>
  <definedNames>
    <definedName name="_xlnm._FilterDatabase" localSheetId="0" hidden="1">Crowdfunding!$S$1:$S$1001</definedName>
    <definedName name="_xlnm._FilterDatabase" localSheetId="5" hidden="1">'Statistical Analysis'!$A$2:$C$1003</definedName>
  </definedNames>
  <calcPr calcId="191029"/>
  <pivotCaches>
    <pivotCache cacheId="29" r:id="rId7"/>
    <pivotCache cacheId="34" r:id="rId8"/>
  </pivotCaches>
</workbook>
</file>

<file path=xl/calcChain.xml><?xml version="1.0" encoding="utf-8"?>
<calcChain xmlns="http://schemas.openxmlformats.org/spreadsheetml/2006/main">
  <c r="K7" i="14" l="1"/>
  <c r="K6" i="14"/>
  <c r="I6" i="14"/>
  <c r="I7" i="14"/>
  <c r="K3" i="14"/>
  <c r="I3" i="14"/>
  <c r="K2" i="14"/>
  <c r="I2" i="14"/>
  <c r="A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C578" i="14"/>
  <c r="C579" i="14"/>
  <c r="C580" i="14"/>
  <c r="C581" i="14"/>
  <c r="C582" i="14"/>
  <c r="C583" i="14"/>
  <c r="C584" i="14"/>
  <c r="C585" i="14"/>
  <c r="C586" i="14"/>
  <c r="C587" i="14"/>
  <c r="C588" i="14"/>
  <c r="C589" i="14"/>
  <c r="C590" i="14"/>
  <c r="C591" i="14"/>
  <c r="C592" i="14"/>
  <c r="C593" i="14"/>
  <c r="C594" i="14"/>
  <c r="C595" i="14"/>
  <c r="C596" i="14"/>
  <c r="C597" i="14"/>
  <c r="C598" i="14"/>
  <c r="C599" i="14"/>
  <c r="C600" i="14"/>
  <c r="C601" i="14"/>
  <c r="C602" i="14"/>
  <c r="C603" i="14"/>
  <c r="C604" i="14"/>
  <c r="C605" i="14"/>
  <c r="C606" i="14"/>
  <c r="C607" i="14"/>
  <c r="C608" i="14"/>
  <c r="C609" i="14"/>
  <c r="C610" i="14"/>
  <c r="C611" i="14"/>
  <c r="C612" i="14"/>
  <c r="C613" i="14"/>
  <c r="C614" i="14"/>
  <c r="C615" i="14"/>
  <c r="C616" i="14"/>
  <c r="C617" i="14"/>
  <c r="C618" i="14"/>
  <c r="C619" i="14"/>
  <c r="C620" i="14"/>
  <c r="C621" i="14"/>
  <c r="C622" i="14"/>
  <c r="C623" i="14"/>
  <c r="C624" i="14"/>
  <c r="C625" i="14"/>
  <c r="C626" i="14"/>
  <c r="C627" i="14"/>
  <c r="C628" i="14"/>
  <c r="C629" i="14"/>
  <c r="C630" i="14"/>
  <c r="C631" i="14"/>
  <c r="C632" i="14"/>
  <c r="C633" i="14"/>
  <c r="C634" i="14"/>
  <c r="C635" i="14"/>
  <c r="C636" i="14"/>
  <c r="C637" i="14"/>
  <c r="C638" i="14"/>
  <c r="C639" i="14"/>
  <c r="C640" i="14"/>
  <c r="C641" i="14"/>
  <c r="C642" i="14"/>
  <c r="C643" i="14"/>
  <c r="C644" i="14"/>
  <c r="C645" i="14"/>
  <c r="C646" i="14"/>
  <c r="C647" i="14"/>
  <c r="C648" i="14"/>
  <c r="C649" i="14"/>
  <c r="C650" i="14"/>
  <c r="C651" i="14"/>
  <c r="C652" i="14"/>
  <c r="C653" i="14"/>
  <c r="C654" i="14"/>
  <c r="C655" i="14"/>
  <c r="C656" i="14"/>
  <c r="C657" i="14"/>
  <c r="C658" i="14"/>
  <c r="C659" i="14"/>
  <c r="C660" i="14"/>
  <c r="C661" i="14"/>
  <c r="C662" i="14"/>
  <c r="C663" i="14"/>
  <c r="C664" i="14"/>
  <c r="C665" i="14"/>
  <c r="C666" i="14"/>
  <c r="C667" i="14"/>
  <c r="C668" i="14"/>
  <c r="C669" i="14"/>
  <c r="C670" i="14"/>
  <c r="C671" i="14"/>
  <c r="C672" i="14"/>
  <c r="C673" i="14"/>
  <c r="C674" i="14"/>
  <c r="C675" i="14"/>
  <c r="C676" i="14"/>
  <c r="C677" i="14"/>
  <c r="C678" i="14"/>
  <c r="C679" i="14"/>
  <c r="C680" i="14"/>
  <c r="C681" i="14"/>
  <c r="C682" i="14"/>
  <c r="C683" i="14"/>
  <c r="C684" i="14"/>
  <c r="C685" i="14"/>
  <c r="C686" i="14"/>
  <c r="C687" i="14"/>
  <c r="C688" i="14"/>
  <c r="C689" i="14"/>
  <c r="C690" i="14"/>
  <c r="C691" i="14"/>
  <c r="C692" i="14"/>
  <c r="C693" i="14"/>
  <c r="C694" i="14"/>
  <c r="C695" i="14"/>
  <c r="C696" i="14"/>
  <c r="C697" i="14"/>
  <c r="C698" i="14"/>
  <c r="C699" i="14"/>
  <c r="C700" i="14"/>
  <c r="C701" i="14"/>
  <c r="C702" i="14"/>
  <c r="C703" i="14"/>
  <c r="C704" i="14"/>
  <c r="C705" i="14"/>
  <c r="C706" i="14"/>
  <c r="C707" i="14"/>
  <c r="C708" i="14"/>
  <c r="C709" i="14"/>
  <c r="C710" i="14"/>
  <c r="C711" i="14"/>
  <c r="C712" i="14"/>
  <c r="C713" i="14"/>
  <c r="C714" i="14"/>
  <c r="C715" i="14"/>
  <c r="C716" i="14"/>
  <c r="C717" i="14"/>
  <c r="C718" i="14"/>
  <c r="C719" i="14"/>
  <c r="C720" i="14"/>
  <c r="C721" i="14"/>
  <c r="C722" i="14"/>
  <c r="C723" i="14"/>
  <c r="C724" i="14"/>
  <c r="C725" i="14"/>
  <c r="C726" i="14"/>
  <c r="C727" i="14"/>
  <c r="C728" i="14"/>
  <c r="C729" i="14"/>
  <c r="C730" i="14"/>
  <c r="C731" i="14"/>
  <c r="C732" i="14"/>
  <c r="C733" i="14"/>
  <c r="C734" i="14"/>
  <c r="C735" i="14"/>
  <c r="C736" i="14"/>
  <c r="C737" i="14"/>
  <c r="C738" i="14"/>
  <c r="C739" i="14"/>
  <c r="C740" i="14"/>
  <c r="C741" i="14"/>
  <c r="C742" i="14"/>
  <c r="C743" i="14"/>
  <c r="C744" i="14"/>
  <c r="C745" i="14"/>
  <c r="C746" i="14"/>
  <c r="C747" i="14"/>
  <c r="C748" i="14"/>
  <c r="C749" i="14"/>
  <c r="C750" i="14"/>
  <c r="C751" i="14"/>
  <c r="C752" i="14"/>
  <c r="C753" i="14"/>
  <c r="C754" i="14"/>
  <c r="C755" i="14"/>
  <c r="C756" i="14"/>
  <c r="C757" i="14"/>
  <c r="C758" i="14"/>
  <c r="C759" i="14"/>
  <c r="C760" i="14"/>
  <c r="C761" i="14"/>
  <c r="C762" i="14"/>
  <c r="C763" i="14"/>
  <c r="C764" i="14"/>
  <c r="C765" i="14"/>
  <c r="C766" i="14"/>
  <c r="C767" i="14"/>
  <c r="C768" i="14"/>
  <c r="C769" i="14"/>
  <c r="C770" i="14"/>
  <c r="C771" i="14"/>
  <c r="C772" i="14"/>
  <c r="C773" i="14"/>
  <c r="C774" i="14"/>
  <c r="C775" i="14"/>
  <c r="C776" i="14"/>
  <c r="C777" i="14"/>
  <c r="C778" i="14"/>
  <c r="C779" i="14"/>
  <c r="C780" i="14"/>
  <c r="C781" i="14"/>
  <c r="C782" i="14"/>
  <c r="C783" i="14"/>
  <c r="C784" i="14"/>
  <c r="C785" i="14"/>
  <c r="C786" i="14"/>
  <c r="C787" i="14"/>
  <c r="C788" i="14"/>
  <c r="C789" i="14"/>
  <c r="C790" i="14"/>
  <c r="C791" i="14"/>
  <c r="C792" i="14"/>
  <c r="C793" i="14"/>
  <c r="C794" i="14"/>
  <c r="C795" i="14"/>
  <c r="C796" i="14"/>
  <c r="C797" i="14"/>
  <c r="C798" i="14"/>
  <c r="C799" i="14"/>
  <c r="C800" i="14"/>
  <c r="C801" i="14"/>
  <c r="C802" i="14"/>
  <c r="C803" i="14"/>
  <c r="C804" i="14"/>
  <c r="C805" i="14"/>
  <c r="C806" i="14"/>
  <c r="C807" i="14"/>
  <c r="C808" i="14"/>
  <c r="C809" i="14"/>
  <c r="C810" i="14"/>
  <c r="C811" i="14"/>
  <c r="C812" i="14"/>
  <c r="C813" i="14"/>
  <c r="C814" i="14"/>
  <c r="C815" i="14"/>
  <c r="C816" i="14"/>
  <c r="C817" i="14"/>
  <c r="C818" i="14"/>
  <c r="C819" i="14"/>
  <c r="C820" i="14"/>
  <c r="C821" i="14"/>
  <c r="C822" i="14"/>
  <c r="C823" i="14"/>
  <c r="C824" i="14"/>
  <c r="C825" i="14"/>
  <c r="C826" i="14"/>
  <c r="C827" i="14"/>
  <c r="C828" i="14"/>
  <c r="C829" i="14"/>
  <c r="C830" i="14"/>
  <c r="C831" i="14"/>
  <c r="C832" i="14"/>
  <c r="C833" i="14"/>
  <c r="C834" i="14"/>
  <c r="C835" i="14"/>
  <c r="C836" i="14"/>
  <c r="C837" i="14"/>
  <c r="C838" i="14"/>
  <c r="C839" i="14"/>
  <c r="C840" i="14"/>
  <c r="C841" i="14"/>
  <c r="C842" i="14"/>
  <c r="C843" i="14"/>
  <c r="C844" i="14"/>
  <c r="C845" i="14"/>
  <c r="C846" i="14"/>
  <c r="C847" i="14"/>
  <c r="C848" i="14"/>
  <c r="C849" i="14"/>
  <c r="C850" i="14"/>
  <c r="C851" i="14"/>
  <c r="C852" i="14"/>
  <c r="C853" i="14"/>
  <c r="C854" i="14"/>
  <c r="C855" i="14"/>
  <c r="C856" i="14"/>
  <c r="C857" i="14"/>
  <c r="C858" i="14"/>
  <c r="C859" i="14"/>
  <c r="C860" i="14"/>
  <c r="C861" i="14"/>
  <c r="C862" i="14"/>
  <c r="C863" i="14"/>
  <c r="C864" i="14"/>
  <c r="C865" i="14"/>
  <c r="C866" i="14"/>
  <c r="C867" i="14"/>
  <c r="C868" i="14"/>
  <c r="C869" i="14"/>
  <c r="C870" i="14"/>
  <c r="C871" i="14"/>
  <c r="C872" i="14"/>
  <c r="C873" i="14"/>
  <c r="C874" i="14"/>
  <c r="C875" i="14"/>
  <c r="C876" i="14"/>
  <c r="C877" i="14"/>
  <c r="C878" i="14"/>
  <c r="C879" i="14"/>
  <c r="C880" i="14"/>
  <c r="C881" i="14"/>
  <c r="C882" i="14"/>
  <c r="C883" i="14"/>
  <c r="C884" i="14"/>
  <c r="C885" i="14"/>
  <c r="C886" i="14"/>
  <c r="C887" i="14"/>
  <c r="C888" i="14"/>
  <c r="C889" i="14"/>
  <c r="C890" i="14"/>
  <c r="C891" i="14"/>
  <c r="C892" i="14"/>
  <c r="C893" i="14"/>
  <c r="C894" i="14"/>
  <c r="C895" i="14"/>
  <c r="C896" i="14"/>
  <c r="C897" i="14"/>
  <c r="C898" i="14"/>
  <c r="C899" i="14"/>
  <c r="C900" i="14"/>
  <c r="C901" i="14"/>
  <c r="C902" i="14"/>
  <c r="C903" i="14"/>
  <c r="C904" i="14"/>
  <c r="C905" i="14"/>
  <c r="C906" i="14"/>
  <c r="C907" i="14"/>
  <c r="C908" i="14"/>
  <c r="C909" i="14"/>
  <c r="C910" i="14"/>
  <c r="C911" i="14"/>
  <c r="C912" i="14"/>
  <c r="C913" i="14"/>
  <c r="C914" i="14"/>
  <c r="C915" i="14"/>
  <c r="C916" i="14"/>
  <c r="C917" i="14"/>
  <c r="C918" i="14"/>
  <c r="C919" i="14"/>
  <c r="C920" i="14"/>
  <c r="C921" i="14"/>
  <c r="C922" i="14"/>
  <c r="C923" i="14"/>
  <c r="C924" i="14"/>
  <c r="C925" i="14"/>
  <c r="C926" i="14"/>
  <c r="C927" i="14"/>
  <c r="C928" i="14"/>
  <c r="C929" i="14"/>
  <c r="C930" i="14"/>
  <c r="C931" i="14"/>
  <c r="C932" i="14"/>
  <c r="C933" i="14"/>
  <c r="C934" i="14"/>
  <c r="C935" i="14"/>
  <c r="C936" i="14"/>
  <c r="C937" i="14"/>
  <c r="C938" i="14"/>
  <c r="C939" i="14"/>
  <c r="C940" i="14"/>
  <c r="C941" i="14"/>
  <c r="C942" i="14"/>
  <c r="C943" i="14"/>
  <c r="C944" i="14"/>
  <c r="C945" i="14"/>
  <c r="C946" i="14"/>
  <c r="C947" i="14"/>
  <c r="C948" i="14"/>
  <c r="C949" i="14"/>
  <c r="C950" i="14"/>
  <c r="C951" i="14"/>
  <c r="C952" i="14"/>
  <c r="C953" i="14"/>
  <c r="C954" i="14"/>
  <c r="C955" i="14"/>
  <c r="C956" i="14"/>
  <c r="C957" i="14"/>
  <c r="C958" i="14"/>
  <c r="C959" i="14"/>
  <c r="C960" i="14"/>
  <c r="C961" i="14"/>
  <c r="C962" i="14"/>
  <c r="C963" i="14"/>
  <c r="C964" i="14"/>
  <c r="C965" i="14"/>
  <c r="C966" i="14"/>
  <c r="C967" i="14"/>
  <c r="C968" i="14"/>
  <c r="C969" i="14"/>
  <c r="C970" i="14"/>
  <c r="C971" i="14"/>
  <c r="C972" i="14"/>
  <c r="C973" i="14"/>
  <c r="C974" i="14"/>
  <c r="C975" i="14"/>
  <c r="C976" i="14"/>
  <c r="C977" i="14"/>
  <c r="C978" i="14"/>
  <c r="C979" i="14"/>
  <c r="C980" i="14"/>
  <c r="C981" i="14"/>
  <c r="C982" i="14"/>
  <c r="C983" i="14"/>
  <c r="C984" i="14"/>
  <c r="C985" i="14"/>
  <c r="C986" i="14"/>
  <c r="C987" i="14"/>
  <c r="C988" i="14"/>
  <c r="C989" i="14"/>
  <c r="C990" i="14"/>
  <c r="C991" i="14"/>
  <c r="C992" i="14"/>
  <c r="C993" i="14"/>
  <c r="C994" i="14"/>
  <c r="C995" i="14"/>
  <c r="C996" i="14"/>
  <c r="C997" i="14"/>
  <c r="C998" i="14"/>
  <c r="C999" i="14"/>
  <c r="C1000" i="14"/>
  <c r="C1001" i="14"/>
  <c r="C1002" i="14"/>
  <c r="C1003" i="14"/>
  <c r="C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E6" i="13"/>
  <c r="G6" i="13" s="1"/>
  <c r="D13" i="13"/>
  <c r="D12" i="13"/>
  <c r="D11" i="13"/>
  <c r="D7" i="13"/>
  <c r="D9" i="13"/>
  <c r="H9" i="13" s="1"/>
  <c r="D10" i="13"/>
  <c r="D6" i="13"/>
  <c r="H6" i="13" s="1"/>
  <c r="B12" i="13"/>
  <c r="B11" i="13"/>
  <c r="B10" i="13"/>
  <c r="B9" i="13"/>
  <c r="E9" i="13" s="1"/>
  <c r="F9" i="13" s="1"/>
  <c r="B8" i="13"/>
  <c r="B7" i="13"/>
  <c r="E7" i="13" s="1"/>
  <c r="F7" i="13" s="1"/>
  <c r="B6" i="13"/>
  <c r="F6" i="13" s="1"/>
  <c r="B13" i="13"/>
  <c r="C13" i="13"/>
  <c r="C12" i="13"/>
  <c r="C11" i="13"/>
  <c r="C10" i="13"/>
  <c r="D8" i="13"/>
  <c r="C8" i="13"/>
  <c r="C7" i="13"/>
  <c r="C9" i="13"/>
  <c r="G9" i="13" s="1"/>
  <c r="C6" i="13"/>
  <c r="D5" i="13"/>
  <c r="C5" i="13"/>
  <c r="B5" i="13"/>
  <c r="D4" i="13"/>
  <c r="C4" i="13"/>
  <c r="D3" i="13"/>
  <c r="C3" i="13"/>
  <c r="B4" i="13"/>
  <c r="B3" i="13"/>
  <c r="D2" i="13"/>
  <c r="H2" i="13" s="1"/>
  <c r="C2" i="13"/>
  <c r="B2" i="13"/>
  <c r="E2" i="13" s="1"/>
  <c r="G2" i="13" s="1"/>
  <c r="O502" i="1"/>
  <c r="O923" i="1"/>
  <c r="O498" i="1"/>
  <c r="O102" i="1"/>
  <c r="O152" i="1"/>
  <c r="O752" i="1"/>
  <c r="O802" i="1"/>
  <c r="O852" i="1"/>
  <c r="O832" i="1"/>
  <c r="O273" i="1"/>
  <c r="O938" i="1"/>
  <c r="O905" i="1"/>
  <c r="O52" i="1"/>
  <c r="O202" i="1"/>
  <c r="O402" i="1"/>
  <c r="O652" i="1"/>
  <c r="O902" i="1"/>
  <c r="O740" i="1"/>
  <c r="O544" i="1"/>
  <c r="O172" i="1"/>
  <c r="O252" i="1"/>
  <c r="O702" i="1"/>
  <c r="O624" i="1"/>
  <c r="O131" i="1"/>
  <c r="O138" i="1"/>
  <c r="O206" i="1"/>
  <c r="O601" i="1"/>
  <c r="O217" i="1"/>
  <c r="O452" i="1"/>
  <c r="O552" i="1"/>
  <c r="O723" i="1"/>
  <c r="O961" i="1"/>
  <c r="O302" i="1"/>
  <c r="O352" i="1"/>
  <c r="O602" i="1"/>
  <c r="O952" i="1"/>
  <c r="O897" i="1"/>
  <c r="O520" i="1"/>
  <c r="O596" i="1"/>
  <c r="O393" i="1"/>
  <c r="O308" i="1"/>
  <c r="O659" i="1"/>
  <c r="O222" i="1"/>
  <c r="O200" i="1"/>
  <c r="O322" i="1"/>
  <c r="O294" i="1"/>
  <c r="O948" i="1"/>
  <c r="O379" i="1"/>
  <c r="O777" i="1"/>
  <c r="O173" i="1"/>
  <c r="O425" i="1"/>
  <c r="O238" i="1"/>
  <c r="O417" i="1"/>
  <c r="O531" i="1"/>
  <c r="O390" i="1"/>
  <c r="O640" i="1"/>
  <c r="O360" i="1"/>
  <c r="O65" i="1"/>
  <c r="O906" i="1"/>
  <c r="O564" i="1"/>
  <c r="O594" i="1"/>
  <c r="O745" i="1"/>
  <c r="O943" i="1"/>
  <c r="O376" i="1"/>
  <c r="O488" i="1"/>
  <c r="O613" i="1"/>
  <c r="O507" i="1"/>
  <c r="O380" i="1"/>
  <c r="O797" i="1"/>
  <c r="O347" i="1"/>
  <c r="O112" i="1"/>
  <c r="O536" i="1"/>
  <c r="O320" i="1"/>
  <c r="O545" i="1"/>
  <c r="O295" i="1"/>
  <c r="O484" i="1"/>
  <c r="O642" i="1"/>
  <c r="O436" i="1"/>
  <c r="O580" i="1"/>
  <c r="O148" i="1"/>
  <c r="O288" i="1"/>
  <c r="O730" i="1"/>
  <c r="O680" i="1"/>
  <c r="O928" i="1"/>
  <c r="O125" i="1"/>
  <c r="O285" i="1"/>
  <c r="O579" i="1"/>
  <c r="O369" i="1"/>
  <c r="O958" i="1"/>
  <c r="O319" i="1"/>
  <c r="O912" i="1"/>
  <c r="O10" i="1"/>
  <c r="O194" i="1"/>
  <c r="O909" i="1"/>
  <c r="O713" i="1"/>
  <c r="O312" i="1"/>
  <c r="O670" i="1"/>
  <c r="O141" i="1"/>
  <c r="O8" i="1"/>
  <c r="O211" i="1"/>
  <c r="O975" i="1"/>
  <c r="O516" i="1"/>
  <c r="O331" i="1"/>
  <c r="O258" i="1"/>
  <c r="O191" i="1"/>
  <c r="O871" i="1"/>
  <c r="O500" i="1"/>
  <c r="O494" i="1"/>
  <c r="O513" i="1"/>
  <c r="O71" i="1"/>
  <c r="O325" i="1"/>
  <c r="O543" i="1"/>
  <c r="O449" i="1"/>
  <c r="O717" i="1"/>
  <c r="O105" i="1"/>
  <c r="O443" i="1"/>
  <c r="O878" i="1"/>
  <c r="O793" i="1"/>
  <c r="O177" i="1"/>
  <c r="O459" i="1"/>
  <c r="O949" i="1"/>
  <c r="O272" i="1"/>
  <c r="O899" i="1"/>
  <c r="O973" i="1"/>
  <c r="O621" i="1"/>
  <c r="O889" i="1"/>
  <c r="O478" i="1"/>
  <c r="O742" i="1"/>
  <c r="O747" i="1"/>
  <c r="O810" i="1"/>
  <c r="O792" i="1"/>
  <c r="O464" i="1"/>
  <c r="O845" i="1"/>
  <c r="O487" i="1"/>
  <c r="O768" i="1"/>
  <c r="O263" i="1"/>
  <c r="O170" i="1"/>
  <c r="O304" i="1"/>
  <c r="O188" i="1"/>
  <c r="O190" i="1"/>
  <c r="O276" i="1"/>
  <c r="O947" i="1"/>
  <c r="O524" i="1"/>
  <c r="O738" i="1"/>
  <c r="O666" i="1"/>
  <c r="O676" i="1"/>
  <c r="O100" i="1"/>
  <c r="O317" i="1"/>
  <c r="O794" i="1"/>
  <c r="O54" i="1"/>
  <c r="O499" i="1"/>
  <c r="O762" i="1"/>
  <c r="O348" i="1"/>
  <c r="O445" i="1"/>
  <c r="O354" i="1"/>
  <c r="O750" i="1"/>
  <c r="O861" i="1"/>
  <c r="O297" i="1"/>
  <c r="O412" i="1"/>
  <c r="O918" i="1"/>
  <c r="O358" i="1"/>
  <c r="O722" i="1"/>
  <c r="O791" i="1"/>
  <c r="O880" i="1"/>
  <c r="O85" i="1"/>
  <c r="O540" i="1"/>
  <c r="O193" i="1"/>
  <c r="O329" i="1"/>
  <c r="O128" i="1"/>
  <c r="O321" i="1"/>
  <c r="O208" i="1"/>
  <c r="O883" i="1"/>
  <c r="O474" i="1"/>
  <c r="O389" i="1"/>
  <c r="O515" i="1"/>
  <c r="O509" i="1"/>
  <c r="O982" i="1"/>
  <c r="O988" i="1"/>
  <c r="O404" i="1"/>
  <c r="O381" i="1"/>
  <c r="O426" i="1"/>
  <c r="O470" i="1"/>
  <c r="O23" i="1"/>
  <c r="O649" i="1"/>
  <c r="O237" i="1"/>
  <c r="O346" i="1"/>
  <c r="O658" i="1"/>
  <c r="O518" i="1"/>
  <c r="O634" i="1"/>
  <c r="O868" i="1"/>
  <c r="O675" i="1"/>
  <c r="O418" i="1"/>
  <c r="O555" i="1"/>
  <c r="O456" i="1"/>
  <c r="O568" i="1"/>
  <c r="O219" i="1"/>
  <c r="O68" i="1"/>
  <c r="O195" i="1"/>
  <c r="O929" i="1"/>
  <c r="O328" i="1"/>
  <c r="O411" i="1"/>
  <c r="O430" i="1"/>
  <c r="O79" i="1"/>
  <c r="O661" i="1"/>
  <c r="O17" i="1"/>
  <c r="O47" i="1"/>
  <c r="O501" i="1"/>
  <c r="O13" i="1"/>
  <c r="O28" i="1"/>
  <c r="O646" i="1"/>
  <c r="O93" i="1"/>
  <c r="O651" i="1"/>
  <c r="O21" i="1"/>
  <c r="O620" i="1"/>
  <c r="O779" i="1"/>
  <c r="O941" i="1"/>
  <c r="O773" i="1"/>
  <c r="O939" i="1"/>
  <c r="O727" i="1"/>
  <c r="O450" i="1"/>
  <c r="O915" i="1"/>
  <c r="O821" i="1"/>
  <c r="O783" i="1"/>
  <c r="O41" i="1"/>
  <c r="O807" i="1"/>
  <c r="O854" i="1"/>
  <c r="O831" i="1"/>
  <c r="O301" i="1"/>
  <c r="O129" i="1"/>
  <c r="O11" i="1"/>
  <c r="O584" i="1"/>
  <c r="O990" i="1"/>
  <c r="O900" i="1"/>
  <c r="O996" i="1"/>
  <c r="O159" i="1"/>
  <c r="O485" i="1"/>
  <c r="O351" i="1"/>
  <c r="O201" i="1"/>
  <c r="O345" i="1"/>
  <c r="O253" i="1"/>
  <c r="O704" i="1"/>
  <c r="O435" i="1"/>
  <c r="O663" i="1"/>
  <c r="O479" i="1"/>
  <c r="O574" i="1"/>
  <c r="O292" i="1"/>
  <c r="O377" i="1"/>
  <c r="O798" i="1"/>
  <c r="O298" i="1"/>
  <c r="O419" i="1"/>
  <c r="O517" i="1"/>
  <c r="O674" i="1"/>
  <c r="O641" i="1"/>
  <c r="O455" i="1"/>
  <c r="O1001" i="1"/>
  <c r="O1000" i="1"/>
  <c r="O769" i="1"/>
  <c r="O420" i="1"/>
  <c r="O916" i="1"/>
  <c r="O919" i="1"/>
  <c r="O553" i="1"/>
  <c r="O921" i="1"/>
  <c r="O156" i="1"/>
  <c r="O357" i="1"/>
  <c r="O5" i="1"/>
  <c r="O698" i="1"/>
  <c r="O111" i="1"/>
  <c r="O955" i="1"/>
  <c r="O660" i="1"/>
  <c r="O130" i="1"/>
  <c r="O95" i="1"/>
  <c r="O999" i="1"/>
  <c r="O972" i="1"/>
  <c r="O741" i="1"/>
  <c r="O183" i="1"/>
  <c r="O89" i="1"/>
  <c r="O415" i="1"/>
  <c r="O942" i="1"/>
  <c r="O632" i="1"/>
  <c r="O811" i="1"/>
  <c r="O577" i="1"/>
  <c r="O950" i="1"/>
  <c r="O650" i="1"/>
  <c r="O198" i="1"/>
  <c r="O454" i="1"/>
  <c r="O384" i="1"/>
  <c r="O401" i="1"/>
  <c r="O695" i="1"/>
  <c r="O423" i="1"/>
  <c r="O583" i="1"/>
  <c r="O668" i="1"/>
  <c r="O886" i="1"/>
  <c r="O153" i="1"/>
  <c r="O124" i="1"/>
  <c r="O638" i="1"/>
  <c r="O631" i="1"/>
  <c r="O944" i="1"/>
  <c r="O591" i="1"/>
  <c r="O578" i="1"/>
  <c r="O157" i="1"/>
  <c r="O778" i="1"/>
  <c r="O394" i="1"/>
  <c r="O344" i="1"/>
  <c r="O318" i="1"/>
  <c r="O16" i="1"/>
  <c r="O20" i="1"/>
  <c r="O987" i="1"/>
  <c r="O212" i="1"/>
  <c r="O687" i="1"/>
  <c r="O432" i="1"/>
  <c r="O373" i="1"/>
  <c r="O761" i="1"/>
  <c r="O192" i="1"/>
  <c r="O830" i="1"/>
  <c r="O185" i="1"/>
  <c r="O877" i="1"/>
  <c r="O6" i="1"/>
  <c r="O860" i="1"/>
  <c r="O81" i="1"/>
  <c r="O954" i="1"/>
  <c r="O503" i="1"/>
  <c r="O511" i="1"/>
  <c r="O137" i="1"/>
  <c r="O350" i="1"/>
  <c r="O187" i="1"/>
  <c r="O933" i="1"/>
  <c r="O541" i="1"/>
  <c r="O589" i="1"/>
  <c r="O998" i="1"/>
  <c r="O158" i="1"/>
  <c r="O979" i="1"/>
  <c r="O310" i="1"/>
  <c r="O178" i="1"/>
  <c r="O838" i="1"/>
  <c r="O311" i="1"/>
  <c r="O388" i="1"/>
  <c r="O233" i="1"/>
  <c r="O268" i="1"/>
  <c r="O813" i="1"/>
  <c r="O665" i="1"/>
  <c r="O627" i="1"/>
  <c r="O879" i="1"/>
  <c r="O995" i="1"/>
  <c r="O78" i="1"/>
  <c r="O163" i="1"/>
  <c r="O636" i="1"/>
  <c r="O92" i="1"/>
  <c r="O204" i="1"/>
  <c r="O590" i="1"/>
  <c r="O639" i="1"/>
  <c r="O29" i="1"/>
  <c r="O341" i="1"/>
  <c r="O530" i="1"/>
  <c r="O781" i="1"/>
  <c r="O483" i="1"/>
  <c r="O946" i="1"/>
  <c r="O662" i="1"/>
  <c r="O592" i="1"/>
  <c r="O448" i="1"/>
  <c r="O305" i="1"/>
  <c r="O434" i="1"/>
  <c r="O174" i="1"/>
  <c r="O635" i="1"/>
  <c r="O286" i="1"/>
  <c r="O679" i="1"/>
  <c r="O566" i="1"/>
  <c r="O526" i="1"/>
  <c r="O696" i="1"/>
  <c r="O527" i="1"/>
  <c r="O701" i="1"/>
  <c r="O343" i="1"/>
  <c r="O965" i="1"/>
  <c r="O416" i="1"/>
  <c r="O888" i="1"/>
  <c r="O984" i="1"/>
  <c r="O962" i="1"/>
  <c r="O405" i="1"/>
  <c r="O683" i="1"/>
  <c r="O34" i="1"/>
  <c r="O771" i="1"/>
  <c r="O801" i="1"/>
  <c r="O117" i="1"/>
  <c r="O992" i="1"/>
  <c r="O118" i="1"/>
  <c r="O790" i="1"/>
  <c r="O653" i="1"/>
  <c r="O648" i="1"/>
  <c r="O547" i="1"/>
  <c r="O728" i="1"/>
  <c r="O255" i="1"/>
  <c r="O14" i="1"/>
  <c r="O407" i="1"/>
  <c r="O136" i="1"/>
  <c r="O837" i="1"/>
  <c r="O56" i="1"/>
  <c r="O872" i="1"/>
  <c r="O461" i="1"/>
  <c r="O733" i="1"/>
  <c r="O694" i="1"/>
  <c r="O431" i="1"/>
  <c r="O327" i="1"/>
  <c r="O283" i="1"/>
  <c r="O532" i="1"/>
  <c r="O53" i="1"/>
  <c r="O734" i="1"/>
  <c r="O816" i="1"/>
  <c r="O506" i="1"/>
  <c r="O754" i="1"/>
  <c r="O63" i="1"/>
  <c r="O647" i="1"/>
  <c r="O155" i="1"/>
  <c r="O225" i="1"/>
  <c r="O573" i="1"/>
  <c r="O323" i="1"/>
  <c r="O299" i="1"/>
  <c r="O342" i="1"/>
  <c r="O213" i="1"/>
  <c r="O533" i="1"/>
  <c r="O140" i="1"/>
  <c r="O180" i="1"/>
  <c r="O278" i="1"/>
  <c r="O338" i="1"/>
  <c r="O682" i="1"/>
  <c r="O66" i="1"/>
  <c r="O241" i="1"/>
  <c r="O290" i="1"/>
  <c r="O664" i="1"/>
  <c r="O554" i="1"/>
  <c r="O223" i="1"/>
  <c r="O707" i="1"/>
  <c r="O846" i="1"/>
  <c r="O529" i="1"/>
  <c r="O789" i="1"/>
  <c r="O598" i="1"/>
  <c r="O161" i="1"/>
  <c r="O166" i="1"/>
  <c r="O720" i="1"/>
  <c r="O842" i="1"/>
  <c r="O482" i="1"/>
  <c r="O691" i="1"/>
  <c r="O133" i="1"/>
  <c r="O561" i="1"/>
  <c r="O581" i="1"/>
  <c r="O210" i="1"/>
  <c r="O491" i="1"/>
  <c r="O143" i="1"/>
  <c r="O521" i="1"/>
  <c r="O243" i="1"/>
  <c r="O857" i="1"/>
  <c r="O458" i="1"/>
  <c r="O413" i="1"/>
  <c r="O30" i="1"/>
  <c r="O863" i="1"/>
  <c r="O782" i="1"/>
  <c r="O805" i="1"/>
  <c r="O284" i="1"/>
  <c r="O73" i="1"/>
  <c r="O465" i="1"/>
  <c r="O971" i="1"/>
  <c r="O833" i="1"/>
  <c r="O236" i="1"/>
  <c r="O799" i="1"/>
  <c r="O940" i="1"/>
  <c r="O575" i="1"/>
  <c r="O519" i="1"/>
  <c r="O510" i="1"/>
  <c r="O22" i="1"/>
  <c r="O932" i="1"/>
  <c r="O149" i="1"/>
  <c r="O26" i="1"/>
  <c r="O429" i="1"/>
  <c r="O97" i="1"/>
  <c r="O993" i="1"/>
  <c r="O765" i="1"/>
  <c r="O774" i="1"/>
  <c r="O856" i="1"/>
  <c r="O477" i="1"/>
  <c r="O637" i="1"/>
  <c r="O337" i="1"/>
  <c r="O48" i="1"/>
  <c r="O786" i="1"/>
  <c r="O892" i="1"/>
  <c r="O134" i="1"/>
  <c r="O437" i="1"/>
  <c r="O539" i="1"/>
  <c r="O930" i="1"/>
  <c r="O120" i="1"/>
  <c r="O887" i="1"/>
  <c r="O457" i="1"/>
  <c r="O512" i="1"/>
  <c r="O963" i="1"/>
  <c r="O586" i="1"/>
  <c r="O605" i="1"/>
  <c r="O230" i="1"/>
  <c r="O113" i="1"/>
  <c r="O643" i="1"/>
  <c r="O257" i="1"/>
  <c r="O611" i="1"/>
  <c r="O150" i="1"/>
  <c r="O167" i="1"/>
  <c r="O673" i="1"/>
  <c r="O391" i="1"/>
  <c r="O76" i="1"/>
  <c r="O196" i="1"/>
  <c r="O706" i="1"/>
  <c r="O339" i="1"/>
  <c r="O453" i="1"/>
  <c r="O677" i="1"/>
  <c r="O439" i="1"/>
  <c r="O267" i="1"/>
  <c r="O421" i="1"/>
  <c r="O356" i="1"/>
  <c r="O72" i="1"/>
  <c r="O335" i="1"/>
  <c r="O796" i="1"/>
  <c r="O826" i="1"/>
  <c r="O654" i="1"/>
  <c r="O959" i="1"/>
  <c r="O424" i="1"/>
  <c r="O353" i="1"/>
  <c r="O244" i="1"/>
  <c r="O708" i="1"/>
  <c r="O24" i="1"/>
  <c r="O895" i="1"/>
  <c r="O604" i="1"/>
  <c r="O422" i="1"/>
  <c r="O146" i="1"/>
  <c r="O397" i="1"/>
  <c r="O817" i="1"/>
  <c r="O87" i="1"/>
  <c r="O609" i="1"/>
  <c r="O4" i="1"/>
  <c r="O410" i="1"/>
  <c r="O309" i="1"/>
  <c r="O86" i="1"/>
  <c r="O851" i="1"/>
  <c r="O466" i="1"/>
  <c r="O330" i="1"/>
  <c r="O697" i="1"/>
  <c r="O726" i="1"/>
  <c r="O205" i="1"/>
  <c r="O776" i="1"/>
  <c r="O145" i="1"/>
  <c r="O739" i="1"/>
  <c r="O969" i="1"/>
  <c r="O168" i="1"/>
  <c r="O275" i="1"/>
  <c r="O560" i="1"/>
  <c r="O224" i="1"/>
  <c r="O565" i="1"/>
  <c r="O840" i="1"/>
  <c r="O514" i="1"/>
  <c r="O614" i="1"/>
  <c r="O859" i="1"/>
  <c r="O39" i="1"/>
  <c r="O55" i="1"/>
  <c r="O463" i="1"/>
  <c r="O785" i="1"/>
  <c r="O693" i="1"/>
  <c r="O711" i="1"/>
  <c r="O843" i="1"/>
  <c r="O106" i="1"/>
  <c r="O981" i="1"/>
  <c r="O58" i="1"/>
  <c r="O300" i="1"/>
  <c r="O62" i="1"/>
  <c r="O107" i="1"/>
  <c r="O644" i="1"/>
  <c r="O523" i="1"/>
  <c r="O985" i="1"/>
  <c r="O259" i="1"/>
  <c r="O387" i="1"/>
  <c r="O587" i="1"/>
  <c r="O712" i="1"/>
  <c r="O122" i="1"/>
  <c r="O164" i="1"/>
  <c r="O538" i="1"/>
  <c r="O684" i="1"/>
  <c r="O37" i="1"/>
  <c r="O77" i="1"/>
  <c r="O36" i="1"/>
  <c r="O556" i="1"/>
  <c r="O630" i="1"/>
  <c r="O214" i="1"/>
  <c r="O986" i="1"/>
  <c r="O699" i="1"/>
  <c r="O721" i="1"/>
  <c r="O836" i="1"/>
  <c r="O595" i="1"/>
  <c r="O977" i="1"/>
  <c r="O218" i="1"/>
  <c r="O132" i="1"/>
  <c r="O616" i="1"/>
  <c r="O917" i="1"/>
  <c r="O528" i="1"/>
  <c r="O903" i="1"/>
  <c r="O724" i="1"/>
  <c r="O38" i="1"/>
  <c r="O751" i="1"/>
  <c r="O997" i="1"/>
  <c r="O835" i="1"/>
  <c r="O262" i="1"/>
  <c r="O235" i="1"/>
  <c r="O709" i="1"/>
  <c r="O535" i="1"/>
  <c r="O372" i="1"/>
  <c r="O239" i="1"/>
  <c r="O19" i="1"/>
  <c r="O945" i="1"/>
  <c r="O127" i="1"/>
  <c r="O625" i="1"/>
  <c r="O365" i="1"/>
  <c r="O382" i="1"/>
  <c r="O32" i="1"/>
  <c r="O951" i="1"/>
  <c r="O442" i="1"/>
  <c r="O715" i="1"/>
  <c r="O600" i="1"/>
  <c r="O162" i="1"/>
  <c r="O69" i="1"/>
  <c r="O869" i="1"/>
  <c r="O908" i="1"/>
  <c r="O175" i="1"/>
  <c r="O548" i="1"/>
  <c r="O907" i="1"/>
  <c r="O326" i="1"/>
  <c r="O937" i="1"/>
  <c r="O729" i="1"/>
  <c r="O324" i="1"/>
  <c r="O757" i="1"/>
  <c r="O398" i="1"/>
  <c r="O88" i="1"/>
  <c r="O756" i="1"/>
  <c r="O229" i="1"/>
  <c r="O42" i="1"/>
  <c r="O891" i="1"/>
  <c r="O874" i="1"/>
  <c r="O617" i="1"/>
  <c r="O281" i="1"/>
  <c r="O606" i="1"/>
  <c r="O234" i="1"/>
  <c r="O462" i="1"/>
  <c r="O386" i="1"/>
  <c r="O363" i="1"/>
  <c r="O7" i="1"/>
  <c r="O399" i="1"/>
  <c r="O119" i="1"/>
  <c r="O615" i="1"/>
  <c r="O703" i="1"/>
  <c r="O924" i="1"/>
  <c r="O669" i="1"/>
  <c r="O446" i="1"/>
  <c r="O764" i="1"/>
  <c r="O57" i="1"/>
  <c r="O475" i="1"/>
  <c r="O983" i="1"/>
  <c r="O489" i="1"/>
  <c r="O440" i="1"/>
  <c r="O340" i="1"/>
  <c r="O505" i="1"/>
  <c r="O270" i="1"/>
  <c r="O936" i="1"/>
  <c r="O408" i="1"/>
  <c r="O922" i="1"/>
  <c r="O383" i="1"/>
  <c r="O471" i="1"/>
  <c r="O870" i="1"/>
  <c r="O256" i="1"/>
  <c r="O359" i="1"/>
  <c r="O332" i="1"/>
  <c r="O731" i="1"/>
  <c r="O867" i="1"/>
  <c r="O45" i="1"/>
  <c r="O570" i="1"/>
  <c r="O109" i="1"/>
  <c r="O392" i="1"/>
  <c r="O336" i="1"/>
  <c r="O607" i="1"/>
  <c r="O864" i="1"/>
  <c r="O467" i="1"/>
  <c r="O875" i="1"/>
  <c r="O608" i="1"/>
  <c r="O800" i="1"/>
  <c r="O896" i="1"/>
  <c r="O618" i="1"/>
  <c r="O51" i="1"/>
  <c r="O678" i="1"/>
  <c r="O841" i="1"/>
  <c r="O775" i="1"/>
  <c r="O657" i="1"/>
  <c r="O492" i="1"/>
  <c r="O688" i="1"/>
  <c r="O433" i="1"/>
  <c r="O787" i="1"/>
  <c r="O812" i="1"/>
  <c r="O231" i="1"/>
  <c r="O215" i="1"/>
  <c r="O101" i="1"/>
  <c r="O804" i="1"/>
  <c r="O847" i="1"/>
  <c r="O444" i="1"/>
  <c r="O913" i="1"/>
  <c r="O559" i="1"/>
  <c r="O334" i="1"/>
  <c r="O599" i="1"/>
  <c r="O803" i="1"/>
  <c r="O313" i="1"/>
  <c r="O567" i="1"/>
  <c r="O628" i="1"/>
  <c r="O603" i="1"/>
  <c r="O853" i="1"/>
  <c r="O767" i="1"/>
  <c r="O597" i="1"/>
  <c r="O289" i="1"/>
  <c r="O890" i="1"/>
  <c r="O250" i="1"/>
  <c r="O934" i="1"/>
  <c r="O748" i="1"/>
  <c r="O43" i="1"/>
  <c r="O121" i="1"/>
  <c r="O59" i="1"/>
  <c r="O784" i="1"/>
  <c r="O220" i="1"/>
  <c r="O27" i="1"/>
  <c r="O989" i="1"/>
  <c r="O931" i="1"/>
  <c r="O98" i="1"/>
  <c r="O569" i="1"/>
  <c r="O123" i="1"/>
  <c r="O151" i="1"/>
  <c r="O490" i="1"/>
  <c r="O160" i="1"/>
  <c r="O645" i="1"/>
  <c r="O142" i="1"/>
  <c r="O557" i="1"/>
  <c r="O927" i="1"/>
  <c r="O83" i="1"/>
  <c r="O385" i="1"/>
  <c r="O814" i="1"/>
  <c r="O362" i="1"/>
  <c r="O692" i="1"/>
  <c r="O60" i="1"/>
  <c r="O974" i="1"/>
  <c r="O882" i="1"/>
  <c r="O749" i="1"/>
  <c r="O395" i="1"/>
  <c r="O189" i="1"/>
  <c r="O144" i="1"/>
  <c r="O894" i="1"/>
  <c r="O770" i="1"/>
  <c r="O753" i="1"/>
  <c r="O269" i="1"/>
  <c r="O67" i="1"/>
  <c r="O480" i="1"/>
  <c r="O147" i="1"/>
  <c r="O571" i="1"/>
  <c r="O920" i="1"/>
  <c r="O849" i="1"/>
  <c r="O925" i="1"/>
  <c r="O885" i="1"/>
  <c r="O815" i="1"/>
  <c r="O667" i="1"/>
  <c r="O935" i="1"/>
  <c r="O558" i="1"/>
  <c r="O277" i="1"/>
  <c r="O15" i="1"/>
  <c r="O719" i="1"/>
  <c r="O619" i="1"/>
  <c r="O862" i="1"/>
  <c r="O904" i="1"/>
  <c r="O91" i="1"/>
  <c r="O271" i="1"/>
  <c r="O165" i="1"/>
  <c r="O70" i="1"/>
  <c r="O755" i="1"/>
  <c r="O893" i="1"/>
  <c r="O94" i="1"/>
  <c r="O227" i="1"/>
  <c r="O486" i="1"/>
  <c r="O90" i="1"/>
  <c r="O139" i="1"/>
  <c r="O809" i="1"/>
  <c r="O542" i="1"/>
  <c r="O12" i="1"/>
  <c r="O829" i="1"/>
  <c r="O622" i="1"/>
  <c r="O260" i="1"/>
  <c r="O806" i="1"/>
  <c r="O114" i="1"/>
  <c r="O725" i="1"/>
  <c r="O772" i="1"/>
  <c r="O550" i="1"/>
  <c r="O873" i="1"/>
  <c r="O371" i="1"/>
  <c r="O251" i="1"/>
  <c r="O61" i="1"/>
  <c r="O546" i="1"/>
  <c r="O370" i="1"/>
  <c r="O626" i="1"/>
  <c r="O104" i="1"/>
  <c r="O610" i="1"/>
  <c r="O551" i="1"/>
  <c r="O472" i="1"/>
  <c r="O307" i="1"/>
  <c r="O427" i="1"/>
  <c r="O823" i="1"/>
  <c r="O186" i="1"/>
  <c r="O316" i="1"/>
  <c r="O964" i="1"/>
  <c r="O199" i="1"/>
  <c r="O361" i="1"/>
  <c r="O80" i="1"/>
  <c r="O96" i="1"/>
  <c r="O274" i="1"/>
  <c r="O493" i="1"/>
  <c r="O572" i="1"/>
  <c r="O182" i="1"/>
  <c r="O33" i="1"/>
  <c r="O314" i="1"/>
  <c r="O633" i="1"/>
  <c r="O135" i="1"/>
  <c r="O705" i="1"/>
  <c r="O264" i="1"/>
  <c r="O834" i="1"/>
  <c r="O406" i="1"/>
  <c r="O473" i="1"/>
  <c r="O736" i="1"/>
  <c r="O910" i="1"/>
  <c r="O978" i="1"/>
  <c r="O585" i="1"/>
  <c r="O40" i="1"/>
  <c r="O248" i="1"/>
  <c r="O280" i="1"/>
  <c r="O9" i="1"/>
  <c r="O31" i="1"/>
  <c r="O468" i="1"/>
  <c r="O25" i="1"/>
  <c r="O221" i="1"/>
  <c r="O970" i="1"/>
  <c r="O850" i="1"/>
  <c r="O582" i="1"/>
  <c r="O876" i="1"/>
  <c r="O866" i="1"/>
  <c r="O824" i="1"/>
  <c r="O460" i="1"/>
  <c r="O737" i="1"/>
  <c r="O441" i="1"/>
  <c r="O966" i="1"/>
  <c r="O409" i="1"/>
  <c r="O858" i="1"/>
  <c r="O825" i="1"/>
  <c r="O181" i="1"/>
  <c r="O685" i="1"/>
  <c r="O671" i="1"/>
  <c r="O108" i="1"/>
  <c r="O378" i="1"/>
  <c r="O197" i="1"/>
  <c r="O266" i="1"/>
  <c r="O476" i="1"/>
  <c r="O228" i="1"/>
  <c r="O956" i="1"/>
  <c r="O126" i="1"/>
  <c r="O819" i="1"/>
  <c r="O576" i="1"/>
  <c r="O563" i="1"/>
  <c r="O884" i="1"/>
  <c r="O265" i="1"/>
  <c r="O364" i="1"/>
  <c r="O976" i="1"/>
  <c r="O115" i="1"/>
  <c r="O35" i="1"/>
  <c r="O967" i="1"/>
  <c r="O865" i="1"/>
  <c r="O50" i="1"/>
  <c r="O827" i="1"/>
  <c r="O315" i="1"/>
  <c r="O226" i="1"/>
  <c r="O759" i="1"/>
  <c r="O901" i="1"/>
  <c r="O355" i="1"/>
  <c r="O732" i="1"/>
  <c r="O497" i="1"/>
  <c r="O169" i="1"/>
  <c r="O179" i="1"/>
  <c r="O242" i="1"/>
  <c r="O612" i="1"/>
  <c r="O232" i="1"/>
  <c r="O240" i="1"/>
  <c r="O154" i="1"/>
  <c r="O171" i="1"/>
  <c r="O209" i="1"/>
  <c r="O522" i="1"/>
  <c r="O994" i="1"/>
  <c r="O690" i="1"/>
  <c r="O207" i="1"/>
  <c r="O333" i="1"/>
  <c r="O44" i="1"/>
  <c r="O245" i="1"/>
  <c r="O700" i="1"/>
  <c r="O293" i="1"/>
  <c r="O828" i="1"/>
  <c r="O672" i="1"/>
  <c r="O396" i="1"/>
  <c r="O716" i="1"/>
  <c r="O49" i="1"/>
  <c r="O911" i="1"/>
  <c r="O537" i="1"/>
  <c r="O926" i="1"/>
  <c r="O991" i="1"/>
  <c r="O534" i="1"/>
  <c r="O656" i="1"/>
  <c r="O848" i="1"/>
  <c r="O247" i="1"/>
  <c r="O447" i="1"/>
  <c r="O481" i="1"/>
  <c r="O718" i="1"/>
  <c r="O735" i="1"/>
  <c r="O504" i="1"/>
  <c r="O686" i="1"/>
  <c r="O881" i="1"/>
  <c r="O306" i="1"/>
  <c r="O496" i="1"/>
  <c r="O844" i="1"/>
  <c r="O760" i="1"/>
  <c r="O246" i="1"/>
  <c r="O428" i="1"/>
  <c r="O469" i="1"/>
  <c r="O282" i="1"/>
  <c r="O368" i="1"/>
  <c r="O110" i="1"/>
  <c r="O261" i="1"/>
  <c r="O818" i="1"/>
  <c r="O623" i="1"/>
  <c r="O254" i="1"/>
  <c r="O82" i="1"/>
  <c r="O18" i="1"/>
  <c r="O855" i="1"/>
  <c r="O763" i="1"/>
  <c r="O46" i="1"/>
  <c r="O75" i="1"/>
  <c r="O414" i="1"/>
  <c r="O74" i="1"/>
  <c r="O203" i="1"/>
  <c r="O629" i="1"/>
  <c r="O525" i="1"/>
  <c r="O287" i="1"/>
  <c r="O710" i="1"/>
  <c r="O746" i="1"/>
  <c r="O400" i="1"/>
  <c r="O184" i="1"/>
  <c r="O64" i="1"/>
  <c r="O495" i="1"/>
  <c r="O116" i="1"/>
  <c r="O766" i="1"/>
  <c r="O788" i="1"/>
  <c r="O375" i="1"/>
  <c r="O367" i="1"/>
  <c r="O960" i="1"/>
  <c r="O758" i="1"/>
  <c r="O898" i="1"/>
  <c r="O780" i="1"/>
  <c r="O968" i="1"/>
  <c r="O562" i="1"/>
  <c r="O914" i="1"/>
  <c r="O822" i="1"/>
  <c r="O839" i="1"/>
  <c r="O980" i="1"/>
  <c r="O176" i="1"/>
  <c r="O99" i="1"/>
  <c r="O508" i="1"/>
  <c r="O689" i="1"/>
  <c r="O249" i="1"/>
  <c r="O588" i="1"/>
  <c r="O451" i="1"/>
  <c r="O549" i="1"/>
  <c r="O103" i="1"/>
  <c r="O216" i="1"/>
  <c r="O681" i="1"/>
  <c r="O593" i="1"/>
  <c r="O3" i="1"/>
  <c r="O438" i="1"/>
  <c r="O279" i="1"/>
  <c r="O820" i="1"/>
  <c r="O953" i="1"/>
  <c r="O957" i="1"/>
  <c r="O744" i="1"/>
  <c r="O743" i="1"/>
  <c r="O808" i="1"/>
  <c r="O795" i="1"/>
  <c r="O296" i="1"/>
  <c r="O303" i="1"/>
  <c r="O349" i="1"/>
  <c r="O84" i="1"/>
  <c r="O403" i="1"/>
  <c r="O374" i="1"/>
  <c r="O366" i="1"/>
  <c r="O291" i="1"/>
  <c r="O714" i="1"/>
  <c r="O655" i="1"/>
  <c r="O2" i="1"/>
  <c r="M502" i="1"/>
  <c r="M923" i="1"/>
  <c r="M498" i="1"/>
  <c r="M102" i="1"/>
  <c r="M152" i="1"/>
  <c r="M752" i="1"/>
  <c r="M802" i="1"/>
  <c r="M852" i="1"/>
  <c r="M832" i="1"/>
  <c r="M273" i="1"/>
  <c r="M938" i="1"/>
  <c r="M905" i="1"/>
  <c r="M52" i="1"/>
  <c r="M202" i="1"/>
  <c r="M402" i="1"/>
  <c r="M652" i="1"/>
  <c r="M902" i="1"/>
  <c r="M740" i="1"/>
  <c r="M544" i="1"/>
  <c r="M172" i="1"/>
  <c r="M252" i="1"/>
  <c r="M702" i="1"/>
  <c r="M624" i="1"/>
  <c r="M131" i="1"/>
  <c r="M138" i="1"/>
  <c r="M206" i="1"/>
  <c r="M601" i="1"/>
  <c r="M217" i="1"/>
  <c r="M452" i="1"/>
  <c r="M552" i="1"/>
  <c r="M723" i="1"/>
  <c r="M961" i="1"/>
  <c r="M302" i="1"/>
  <c r="M352" i="1"/>
  <c r="M602" i="1"/>
  <c r="M952" i="1"/>
  <c r="M897" i="1"/>
  <c r="M520" i="1"/>
  <c r="M596" i="1"/>
  <c r="M393" i="1"/>
  <c r="M308" i="1"/>
  <c r="M659" i="1"/>
  <c r="M222" i="1"/>
  <c r="M200" i="1"/>
  <c r="M322" i="1"/>
  <c r="M294" i="1"/>
  <c r="M948" i="1"/>
  <c r="M379" i="1"/>
  <c r="M777" i="1"/>
  <c r="M173" i="1"/>
  <c r="M425" i="1"/>
  <c r="M238" i="1"/>
  <c r="M417" i="1"/>
  <c r="M531" i="1"/>
  <c r="M390" i="1"/>
  <c r="M640" i="1"/>
  <c r="M360" i="1"/>
  <c r="M65" i="1"/>
  <c r="M906" i="1"/>
  <c r="M564" i="1"/>
  <c r="M594" i="1"/>
  <c r="M745" i="1"/>
  <c r="M943" i="1"/>
  <c r="M376" i="1"/>
  <c r="M488" i="1"/>
  <c r="M613" i="1"/>
  <c r="M507" i="1"/>
  <c r="M380" i="1"/>
  <c r="M797" i="1"/>
  <c r="M347" i="1"/>
  <c r="M112" i="1"/>
  <c r="M536" i="1"/>
  <c r="M320" i="1"/>
  <c r="M545" i="1"/>
  <c r="M295" i="1"/>
  <c r="M484" i="1"/>
  <c r="M642" i="1"/>
  <c r="M436" i="1"/>
  <c r="M580" i="1"/>
  <c r="M148" i="1"/>
  <c r="M288" i="1"/>
  <c r="M730" i="1"/>
  <c r="M680" i="1"/>
  <c r="M928" i="1"/>
  <c r="M125" i="1"/>
  <c r="M285" i="1"/>
  <c r="M579" i="1"/>
  <c r="M369" i="1"/>
  <c r="M958" i="1"/>
  <c r="M319" i="1"/>
  <c r="M912" i="1"/>
  <c r="M10" i="1"/>
  <c r="M194" i="1"/>
  <c r="M909" i="1"/>
  <c r="M713" i="1"/>
  <c r="M312" i="1"/>
  <c r="M670" i="1"/>
  <c r="M141" i="1"/>
  <c r="M8" i="1"/>
  <c r="M211" i="1"/>
  <c r="M975" i="1"/>
  <c r="M516" i="1"/>
  <c r="M331" i="1"/>
  <c r="M258" i="1"/>
  <c r="M191" i="1"/>
  <c r="M871" i="1"/>
  <c r="M500" i="1"/>
  <c r="M494" i="1"/>
  <c r="M513" i="1"/>
  <c r="M71" i="1"/>
  <c r="M325" i="1"/>
  <c r="M543" i="1"/>
  <c r="M449" i="1"/>
  <c r="M717" i="1"/>
  <c r="M105" i="1"/>
  <c r="M443" i="1"/>
  <c r="M878" i="1"/>
  <c r="M793" i="1"/>
  <c r="M177" i="1"/>
  <c r="M459" i="1"/>
  <c r="M949" i="1"/>
  <c r="M272" i="1"/>
  <c r="M899" i="1"/>
  <c r="M973" i="1"/>
  <c r="M621" i="1"/>
  <c r="M889" i="1"/>
  <c r="M478" i="1"/>
  <c r="M742" i="1"/>
  <c r="M747" i="1"/>
  <c r="M810" i="1"/>
  <c r="M792" i="1"/>
  <c r="M464" i="1"/>
  <c r="M845" i="1"/>
  <c r="M487" i="1"/>
  <c r="M768" i="1"/>
  <c r="M263" i="1"/>
  <c r="M170" i="1"/>
  <c r="M304" i="1"/>
  <c r="M188" i="1"/>
  <c r="M190" i="1"/>
  <c r="M276" i="1"/>
  <c r="M947" i="1"/>
  <c r="M524" i="1"/>
  <c r="M738" i="1"/>
  <c r="M666" i="1"/>
  <c r="M676" i="1"/>
  <c r="M100" i="1"/>
  <c r="M317" i="1"/>
  <c r="M794" i="1"/>
  <c r="M54" i="1"/>
  <c r="M499" i="1"/>
  <c r="M762" i="1"/>
  <c r="M348" i="1"/>
  <c r="M445" i="1"/>
  <c r="M354" i="1"/>
  <c r="M750" i="1"/>
  <c r="M861" i="1"/>
  <c r="M297" i="1"/>
  <c r="M412" i="1"/>
  <c r="M918" i="1"/>
  <c r="M358" i="1"/>
  <c r="M722" i="1"/>
  <c r="M791" i="1"/>
  <c r="M880" i="1"/>
  <c r="M85" i="1"/>
  <c r="M540" i="1"/>
  <c r="M193" i="1"/>
  <c r="M329" i="1"/>
  <c r="M128" i="1"/>
  <c r="M321" i="1"/>
  <c r="M208" i="1"/>
  <c r="M883" i="1"/>
  <c r="M474" i="1"/>
  <c r="M389" i="1"/>
  <c r="M515" i="1"/>
  <c r="M509" i="1"/>
  <c r="M982" i="1"/>
  <c r="M988" i="1"/>
  <c r="M404" i="1"/>
  <c r="M381" i="1"/>
  <c r="M426" i="1"/>
  <c r="M470" i="1"/>
  <c r="M23" i="1"/>
  <c r="M649" i="1"/>
  <c r="M237" i="1"/>
  <c r="M346" i="1"/>
  <c r="M658" i="1"/>
  <c r="M518" i="1"/>
  <c r="M634" i="1"/>
  <c r="M868" i="1"/>
  <c r="M675" i="1"/>
  <c r="M418" i="1"/>
  <c r="M555" i="1"/>
  <c r="M456" i="1"/>
  <c r="M568" i="1"/>
  <c r="M219" i="1"/>
  <c r="M68" i="1"/>
  <c r="M195" i="1"/>
  <c r="M929" i="1"/>
  <c r="M328" i="1"/>
  <c r="M411" i="1"/>
  <c r="M430" i="1"/>
  <c r="M79" i="1"/>
  <c r="M661" i="1"/>
  <c r="M17" i="1"/>
  <c r="M47" i="1"/>
  <c r="M501" i="1"/>
  <c r="M13" i="1"/>
  <c r="M28" i="1"/>
  <c r="M646" i="1"/>
  <c r="M93" i="1"/>
  <c r="M651" i="1"/>
  <c r="M21" i="1"/>
  <c r="M620" i="1"/>
  <c r="M779" i="1"/>
  <c r="M941" i="1"/>
  <c r="M773" i="1"/>
  <c r="M939" i="1"/>
  <c r="M727" i="1"/>
  <c r="M450" i="1"/>
  <c r="M915" i="1"/>
  <c r="M821" i="1"/>
  <c r="M783" i="1"/>
  <c r="M41" i="1"/>
  <c r="M807" i="1"/>
  <c r="M854" i="1"/>
  <c r="M831" i="1"/>
  <c r="M301" i="1"/>
  <c r="M129" i="1"/>
  <c r="M11" i="1"/>
  <c r="M584" i="1"/>
  <c r="M990" i="1"/>
  <c r="M900" i="1"/>
  <c r="M996" i="1"/>
  <c r="M159" i="1"/>
  <c r="M485" i="1"/>
  <c r="M351" i="1"/>
  <c r="M201" i="1"/>
  <c r="M345" i="1"/>
  <c r="M253" i="1"/>
  <c r="M704" i="1"/>
  <c r="M435" i="1"/>
  <c r="M663" i="1"/>
  <c r="M479" i="1"/>
  <c r="M574" i="1"/>
  <c r="M292" i="1"/>
  <c r="M377" i="1"/>
  <c r="M798" i="1"/>
  <c r="M298" i="1"/>
  <c r="M419" i="1"/>
  <c r="M517" i="1"/>
  <c r="M674" i="1"/>
  <c r="M641" i="1"/>
  <c r="M455" i="1"/>
  <c r="M1001" i="1"/>
  <c r="M1000" i="1"/>
  <c r="M769" i="1"/>
  <c r="M420" i="1"/>
  <c r="M916" i="1"/>
  <c r="M919" i="1"/>
  <c r="M553" i="1"/>
  <c r="M921" i="1"/>
  <c r="M156" i="1"/>
  <c r="M357" i="1"/>
  <c r="M5" i="1"/>
  <c r="M698" i="1"/>
  <c r="M111" i="1"/>
  <c r="M955" i="1"/>
  <c r="M660" i="1"/>
  <c r="M130" i="1"/>
  <c r="M95" i="1"/>
  <c r="M999" i="1"/>
  <c r="M972" i="1"/>
  <c r="M741" i="1"/>
  <c r="M183" i="1"/>
  <c r="M89" i="1"/>
  <c r="M415" i="1"/>
  <c r="M942" i="1"/>
  <c r="M632" i="1"/>
  <c r="M811" i="1"/>
  <c r="M577" i="1"/>
  <c r="M950" i="1"/>
  <c r="M650" i="1"/>
  <c r="M198" i="1"/>
  <c r="M454" i="1"/>
  <c r="M384" i="1"/>
  <c r="M401" i="1"/>
  <c r="M695" i="1"/>
  <c r="M423" i="1"/>
  <c r="M583" i="1"/>
  <c r="M668" i="1"/>
  <c r="M886" i="1"/>
  <c r="M153" i="1"/>
  <c r="M124" i="1"/>
  <c r="M638" i="1"/>
  <c r="M631" i="1"/>
  <c r="M944" i="1"/>
  <c r="M591" i="1"/>
  <c r="M578" i="1"/>
  <c r="M157" i="1"/>
  <c r="M778" i="1"/>
  <c r="M394" i="1"/>
  <c r="M344" i="1"/>
  <c r="M318" i="1"/>
  <c r="M16" i="1"/>
  <c r="M20" i="1"/>
  <c r="M987" i="1"/>
  <c r="M212" i="1"/>
  <c r="M687" i="1"/>
  <c r="M432" i="1"/>
  <c r="M373" i="1"/>
  <c r="M761" i="1"/>
  <c r="M192" i="1"/>
  <c r="M830" i="1"/>
  <c r="M185" i="1"/>
  <c r="M877" i="1"/>
  <c r="M6" i="1"/>
  <c r="M860" i="1"/>
  <c r="M81" i="1"/>
  <c r="M954" i="1"/>
  <c r="M503" i="1"/>
  <c r="M511" i="1"/>
  <c r="M137" i="1"/>
  <c r="M350" i="1"/>
  <c r="M187" i="1"/>
  <c r="M933" i="1"/>
  <c r="M541" i="1"/>
  <c r="M589" i="1"/>
  <c r="M998" i="1"/>
  <c r="M158" i="1"/>
  <c r="M979" i="1"/>
  <c r="M310" i="1"/>
  <c r="M178" i="1"/>
  <c r="M838" i="1"/>
  <c r="M311" i="1"/>
  <c r="M388" i="1"/>
  <c r="M233" i="1"/>
  <c r="M268" i="1"/>
  <c r="M813" i="1"/>
  <c r="M665" i="1"/>
  <c r="M627" i="1"/>
  <c r="M879" i="1"/>
  <c r="M995" i="1"/>
  <c r="M78" i="1"/>
  <c r="M163" i="1"/>
  <c r="M636" i="1"/>
  <c r="M92" i="1"/>
  <c r="M204" i="1"/>
  <c r="M590" i="1"/>
  <c r="M639" i="1"/>
  <c r="M29" i="1"/>
  <c r="M341" i="1"/>
  <c r="M530" i="1"/>
  <c r="M781" i="1"/>
  <c r="M483" i="1"/>
  <c r="M946" i="1"/>
  <c r="M662" i="1"/>
  <c r="M592" i="1"/>
  <c r="M448" i="1"/>
  <c r="M305" i="1"/>
  <c r="M434" i="1"/>
  <c r="M174" i="1"/>
  <c r="M635" i="1"/>
  <c r="M286" i="1"/>
  <c r="M679" i="1"/>
  <c r="M566" i="1"/>
  <c r="M526" i="1"/>
  <c r="M696" i="1"/>
  <c r="M527" i="1"/>
  <c r="M701" i="1"/>
  <c r="M343" i="1"/>
  <c r="M965" i="1"/>
  <c r="M416" i="1"/>
  <c r="M888" i="1"/>
  <c r="M984" i="1"/>
  <c r="M962" i="1"/>
  <c r="M405" i="1"/>
  <c r="M683" i="1"/>
  <c r="M34" i="1"/>
  <c r="M771" i="1"/>
  <c r="M801" i="1"/>
  <c r="M117" i="1"/>
  <c r="M992" i="1"/>
  <c r="M118" i="1"/>
  <c r="M790" i="1"/>
  <c r="M653" i="1"/>
  <c r="M648" i="1"/>
  <c r="M547" i="1"/>
  <c r="M728" i="1"/>
  <c r="M255" i="1"/>
  <c r="M14" i="1"/>
  <c r="M407" i="1"/>
  <c r="M136" i="1"/>
  <c r="M837" i="1"/>
  <c r="M56" i="1"/>
  <c r="M872" i="1"/>
  <c r="M461" i="1"/>
  <c r="M733" i="1"/>
  <c r="M694" i="1"/>
  <c r="M431" i="1"/>
  <c r="M327" i="1"/>
  <c r="M283" i="1"/>
  <c r="M532" i="1"/>
  <c r="M53" i="1"/>
  <c r="M734" i="1"/>
  <c r="M816" i="1"/>
  <c r="M506" i="1"/>
  <c r="M754" i="1"/>
  <c r="M63" i="1"/>
  <c r="M647" i="1"/>
  <c r="M155" i="1"/>
  <c r="M225" i="1"/>
  <c r="M573" i="1"/>
  <c r="M323" i="1"/>
  <c r="M299" i="1"/>
  <c r="M342" i="1"/>
  <c r="M213" i="1"/>
  <c r="M533" i="1"/>
  <c r="M140" i="1"/>
  <c r="M180" i="1"/>
  <c r="M278" i="1"/>
  <c r="M338" i="1"/>
  <c r="M682" i="1"/>
  <c r="M66" i="1"/>
  <c r="M241" i="1"/>
  <c r="M290" i="1"/>
  <c r="M664" i="1"/>
  <c r="M554" i="1"/>
  <c r="M223" i="1"/>
  <c r="M707" i="1"/>
  <c r="M846" i="1"/>
  <c r="M529" i="1"/>
  <c r="M789" i="1"/>
  <c r="M598" i="1"/>
  <c r="M161" i="1"/>
  <c r="M166" i="1"/>
  <c r="M720" i="1"/>
  <c r="M842" i="1"/>
  <c r="M482" i="1"/>
  <c r="M691" i="1"/>
  <c r="M133" i="1"/>
  <c r="M561" i="1"/>
  <c r="M581" i="1"/>
  <c r="M210" i="1"/>
  <c r="M491" i="1"/>
  <c r="M143" i="1"/>
  <c r="M521" i="1"/>
  <c r="M243" i="1"/>
  <c r="M857" i="1"/>
  <c r="M458" i="1"/>
  <c r="M413" i="1"/>
  <c r="M30" i="1"/>
  <c r="M863" i="1"/>
  <c r="M782" i="1"/>
  <c r="M805" i="1"/>
  <c r="M284" i="1"/>
  <c r="M73" i="1"/>
  <c r="M465" i="1"/>
  <c r="M971" i="1"/>
  <c r="M833" i="1"/>
  <c r="M236" i="1"/>
  <c r="M799" i="1"/>
  <c r="M940" i="1"/>
  <c r="M575" i="1"/>
  <c r="M519" i="1"/>
  <c r="M510" i="1"/>
  <c r="M22" i="1"/>
  <c r="M932" i="1"/>
  <c r="M149" i="1"/>
  <c r="M26" i="1"/>
  <c r="M429" i="1"/>
  <c r="M97" i="1"/>
  <c r="M993" i="1"/>
  <c r="M765" i="1"/>
  <c r="M774" i="1"/>
  <c r="M856" i="1"/>
  <c r="M477" i="1"/>
  <c r="M637" i="1"/>
  <c r="M337" i="1"/>
  <c r="M48" i="1"/>
  <c r="M786" i="1"/>
  <c r="M892" i="1"/>
  <c r="M134" i="1"/>
  <c r="M437" i="1"/>
  <c r="M539" i="1"/>
  <c r="M930" i="1"/>
  <c r="M120" i="1"/>
  <c r="M887" i="1"/>
  <c r="M457" i="1"/>
  <c r="M512" i="1"/>
  <c r="M963" i="1"/>
  <c r="M586" i="1"/>
  <c r="M605" i="1"/>
  <c r="M230" i="1"/>
  <c r="M113" i="1"/>
  <c r="M643" i="1"/>
  <c r="M257" i="1"/>
  <c r="M611" i="1"/>
  <c r="M150" i="1"/>
  <c r="M167" i="1"/>
  <c r="M673" i="1"/>
  <c r="M391" i="1"/>
  <c r="M76" i="1"/>
  <c r="M196" i="1"/>
  <c r="M706" i="1"/>
  <c r="M339" i="1"/>
  <c r="M453" i="1"/>
  <c r="M677" i="1"/>
  <c r="M439" i="1"/>
  <c r="M267" i="1"/>
  <c r="M421" i="1"/>
  <c r="M356" i="1"/>
  <c r="M72" i="1"/>
  <c r="M335" i="1"/>
  <c r="M796" i="1"/>
  <c r="M826" i="1"/>
  <c r="M654" i="1"/>
  <c r="M959" i="1"/>
  <c r="M424" i="1"/>
  <c r="M353" i="1"/>
  <c r="M244" i="1"/>
  <c r="M708" i="1"/>
  <c r="M24" i="1"/>
  <c r="M895" i="1"/>
  <c r="M604" i="1"/>
  <c r="M422" i="1"/>
  <c r="M146" i="1"/>
  <c r="M397" i="1"/>
  <c r="M817" i="1"/>
  <c r="M87" i="1"/>
  <c r="M609" i="1"/>
  <c r="M4" i="1"/>
  <c r="M410" i="1"/>
  <c r="M309" i="1"/>
  <c r="M86" i="1"/>
  <c r="M851" i="1"/>
  <c r="M466" i="1"/>
  <c r="M330" i="1"/>
  <c r="M697" i="1"/>
  <c r="M726" i="1"/>
  <c r="M205" i="1"/>
  <c r="M776" i="1"/>
  <c r="M145" i="1"/>
  <c r="M739" i="1"/>
  <c r="M969" i="1"/>
  <c r="M168" i="1"/>
  <c r="M275" i="1"/>
  <c r="M560" i="1"/>
  <c r="M224" i="1"/>
  <c r="M565" i="1"/>
  <c r="M840" i="1"/>
  <c r="M514" i="1"/>
  <c r="M614" i="1"/>
  <c r="M859" i="1"/>
  <c r="M39" i="1"/>
  <c r="M55" i="1"/>
  <c r="M463" i="1"/>
  <c r="M785" i="1"/>
  <c r="M693" i="1"/>
  <c r="M711" i="1"/>
  <c r="M843" i="1"/>
  <c r="M106" i="1"/>
  <c r="M981" i="1"/>
  <c r="M58" i="1"/>
  <c r="M300" i="1"/>
  <c r="M62" i="1"/>
  <c r="M107" i="1"/>
  <c r="M644" i="1"/>
  <c r="M523" i="1"/>
  <c r="M985" i="1"/>
  <c r="M259" i="1"/>
  <c r="M387" i="1"/>
  <c r="M587" i="1"/>
  <c r="M712" i="1"/>
  <c r="M122" i="1"/>
  <c r="M164" i="1"/>
  <c r="M538" i="1"/>
  <c r="M684" i="1"/>
  <c r="M37" i="1"/>
  <c r="M77" i="1"/>
  <c r="M36" i="1"/>
  <c r="M556" i="1"/>
  <c r="M630" i="1"/>
  <c r="M214" i="1"/>
  <c r="M986" i="1"/>
  <c r="M699" i="1"/>
  <c r="M721" i="1"/>
  <c r="M836" i="1"/>
  <c r="M595" i="1"/>
  <c r="M977" i="1"/>
  <c r="M218" i="1"/>
  <c r="M132" i="1"/>
  <c r="M616" i="1"/>
  <c r="M917" i="1"/>
  <c r="M528" i="1"/>
  <c r="M903" i="1"/>
  <c r="M724" i="1"/>
  <c r="M38" i="1"/>
  <c r="M751" i="1"/>
  <c r="M997" i="1"/>
  <c r="M835" i="1"/>
  <c r="M262" i="1"/>
  <c r="M235" i="1"/>
  <c r="M709" i="1"/>
  <c r="M535" i="1"/>
  <c r="M372" i="1"/>
  <c r="M239" i="1"/>
  <c r="M19" i="1"/>
  <c r="M945" i="1"/>
  <c r="M127" i="1"/>
  <c r="M625" i="1"/>
  <c r="M365" i="1"/>
  <c r="M382" i="1"/>
  <c r="M32" i="1"/>
  <c r="M951" i="1"/>
  <c r="M442" i="1"/>
  <c r="M715" i="1"/>
  <c r="M600" i="1"/>
  <c r="M162" i="1"/>
  <c r="M69" i="1"/>
  <c r="M869" i="1"/>
  <c r="M908" i="1"/>
  <c r="M175" i="1"/>
  <c r="M548" i="1"/>
  <c r="M907" i="1"/>
  <c r="M326" i="1"/>
  <c r="M937" i="1"/>
  <c r="M729" i="1"/>
  <c r="M324" i="1"/>
  <c r="M757" i="1"/>
  <c r="M398" i="1"/>
  <c r="M88" i="1"/>
  <c r="M756" i="1"/>
  <c r="M229" i="1"/>
  <c r="M42" i="1"/>
  <c r="M891" i="1"/>
  <c r="M874" i="1"/>
  <c r="M617" i="1"/>
  <c r="M281" i="1"/>
  <c r="M606" i="1"/>
  <c r="M234" i="1"/>
  <c r="M462" i="1"/>
  <c r="M386" i="1"/>
  <c r="M363" i="1"/>
  <c r="M7" i="1"/>
  <c r="M399" i="1"/>
  <c r="M119" i="1"/>
  <c r="M615" i="1"/>
  <c r="M703" i="1"/>
  <c r="M924" i="1"/>
  <c r="M669" i="1"/>
  <c r="M446" i="1"/>
  <c r="M764" i="1"/>
  <c r="M57" i="1"/>
  <c r="M475" i="1"/>
  <c r="M983" i="1"/>
  <c r="M489" i="1"/>
  <c r="M440" i="1"/>
  <c r="M340" i="1"/>
  <c r="M505" i="1"/>
  <c r="M270" i="1"/>
  <c r="M936" i="1"/>
  <c r="M408" i="1"/>
  <c r="M922" i="1"/>
  <c r="M383" i="1"/>
  <c r="M471" i="1"/>
  <c r="M870" i="1"/>
  <c r="M256" i="1"/>
  <c r="M359" i="1"/>
  <c r="M332" i="1"/>
  <c r="M731" i="1"/>
  <c r="M867" i="1"/>
  <c r="M45" i="1"/>
  <c r="M570" i="1"/>
  <c r="M109" i="1"/>
  <c r="M392" i="1"/>
  <c r="M336" i="1"/>
  <c r="M607" i="1"/>
  <c r="M864" i="1"/>
  <c r="M467" i="1"/>
  <c r="M875" i="1"/>
  <c r="M608" i="1"/>
  <c r="M800" i="1"/>
  <c r="M896" i="1"/>
  <c r="M618" i="1"/>
  <c r="M51" i="1"/>
  <c r="M678" i="1"/>
  <c r="M841" i="1"/>
  <c r="M775" i="1"/>
  <c r="M657" i="1"/>
  <c r="M492" i="1"/>
  <c r="M688" i="1"/>
  <c r="M433" i="1"/>
  <c r="M787" i="1"/>
  <c r="M812" i="1"/>
  <c r="M231" i="1"/>
  <c r="M215" i="1"/>
  <c r="M101" i="1"/>
  <c r="M804" i="1"/>
  <c r="M847" i="1"/>
  <c r="M444" i="1"/>
  <c r="M913" i="1"/>
  <c r="M559" i="1"/>
  <c r="M334" i="1"/>
  <c r="M599" i="1"/>
  <c r="M803" i="1"/>
  <c r="M313" i="1"/>
  <c r="M567" i="1"/>
  <c r="M628" i="1"/>
  <c r="M603" i="1"/>
  <c r="M853" i="1"/>
  <c r="M767" i="1"/>
  <c r="M597" i="1"/>
  <c r="M289" i="1"/>
  <c r="M890" i="1"/>
  <c r="M250" i="1"/>
  <c r="M934" i="1"/>
  <c r="M748" i="1"/>
  <c r="M43" i="1"/>
  <c r="M121" i="1"/>
  <c r="M59" i="1"/>
  <c r="M784" i="1"/>
  <c r="M220" i="1"/>
  <c r="M27" i="1"/>
  <c r="M989" i="1"/>
  <c r="M931" i="1"/>
  <c r="M98" i="1"/>
  <c r="M569" i="1"/>
  <c r="M123" i="1"/>
  <c r="M151" i="1"/>
  <c r="M490" i="1"/>
  <c r="M160" i="1"/>
  <c r="M645" i="1"/>
  <c r="M142" i="1"/>
  <c r="M557" i="1"/>
  <c r="M927" i="1"/>
  <c r="M83" i="1"/>
  <c r="M385" i="1"/>
  <c r="M814" i="1"/>
  <c r="M362" i="1"/>
  <c r="M692" i="1"/>
  <c r="M60" i="1"/>
  <c r="M974" i="1"/>
  <c r="M882" i="1"/>
  <c r="M749" i="1"/>
  <c r="M395" i="1"/>
  <c r="M189" i="1"/>
  <c r="M144" i="1"/>
  <c r="M894" i="1"/>
  <c r="M770" i="1"/>
  <c r="M753" i="1"/>
  <c r="M269" i="1"/>
  <c r="M67" i="1"/>
  <c r="M480" i="1"/>
  <c r="M147" i="1"/>
  <c r="M571" i="1"/>
  <c r="M920" i="1"/>
  <c r="M849" i="1"/>
  <c r="M925" i="1"/>
  <c r="M885" i="1"/>
  <c r="M815" i="1"/>
  <c r="M667" i="1"/>
  <c r="M935" i="1"/>
  <c r="M558" i="1"/>
  <c r="M277" i="1"/>
  <c r="M15" i="1"/>
  <c r="M719" i="1"/>
  <c r="M619" i="1"/>
  <c r="M862" i="1"/>
  <c r="M904" i="1"/>
  <c r="M91" i="1"/>
  <c r="M271" i="1"/>
  <c r="M165" i="1"/>
  <c r="M70" i="1"/>
  <c r="M755" i="1"/>
  <c r="M893" i="1"/>
  <c r="M94" i="1"/>
  <c r="M227" i="1"/>
  <c r="M486" i="1"/>
  <c r="M90" i="1"/>
  <c r="M139" i="1"/>
  <c r="M809" i="1"/>
  <c r="M542" i="1"/>
  <c r="M12" i="1"/>
  <c r="M829" i="1"/>
  <c r="M622" i="1"/>
  <c r="M260" i="1"/>
  <c r="M806" i="1"/>
  <c r="M114" i="1"/>
  <c r="M725" i="1"/>
  <c r="M772" i="1"/>
  <c r="M550" i="1"/>
  <c r="M873" i="1"/>
  <c r="M371" i="1"/>
  <c r="M251" i="1"/>
  <c r="M61" i="1"/>
  <c r="M546" i="1"/>
  <c r="M370" i="1"/>
  <c r="M626" i="1"/>
  <c r="M104" i="1"/>
  <c r="M610" i="1"/>
  <c r="M551" i="1"/>
  <c r="M472" i="1"/>
  <c r="M307" i="1"/>
  <c r="M427" i="1"/>
  <c r="M823" i="1"/>
  <c r="M186" i="1"/>
  <c r="M316" i="1"/>
  <c r="M964" i="1"/>
  <c r="M199" i="1"/>
  <c r="M361" i="1"/>
  <c r="M80" i="1"/>
  <c r="M96" i="1"/>
  <c r="M274" i="1"/>
  <c r="M493" i="1"/>
  <c r="M572" i="1"/>
  <c r="M182" i="1"/>
  <c r="M33" i="1"/>
  <c r="M314" i="1"/>
  <c r="M633" i="1"/>
  <c r="M135" i="1"/>
  <c r="M705" i="1"/>
  <c r="M264" i="1"/>
  <c r="M834" i="1"/>
  <c r="M406" i="1"/>
  <c r="M473" i="1"/>
  <c r="M736" i="1"/>
  <c r="M910" i="1"/>
  <c r="M978" i="1"/>
  <c r="M585" i="1"/>
  <c r="M40" i="1"/>
  <c r="M248" i="1"/>
  <c r="M280" i="1"/>
  <c r="M9" i="1"/>
  <c r="M31" i="1"/>
  <c r="M468" i="1"/>
  <c r="M25" i="1"/>
  <c r="M221" i="1"/>
  <c r="M970" i="1"/>
  <c r="M850" i="1"/>
  <c r="M582" i="1"/>
  <c r="M876" i="1"/>
  <c r="M866" i="1"/>
  <c r="M824" i="1"/>
  <c r="M460" i="1"/>
  <c r="M737" i="1"/>
  <c r="M441" i="1"/>
  <c r="M966" i="1"/>
  <c r="M409" i="1"/>
  <c r="M858" i="1"/>
  <c r="M825" i="1"/>
  <c r="M181" i="1"/>
  <c r="M685" i="1"/>
  <c r="M671" i="1"/>
  <c r="M108" i="1"/>
  <c r="M378" i="1"/>
  <c r="M197" i="1"/>
  <c r="M266" i="1"/>
  <c r="M476" i="1"/>
  <c r="M228" i="1"/>
  <c r="M956" i="1"/>
  <c r="M126" i="1"/>
  <c r="M819" i="1"/>
  <c r="M576" i="1"/>
  <c r="M563" i="1"/>
  <c r="M884" i="1"/>
  <c r="M265" i="1"/>
  <c r="M364" i="1"/>
  <c r="M976" i="1"/>
  <c r="M115" i="1"/>
  <c r="M35" i="1"/>
  <c r="M967" i="1"/>
  <c r="M865" i="1"/>
  <c r="M50" i="1"/>
  <c r="M827" i="1"/>
  <c r="M315" i="1"/>
  <c r="M226" i="1"/>
  <c r="M759" i="1"/>
  <c r="M901" i="1"/>
  <c r="M355" i="1"/>
  <c r="M732" i="1"/>
  <c r="M497" i="1"/>
  <c r="M169" i="1"/>
  <c r="M179" i="1"/>
  <c r="M242" i="1"/>
  <c r="M612" i="1"/>
  <c r="M232" i="1"/>
  <c r="M240" i="1"/>
  <c r="M154" i="1"/>
  <c r="M171" i="1"/>
  <c r="M209" i="1"/>
  <c r="M522" i="1"/>
  <c r="M994" i="1"/>
  <c r="M690" i="1"/>
  <c r="M207" i="1"/>
  <c r="M333" i="1"/>
  <c r="M44" i="1"/>
  <c r="M245" i="1"/>
  <c r="M700" i="1"/>
  <c r="M293" i="1"/>
  <c r="M828" i="1"/>
  <c r="M672" i="1"/>
  <c r="M396" i="1"/>
  <c r="M716" i="1"/>
  <c r="M49" i="1"/>
  <c r="M911" i="1"/>
  <c r="M537" i="1"/>
  <c r="M926" i="1"/>
  <c r="M991" i="1"/>
  <c r="M534" i="1"/>
  <c r="M656" i="1"/>
  <c r="M848" i="1"/>
  <c r="M247" i="1"/>
  <c r="M447" i="1"/>
  <c r="M481" i="1"/>
  <c r="M718" i="1"/>
  <c r="M735" i="1"/>
  <c r="M504" i="1"/>
  <c r="M686" i="1"/>
  <c r="M881" i="1"/>
  <c r="M306" i="1"/>
  <c r="M496" i="1"/>
  <c r="M844" i="1"/>
  <c r="M760" i="1"/>
  <c r="M246" i="1"/>
  <c r="M428" i="1"/>
  <c r="M469" i="1"/>
  <c r="M282" i="1"/>
  <c r="M368" i="1"/>
  <c r="M110" i="1"/>
  <c r="M261" i="1"/>
  <c r="M818" i="1"/>
  <c r="M623" i="1"/>
  <c r="M254" i="1"/>
  <c r="M82" i="1"/>
  <c r="M18" i="1"/>
  <c r="M855" i="1"/>
  <c r="M763" i="1"/>
  <c r="M46" i="1"/>
  <c r="M75" i="1"/>
  <c r="M414" i="1"/>
  <c r="M74" i="1"/>
  <c r="M203" i="1"/>
  <c r="M629" i="1"/>
  <c r="M525" i="1"/>
  <c r="M287" i="1"/>
  <c r="M710" i="1"/>
  <c r="M746" i="1"/>
  <c r="M400" i="1"/>
  <c r="M184" i="1"/>
  <c r="M64" i="1"/>
  <c r="M495" i="1"/>
  <c r="M116" i="1"/>
  <c r="M766" i="1"/>
  <c r="M788" i="1"/>
  <c r="M375" i="1"/>
  <c r="M367" i="1"/>
  <c r="M960" i="1"/>
  <c r="M758" i="1"/>
  <c r="M898" i="1"/>
  <c r="M780" i="1"/>
  <c r="M968" i="1"/>
  <c r="M562" i="1"/>
  <c r="M914" i="1"/>
  <c r="M822" i="1"/>
  <c r="M839" i="1"/>
  <c r="M980" i="1"/>
  <c r="M176" i="1"/>
  <c r="M99" i="1"/>
  <c r="M508" i="1"/>
  <c r="M689" i="1"/>
  <c r="M249" i="1"/>
  <c r="M588" i="1"/>
  <c r="M451" i="1"/>
  <c r="M549" i="1"/>
  <c r="M103" i="1"/>
  <c r="M216" i="1"/>
  <c r="M681" i="1"/>
  <c r="M593" i="1"/>
  <c r="M3" i="1"/>
  <c r="M438" i="1"/>
  <c r="M279" i="1"/>
  <c r="M820" i="1"/>
  <c r="M953" i="1"/>
  <c r="M957" i="1"/>
  <c r="M744" i="1"/>
  <c r="M743" i="1"/>
  <c r="M808" i="1"/>
  <c r="M795" i="1"/>
  <c r="M296" i="1"/>
  <c r="M303" i="1"/>
  <c r="M349" i="1"/>
  <c r="M84" i="1"/>
  <c r="M403" i="1"/>
  <c r="M374" i="1"/>
  <c r="M366" i="1"/>
  <c r="M291" i="1"/>
  <c r="M714" i="1"/>
  <c r="M655" i="1"/>
  <c r="M2" i="1"/>
  <c r="I2" i="1"/>
  <c r="I502" i="1"/>
  <c r="I498" i="1"/>
  <c r="I102" i="1"/>
  <c r="I152" i="1"/>
  <c r="I752" i="1"/>
  <c r="I802" i="1"/>
  <c r="I852" i="1"/>
  <c r="I832" i="1"/>
  <c r="I273" i="1"/>
  <c r="I938" i="1"/>
  <c r="I905" i="1"/>
  <c r="I52" i="1"/>
  <c r="I202" i="1"/>
  <c r="I402" i="1"/>
  <c r="I652" i="1"/>
  <c r="I902" i="1"/>
  <c r="I740" i="1"/>
  <c r="I544" i="1"/>
  <c r="I172" i="1"/>
  <c r="I252" i="1"/>
  <c r="I702" i="1"/>
  <c r="I624" i="1"/>
  <c r="I131" i="1"/>
  <c r="I138" i="1"/>
  <c r="I206" i="1"/>
  <c r="I601" i="1"/>
  <c r="I217" i="1"/>
  <c r="I452" i="1"/>
  <c r="I552" i="1"/>
  <c r="I723" i="1"/>
  <c r="I961" i="1"/>
  <c r="I302" i="1"/>
  <c r="I352" i="1"/>
  <c r="I602" i="1"/>
  <c r="I952" i="1"/>
  <c r="I897" i="1"/>
  <c r="I520" i="1"/>
  <c r="I596" i="1"/>
  <c r="I393" i="1"/>
  <c r="I308" i="1"/>
  <c r="I659" i="1"/>
  <c r="I222" i="1"/>
  <c r="I200" i="1"/>
  <c r="I322" i="1"/>
  <c r="I294" i="1"/>
  <c r="I948" i="1"/>
  <c r="I379" i="1"/>
  <c r="I777" i="1"/>
  <c r="I173" i="1"/>
  <c r="I425" i="1"/>
  <c r="I238" i="1"/>
  <c r="I417" i="1"/>
  <c r="I531" i="1"/>
  <c r="I390" i="1"/>
  <c r="I640" i="1"/>
  <c r="I360" i="1"/>
  <c r="I65" i="1"/>
  <c r="I906" i="1"/>
  <c r="I564" i="1"/>
  <c r="I594" i="1"/>
  <c r="I745" i="1"/>
  <c r="I943" i="1"/>
  <c r="I376" i="1"/>
  <c r="I488" i="1"/>
  <c r="I613" i="1"/>
  <c r="I507" i="1"/>
  <c r="I380" i="1"/>
  <c r="I797" i="1"/>
  <c r="I347" i="1"/>
  <c r="I112" i="1"/>
  <c r="I536" i="1"/>
  <c r="I320" i="1"/>
  <c r="I545" i="1"/>
  <c r="I295" i="1"/>
  <c r="I484" i="1"/>
  <c r="I642" i="1"/>
  <c r="I436" i="1"/>
  <c r="I580" i="1"/>
  <c r="I148" i="1"/>
  <c r="I288" i="1"/>
  <c r="I730" i="1"/>
  <c r="I680" i="1"/>
  <c r="I928" i="1"/>
  <c r="I125" i="1"/>
  <c r="I285" i="1"/>
  <c r="I579" i="1"/>
  <c r="I369" i="1"/>
  <c r="I958" i="1"/>
  <c r="I319" i="1"/>
  <c r="I912" i="1"/>
  <c r="I10" i="1"/>
  <c r="I194" i="1"/>
  <c r="I909" i="1"/>
  <c r="I713" i="1"/>
  <c r="I312" i="1"/>
  <c r="I670" i="1"/>
  <c r="I141" i="1"/>
  <c r="I8" i="1"/>
  <c r="I211" i="1"/>
  <c r="I975" i="1"/>
  <c r="I516" i="1"/>
  <c r="I331" i="1"/>
  <c r="I258" i="1"/>
  <c r="I191" i="1"/>
  <c r="I871" i="1"/>
  <c r="I500" i="1"/>
  <c r="I494" i="1"/>
  <c r="I513" i="1"/>
  <c r="I71" i="1"/>
  <c r="I325" i="1"/>
  <c r="I543" i="1"/>
  <c r="I449" i="1"/>
  <c r="I717" i="1"/>
  <c r="I105" i="1"/>
  <c r="I443" i="1"/>
  <c r="I878" i="1"/>
  <c r="I793" i="1"/>
  <c r="I177" i="1"/>
  <c r="I459" i="1"/>
  <c r="I949" i="1"/>
  <c r="I272" i="1"/>
  <c r="I899" i="1"/>
  <c r="I973" i="1"/>
  <c r="I621" i="1"/>
  <c r="I889" i="1"/>
  <c r="I478" i="1"/>
  <c r="I742" i="1"/>
  <c r="I747" i="1"/>
  <c r="I810" i="1"/>
  <c r="I792" i="1"/>
  <c r="I464" i="1"/>
  <c r="I845" i="1"/>
  <c r="I487" i="1"/>
  <c r="I768" i="1"/>
  <c r="I263" i="1"/>
  <c r="I170" i="1"/>
  <c r="I304" i="1"/>
  <c r="I188" i="1"/>
  <c r="I190" i="1"/>
  <c r="I276" i="1"/>
  <c r="I947" i="1"/>
  <c r="I524" i="1"/>
  <c r="I738" i="1"/>
  <c r="I666" i="1"/>
  <c r="I676" i="1"/>
  <c r="I100" i="1"/>
  <c r="I317" i="1"/>
  <c r="I794" i="1"/>
  <c r="I54" i="1"/>
  <c r="I499" i="1"/>
  <c r="I762" i="1"/>
  <c r="I348" i="1"/>
  <c r="I445" i="1"/>
  <c r="I354" i="1"/>
  <c r="I750" i="1"/>
  <c r="I861" i="1"/>
  <c r="I297" i="1"/>
  <c r="I412" i="1"/>
  <c r="I918" i="1"/>
  <c r="I358" i="1"/>
  <c r="I722" i="1"/>
  <c r="I791" i="1"/>
  <c r="I880" i="1"/>
  <c r="I85" i="1"/>
  <c r="I540" i="1"/>
  <c r="I193" i="1"/>
  <c r="I329" i="1"/>
  <c r="I128" i="1"/>
  <c r="I321" i="1"/>
  <c r="I208" i="1"/>
  <c r="I883" i="1"/>
  <c r="I474" i="1"/>
  <c r="I389" i="1"/>
  <c r="I515" i="1"/>
  <c r="I509" i="1"/>
  <c r="I982" i="1"/>
  <c r="I988" i="1"/>
  <c r="I404" i="1"/>
  <c r="I381" i="1"/>
  <c r="I426" i="1"/>
  <c r="I470" i="1"/>
  <c r="I23" i="1"/>
  <c r="I649" i="1"/>
  <c r="I237" i="1"/>
  <c r="I346" i="1"/>
  <c r="I658" i="1"/>
  <c r="I518" i="1"/>
  <c r="I634" i="1"/>
  <c r="I868" i="1"/>
  <c r="I675" i="1"/>
  <c r="I418" i="1"/>
  <c r="I555" i="1"/>
  <c r="I456" i="1"/>
  <c r="I568" i="1"/>
  <c r="I219" i="1"/>
  <c r="I68" i="1"/>
  <c r="I195" i="1"/>
  <c r="I929" i="1"/>
  <c r="I328" i="1"/>
  <c r="I411" i="1"/>
  <c r="I430" i="1"/>
  <c r="I79" i="1"/>
  <c r="I661" i="1"/>
  <c r="I17" i="1"/>
  <c r="I47" i="1"/>
  <c r="I501" i="1"/>
  <c r="I13" i="1"/>
  <c r="I28" i="1"/>
  <c r="I646" i="1"/>
  <c r="I93" i="1"/>
  <c r="I651" i="1"/>
  <c r="I21" i="1"/>
  <c r="I620" i="1"/>
  <c r="I779" i="1"/>
  <c r="I941" i="1"/>
  <c r="I773" i="1"/>
  <c r="I939" i="1"/>
  <c r="I727" i="1"/>
  <c r="I450" i="1"/>
  <c r="I915" i="1"/>
  <c r="I821" i="1"/>
  <c r="I783" i="1"/>
  <c r="I41" i="1"/>
  <c r="I807" i="1"/>
  <c r="I854" i="1"/>
  <c r="I831" i="1"/>
  <c r="I301" i="1"/>
  <c r="I129" i="1"/>
  <c r="I11" i="1"/>
  <c r="I584" i="1"/>
  <c r="I990" i="1"/>
  <c r="I900" i="1"/>
  <c r="I996" i="1"/>
  <c r="I159" i="1"/>
  <c r="I485" i="1"/>
  <c r="I351" i="1"/>
  <c r="I201" i="1"/>
  <c r="I345" i="1"/>
  <c r="I253" i="1"/>
  <c r="I704" i="1"/>
  <c r="I435" i="1"/>
  <c r="I663" i="1"/>
  <c r="I479" i="1"/>
  <c r="I574" i="1"/>
  <c r="I292" i="1"/>
  <c r="I377" i="1"/>
  <c r="I798" i="1"/>
  <c r="I298" i="1"/>
  <c r="I419" i="1"/>
  <c r="I517" i="1"/>
  <c r="I674" i="1"/>
  <c r="I641" i="1"/>
  <c r="I455" i="1"/>
  <c r="I1001" i="1"/>
  <c r="I1000" i="1"/>
  <c r="I769" i="1"/>
  <c r="I420" i="1"/>
  <c r="I916" i="1"/>
  <c r="I919" i="1"/>
  <c r="I553" i="1"/>
  <c r="I921" i="1"/>
  <c r="I156" i="1"/>
  <c r="I357" i="1"/>
  <c r="I5" i="1"/>
  <c r="I698" i="1"/>
  <c r="I111" i="1"/>
  <c r="I955" i="1"/>
  <c r="I660" i="1"/>
  <c r="I130" i="1"/>
  <c r="I95" i="1"/>
  <c r="I999" i="1"/>
  <c r="I972" i="1"/>
  <c r="I741" i="1"/>
  <c r="I183" i="1"/>
  <c r="I89" i="1"/>
  <c r="I415" i="1"/>
  <c r="I942" i="1"/>
  <c r="I632" i="1"/>
  <c r="I811" i="1"/>
  <c r="I577" i="1"/>
  <c r="I950" i="1"/>
  <c r="I650" i="1"/>
  <c r="I198" i="1"/>
  <c r="I454" i="1"/>
  <c r="I384" i="1"/>
  <c r="I401" i="1"/>
  <c r="I695" i="1"/>
  <c r="I423" i="1"/>
  <c r="I583" i="1"/>
  <c r="I668" i="1"/>
  <c r="I886" i="1"/>
  <c r="I153" i="1"/>
  <c r="I124" i="1"/>
  <c r="I638" i="1"/>
  <c r="I631" i="1"/>
  <c r="I944" i="1"/>
  <c r="I591" i="1"/>
  <c r="I578" i="1"/>
  <c r="I157" i="1"/>
  <c r="I778" i="1"/>
  <c r="I394" i="1"/>
  <c r="I344" i="1"/>
  <c r="I318" i="1"/>
  <c r="I16" i="1"/>
  <c r="I20" i="1"/>
  <c r="I987" i="1"/>
  <c r="I212" i="1"/>
  <c r="I687" i="1"/>
  <c r="I432" i="1"/>
  <c r="I373" i="1"/>
  <c r="I761" i="1"/>
  <c r="I192" i="1"/>
  <c r="I830" i="1"/>
  <c r="I185" i="1"/>
  <c r="I877" i="1"/>
  <c r="I6" i="1"/>
  <c r="I860" i="1"/>
  <c r="I81" i="1"/>
  <c r="I954" i="1"/>
  <c r="I503" i="1"/>
  <c r="I511" i="1"/>
  <c r="I137" i="1"/>
  <c r="I350" i="1"/>
  <c r="I187" i="1"/>
  <c r="I933" i="1"/>
  <c r="I541" i="1"/>
  <c r="I589" i="1"/>
  <c r="I998" i="1"/>
  <c r="I158" i="1"/>
  <c r="I979" i="1"/>
  <c r="I310" i="1"/>
  <c r="I178" i="1"/>
  <c r="I838" i="1"/>
  <c r="I311" i="1"/>
  <c r="I388" i="1"/>
  <c r="I233" i="1"/>
  <c r="I268" i="1"/>
  <c r="I813" i="1"/>
  <c r="I665" i="1"/>
  <c r="I627" i="1"/>
  <c r="I879" i="1"/>
  <c r="I995" i="1"/>
  <c r="I78" i="1"/>
  <c r="I163" i="1"/>
  <c r="I636" i="1"/>
  <c r="I92" i="1"/>
  <c r="I204" i="1"/>
  <c r="I590" i="1"/>
  <c r="I639" i="1"/>
  <c r="I29" i="1"/>
  <c r="I341" i="1"/>
  <c r="I530" i="1"/>
  <c r="I781" i="1"/>
  <c r="I483" i="1"/>
  <c r="I946" i="1"/>
  <c r="I662" i="1"/>
  <c r="I592" i="1"/>
  <c r="I448" i="1"/>
  <c r="I305" i="1"/>
  <c r="I434" i="1"/>
  <c r="I174" i="1"/>
  <c r="I635" i="1"/>
  <c r="I286" i="1"/>
  <c r="I679" i="1"/>
  <c r="I566" i="1"/>
  <c r="I526" i="1"/>
  <c r="I696" i="1"/>
  <c r="I527" i="1"/>
  <c r="I701" i="1"/>
  <c r="I343" i="1"/>
  <c r="I965" i="1"/>
  <c r="I416" i="1"/>
  <c r="I888" i="1"/>
  <c r="I984" i="1"/>
  <c r="I962" i="1"/>
  <c r="I405" i="1"/>
  <c r="I683" i="1"/>
  <c r="I34" i="1"/>
  <c r="I771" i="1"/>
  <c r="I801" i="1"/>
  <c r="I117" i="1"/>
  <c r="I992" i="1"/>
  <c r="I118" i="1"/>
  <c r="I790" i="1"/>
  <c r="I653" i="1"/>
  <c r="I648" i="1"/>
  <c r="I547" i="1"/>
  <c r="I728" i="1"/>
  <c r="I255" i="1"/>
  <c r="I14" i="1"/>
  <c r="I407" i="1"/>
  <c r="I136" i="1"/>
  <c r="I837" i="1"/>
  <c r="I56" i="1"/>
  <c r="I872" i="1"/>
  <c r="I461" i="1"/>
  <c r="I733" i="1"/>
  <c r="I694" i="1"/>
  <c r="I431" i="1"/>
  <c r="I327" i="1"/>
  <c r="I283" i="1"/>
  <c r="I532" i="1"/>
  <c r="I53" i="1"/>
  <c r="I734" i="1"/>
  <c r="I816" i="1"/>
  <c r="I506" i="1"/>
  <c r="I754" i="1"/>
  <c r="I63" i="1"/>
  <c r="I647" i="1"/>
  <c r="I155" i="1"/>
  <c r="I225" i="1"/>
  <c r="I573" i="1"/>
  <c r="I323" i="1"/>
  <c r="I299" i="1"/>
  <c r="I342" i="1"/>
  <c r="I213" i="1"/>
  <c r="I533" i="1"/>
  <c r="I140" i="1"/>
  <c r="I180" i="1"/>
  <c r="I278" i="1"/>
  <c r="I338" i="1"/>
  <c r="I682" i="1"/>
  <c r="I66" i="1"/>
  <c r="I241" i="1"/>
  <c r="I290" i="1"/>
  <c r="I664" i="1"/>
  <c r="I554" i="1"/>
  <c r="I223" i="1"/>
  <c r="I707" i="1"/>
  <c r="I846" i="1"/>
  <c r="I529" i="1"/>
  <c r="I789" i="1"/>
  <c r="I598" i="1"/>
  <c r="I161" i="1"/>
  <c r="I166" i="1"/>
  <c r="I720" i="1"/>
  <c r="I842" i="1"/>
  <c r="I482" i="1"/>
  <c r="I691" i="1"/>
  <c r="I133" i="1"/>
  <c r="I561" i="1"/>
  <c r="I581" i="1"/>
  <c r="I210" i="1"/>
  <c r="I491" i="1"/>
  <c r="I143" i="1"/>
  <c r="I521" i="1"/>
  <c r="I243" i="1"/>
  <c r="I857" i="1"/>
  <c r="I458" i="1"/>
  <c r="I413" i="1"/>
  <c r="I30" i="1"/>
  <c r="I863" i="1"/>
  <c r="I782" i="1"/>
  <c r="I805" i="1"/>
  <c r="I284" i="1"/>
  <c r="I73" i="1"/>
  <c r="I465" i="1"/>
  <c r="I971" i="1"/>
  <c r="I833" i="1"/>
  <c r="I236" i="1"/>
  <c r="I799" i="1"/>
  <c r="I940" i="1"/>
  <c r="I575" i="1"/>
  <c r="I519" i="1"/>
  <c r="I510" i="1"/>
  <c r="I22" i="1"/>
  <c r="I932" i="1"/>
  <c r="I149" i="1"/>
  <c r="I26" i="1"/>
  <c r="I429" i="1"/>
  <c r="I97" i="1"/>
  <c r="I993" i="1"/>
  <c r="I765" i="1"/>
  <c r="I774" i="1"/>
  <c r="I856" i="1"/>
  <c r="I477" i="1"/>
  <c r="I637" i="1"/>
  <c r="I337" i="1"/>
  <c r="I48" i="1"/>
  <c r="I786" i="1"/>
  <c r="I892" i="1"/>
  <c r="I134" i="1"/>
  <c r="I437" i="1"/>
  <c r="I539" i="1"/>
  <c r="I930" i="1"/>
  <c r="I120" i="1"/>
  <c r="I887" i="1"/>
  <c r="I457" i="1"/>
  <c r="I512" i="1"/>
  <c r="I963" i="1"/>
  <c r="I586" i="1"/>
  <c r="I605" i="1"/>
  <c r="I230" i="1"/>
  <c r="I113" i="1"/>
  <c r="I643" i="1"/>
  <c r="I257" i="1"/>
  <c r="I611" i="1"/>
  <c r="I150" i="1"/>
  <c r="I167" i="1"/>
  <c r="I673" i="1"/>
  <c r="I391" i="1"/>
  <c r="I76" i="1"/>
  <c r="I196" i="1"/>
  <c r="I706" i="1"/>
  <c r="I339" i="1"/>
  <c r="I453" i="1"/>
  <c r="I677" i="1"/>
  <c r="I439" i="1"/>
  <c r="I267" i="1"/>
  <c r="I421" i="1"/>
  <c r="I356" i="1"/>
  <c r="I72" i="1"/>
  <c r="I335" i="1"/>
  <c r="I796" i="1"/>
  <c r="I826" i="1"/>
  <c r="I654" i="1"/>
  <c r="I959" i="1"/>
  <c r="I424" i="1"/>
  <c r="I353" i="1"/>
  <c r="I244" i="1"/>
  <c r="I708" i="1"/>
  <c r="I24" i="1"/>
  <c r="I895" i="1"/>
  <c r="I604" i="1"/>
  <c r="I422" i="1"/>
  <c r="I146" i="1"/>
  <c r="I397" i="1"/>
  <c r="I817" i="1"/>
  <c r="I87" i="1"/>
  <c r="I609" i="1"/>
  <c r="I4" i="1"/>
  <c r="I410" i="1"/>
  <c r="I309" i="1"/>
  <c r="I86" i="1"/>
  <c r="I851" i="1"/>
  <c r="I466" i="1"/>
  <c r="I330" i="1"/>
  <c r="I697" i="1"/>
  <c r="I726" i="1"/>
  <c r="I205" i="1"/>
  <c r="I776" i="1"/>
  <c r="I145" i="1"/>
  <c r="I739" i="1"/>
  <c r="I969" i="1"/>
  <c r="I168" i="1"/>
  <c r="I275" i="1"/>
  <c r="I560" i="1"/>
  <c r="I224" i="1"/>
  <c r="I565" i="1"/>
  <c r="I840" i="1"/>
  <c r="I514" i="1"/>
  <c r="I614" i="1"/>
  <c r="I859" i="1"/>
  <c r="I39" i="1"/>
  <c r="I55" i="1"/>
  <c r="I463" i="1"/>
  <c r="I785" i="1"/>
  <c r="I693" i="1"/>
  <c r="I711" i="1"/>
  <c r="I843" i="1"/>
  <c r="I106" i="1"/>
  <c r="I981" i="1"/>
  <c r="I58" i="1"/>
  <c r="I300" i="1"/>
  <c r="I62" i="1"/>
  <c r="I107" i="1"/>
  <c r="I644" i="1"/>
  <c r="I523" i="1"/>
  <c r="I985" i="1"/>
  <c r="I259" i="1"/>
  <c r="I387" i="1"/>
  <c r="I587" i="1"/>
  <c r="I712" i="1"/>
  <c r="I122" i="1"/>
  <c r="I164" i="1"/>
  <c r="I538" i="1"/>
  <c r="I684" i="1"/>
  <c r="I37" i="1"/>
  <c r="I77" i="1"/>
  <c r="I36" i="1"/>
  <c r="I556" i="1"/>
  <c r="I630" i="1"/>
  <c r="I214" i="1"/>
  <c r="I986" i="1"/>
  <c r="I699" i="1"/>
  <c r="I721" i="1"/>
  <c r="I836" i="1"/>
  <c r="I595" i="1"/>
  <c r="I977" i="1"/>
  <c r="I218" i="1"/>
  <c r="I132" i="1"/>
  <c r="I616" i="1"/>
  <c r="I917" i="1"/>
  <c r="I528" i="1"/>
  <c r="I903" i="1"/>
  <c r="I724" i="1"/>
  <c r="I38" i="1"/>
  <c r="I751" i="1"/>
  <c r="I997" i="1"/>
  <c r="I835" i="1"/>
  <c r="I262" i="1"/>
  <c r="I235" i="1"/>
  <c r="I709" i="1"/>
  <c r="I535" i="1"/>
  <c r="I372" i="1"/>
  <c r="I239" i="1"/>
  <c r="I19" i="1"/>
  <c r="I945" i="1"/>
  <c r="I127" i="1"/>
  <c r="I625" i="1"/>
  <c r="I365" i="1"/>
  <c r="I382" i="1"/>
  <c r="I32" i="1"/>
  <c r="I951" i="1"/>
  <c r="I442" i="1"/>
  <c r="I715" i="1"/>
  <c r="I600" i="1"/>
  <c r="I162" i="1"/>
  <c r="I69" i="1"/>
  <c r="I869" i="1"/>
  <c r="I908" i="1"/>
  <c r="I175" i="1"/>
  <c r="I548" i="1"/>
  <c r="I907" i="1"/>
  <c r="I326" i="1"/>
  <c r="I937" i="1"/>
  <c r="I729" i="1"/>
  <c r="I324" i="1"/>
  <c r="I757" i="1"/>
  <c r="I398" i="1"/>
  <c r="I88" i="1"/>
  <c r="I756" i="1"/>
  <c r="I229" i="1"/>
  <c r="I42" i="1"/>
  <c r="I891" i="1"/>
  <c r="I874" i="1"/>
  <c r="I617" i="1"/>
  <c r="I281" i="1"/>
  <c r="I606" i="1"/>
  <c r="I234" i="1"/>
  <c r="I462" i="1"/>
  <c r="I386" i="1"/>
  <c r="I363" i="1"/>
  <c r="I7" i="1"/>
  <c r="I399" i="1"/>
  <c r="I119" i="1"/>
  <c r="I615" i="1"/>
  <c r="I703" i="1"/>
  <c r="I924" i="1"/>
  <c r="I669" i="1"/>
  <c r="I446" i="1"/>
  <c r="I764" i="1"/>
  <c r="I57" i="1"/>
  <c r="I475" i="1"/>
  <c r="I983" i="1"/>
  <c r="I489" i="1"/>
  <c r="I440" i="1"/>
  <c r="I340" i="1"/>
  <c r="I505" i="1"/>
  <c r="I270" i="1"/>
  <c r="I936" i="1"/>
  <c r="I408" i="1"/>
  <c r="I922" i="1"/>
  <c r="I383" i="1"/>
  <c r="I471" i="1"/>
  <c r="I870" i="1"/>
  <c r="I256" i="1"/>
  <c r="I359" i="1"/>
  <c r="I332" i="1"/>
  <c r="I731" i="1"/>
  <c r="I867" i="1"/>
  <c r="I45" i="1"/>
  <c r="I570" i="1"/>
  <c r="I109" i="1"/>
  <c r="I392" i="1"/>
  <c r="I336" i="1"/>
  <c r="I607" i="1"/>
  <c r="I864" i="1"/>
  <c r="I467" i="1"/>
  <c r="I875" i="1"/>
  <c r="I608" i="1"/>
  <c r="I800" i="1"/>
  <c r="I896" i="1"/>
  <c r="I618" i="1"/>
  <c r="I51" i="1"/>
  <c r="I678" i="1"/>
  <c r="I841" i="1"/>
  <c r="I775" i="1"/>
  <c r="I657" i="1"/>
  <c r="I492" i="1"/>
  <c r="I688" i="1"/>
  <c r="I433" i="1"/>
  <c r="I787" i="1"/>
  <c r="I812" i="1"/>
  <c r="I231" i="1"/>
  <c r="I215" i="1"/>
  <c r="I101" i="1"/>
  <c r="I804" i="1"/>
  <c r="I847" i="1"/>
  <c r="I444" i="1"/>
  <c r="I913" i="1"/>
  <c r="I559" i="1"/>
  <c r="I334" i="1"/>
  <c r="I599" i="1"/>
  <c r="I803" i="1"/>
  <c r="I313" i="1"/>
  <c r="I567" i="1"/>
  <c r="I628" i="1"/>
  <c r="I603" i="1"/>
  <c r="I853" i="1"/>
  <c r="I767" i="1"/>
  <c r="I597" i="1"/>
  <c r="I289" i="1"/>
  <c r="I890" i="1"/>
  <c r="I250" i="1"/>
  <c r="I934" i="1"/>
  <c r="I748" i="1"/>
  <c r="I43" i="1"/>
  <c r="I121" i="1"/>
  <c r="I59" i="1"/>
  <c r="I784" i="1"/>
  <c r="I220" i="1"/>
  <c r="I27" i="1"/>
  <c r="I989" i="1"/>
  <c r="I931" i="1"/>
  <c r="I98" i="1"/>
  <c r="I569" i="1"/>
  <c r="I123" i="1"/>
  <c r="I151" i="1"/>
  <c r="I490" i="1"/>
  <c r="I160" i="1"/>
  <c r="I645" i="1"/>
  <c r="I142" i="1"/>
  <c r="I557" i="1"/>
  <c r="I927" i="1"/>
  <c r="I83" i="1"/>
  <c r="I385" i="1"/>
  <c r="I814" i="1"/>
  <c r="I362" i="1"/>
  <c r="I692" i="1"/>
  <c r="I60" i="1"/>
  <c r="I974" i="1"/>
  <c r="I882" i="1"/>
  <c r="I749" i="1"/>
  <c r="I395" i="1"/>
  <c r="I189" i="1"/>
  <c r="I144" i="1"/>
  <c r="I894" i="1"/>
  <c r="I770" i="1"/>
  <c r="I753" i="1"/>
  <c r="I269" i="1"/>
  <c r="I67" i="1"/>
  <c r="I480" i="1"/>
  <c r="I147" i="1"/>
  <c r="I571" i="1"/>
  <c r="I920" i="1"/>
  <c r="I849" i="1"/>
  <c r="I925" i="1"/>
  <c r="I885" i="1"/>
  <c r="I815" i="1"/>
  <c r="I667" i="1"/>
  <c r="I935" i="1"/>
  <c r="I558" i="1"/>
  <c r="I277" i="1"/>
  <c r="I15" i="1"/>
  <c r="I719" i="1"/>
  <c r="I619" i="1"/>
  <c r="I862" i="1"/>
  <c r="I904" i="1"/>
  <c r="I91" i="1"/>
  <c r="I271" i="1"/>
  <c r="I165" i="1"/>
  <c r="I70" i="1"/>
  <c r="I755" i="1"/>
  <c r="I893" i="1"/>
  <c r="I94" i="1"/>
  <c r="I227" i="1"/>
  <c r="I486" i="1"/>
  <c r="I90" i="1"/>
  <c r="I139" i="1"/>
  <c r="I809" i="1"/>
  <c r="I542" i="1"/>
  <c r="I12" i="1"/>
  <c r="I829" i="1"/>
  <c r="I622" i="1"/>
  <c r="I260" i="1"/>
  <c r="I806" i="1"/>
  <c r="I114" i="1"/>
  <c r="I725" i="1"/>
  <c r="I772" i="1"/>
  <c r="I550" i="1"/>
  <c r="I873" i="1"/>
  <c r="I371" i="1"/>
  <c r="I251" i="1"/>
  <c r="I61" i="1"/>
  <c r="I546" i="1"/>
  <c r="I370" i="1"/>
  <c r="I626" i="1"/>
  <c r="I104" i="1"/>
  <c r="I610" i="1"/>
  <c r="I551" i="1"/>
  <c r="I472" i="1"/>
  <c r="I307" i="1"/>
  <c r="I427" i="1"/>
  <c r="I823" i="1"/>
  <c r="I186" i="1"/>
  <c r="I316" i="1"/>
  <c r="I964" i="1"/>
  <c r="I199" i="1"/>
  <c r="I361" i="1"/>
  <c r="I80" i="1"/>
  <c r="I96" i="1"/>
  <c r="I274" i="1"/>
  <c r="I493" i="1"/>
  <c r="I572" i="1"/>
  <c r="I182" i="1"/>
  <c r="I33" i="1"/>
  <c r="I314" i="1"/>
  <c r="I633" i="1"/>
  <c r="I135" i="1"/>
  <c r="I705" i="1"/>
  <c r="I264" i="1"/>
  <c r="I834" i="1"/>
  <c r="I406" i="1"/>
  <c r="I473" i="1"/>
  <c r="I736" i="1"/>
  <c r="I910" i="1"/>
  <c r="I978" i="1"/>
  <c r="I585" i="1"/>
  <c r="I40" i="1"/>
  <c r="I248" i="1"/>
  <c r="I280" i="1"/>
  <c r="I9" i="1"/>
  <c r="I31" i="1"/>
  <c r="I468" i="1"/>
  <c r="I25" i="1"/>
  <c r="I221" i="1"/>
  <c r="I970" i="1"/>
  <c r="I850" i="1"/>
  <c r="I582" i="1"/>
  <c r="I876" i="1"/>
  <c r="I866" i="1"/>
  <c r="I824" i="1"/>
  <c r="I460" i="1"/>
  <c r="I737" i="1"/>
  <c r="I441" i="1"/>
  <c r="I966" i="1"/>
  <c r="I409" i="1"/>
  <c r="I858" i="1"/>
  <c r="I825" i="1"/>
  <c r="I181" i="1"/>
  <c r="I685" i="1"/>
  <c r="I671" i="1"/>
  <c r="I108" i="1"/>
  <c r="I378" i="1"/>
  <c r="I197" i="1"/>
  <c r="I266" i="1"/>
  <c r="I476" i="1"/>
  <c r="I228" i="1"/>
  <c r="I956" i="1"/>
  <c r="I126" i="1"/>
  <c r="I819" i="1"/>
  <c r="I576" i="1"/>
  <c r="I563" i="1"/>
  <c r="I884" i="1"/>
  <c r="I265" i="1"/>
  <c r="I364" i="1"/>
  <c r="I976" i="1"/>
  <c r="I115" i="1"/>
  <c r="I35" i="1"/>
  <c r="I967" i="1"/>
  <c r="I865" i="1"/>
  <c r="I50" i="1"/>
  <c r="I827" i="1"/>
  <c r="I315" i="1"/>
  <c r="I226" i="1"/>
  <c r="I759" i="1"/>
  <c r="I901" i="1"/>
  <c r="I355" i="1"/>
  <c r="I732" i="1"/>
  <c r="I497" i="1"/>
  <c r="I169" i="1"/>
  <c r="I179" i="1"/>
  <c r="I242" i="1"/>
  <c r="I612" i="1"/>
  <c r="I232" i="1"/>
  <c r="I240" i="1"/>
  <c r="I154" i="1"/>
  <c r="I171" i="1"/>
  <c r="I209" i="1"/>
  <c r="I522" i="1"/>
  <c r="I994" i="1"/>
  <c r="I690" i="1"/>
  <c r="I207" i="1"/>
  <c r="I333" i="1"/>
  <c r="I44" i="1"/>
  <c r="I245" i="1"/>
  <c r="I700" i="1"/>
  <c r="I293" i="1"/>
  <c r="I828" i="1"/>
  <c r="I672" i="1"/>
  <c r="I396" i="1"/>
  <c r="I716" i="1"/>
  <c r="I49" i="1"/>
  <c r="I911" i="1"/>
  <c r="I537" i="1"/>
  <c r="I926" i="1"/>
  <c r="I991" i="1"/>
  <c r="I534" i="1"/>
  <c r="I656" i="1"/>
  <c r="I848" i="1"/>
  <c r="I247" i="1"/>
  <c r="I447" i="1"/>
  <c r="I481" i="1"/>
  <c r="I718" i="1"/>
  <c r="I735" i="1"/>
  <c r="I504" i="1"/>
  <c r="I686" i="1"/>
  <c r="I881" i="1"/>
  <c r="I306" i="1"/>
  <c r="I496" i="1"/>
  <c r="I844" i="1"/>
  <c r="I760" i="1"/>
  <c r="I246" i="1"/>
  <c r="I428" i="1"/>
  <c r="I469" i="1"/>
  <c r="I282" i="1"/>
  <c r="I368" i="1"/>
  <c r="I110" i="1"/>
  <c r="I261" i="1"/>
  <c r="I818" i="1"/>
  <c r="I623" i="1"/>
  <c r="I254" i="1"/>
  <c r="I82" i="1"/>
  <c r="I18" i="1"/>
  <c r="I855" i="1"/>
  <c r="I763" i="1"/>
  <c r="I46" i="1"/>
  <c r="I75" i="1"/>
  <c r="I414" i="1"/>
  <c r="I74" i="1"/>
  <c r="I203" i="1"/>
  <c r="I629" i="1"/>
  <c r="I525" i="1"/>
  <c r="I287" i="1"/>
  <c r="I710" i="1"/>
  <c r="I746" i="1"/>
  <c r="I400" i="1"/>
  <c r="I184" i="1"/>
  <c r="I64" i="1"/>
  <c r="I495" i="1"/>
  <c r="I116" i="1"/>
  <c r="I766" i="1"/>
  <c r="I788" i="1"/>
  <c r="I375" i="1"/>
  <c r="I367" i="1"/>
  <c r="I960" i="1"/>
  <c r="I758" i="1"/>
  <c r="I898" i="1"/>
  <c r="I780" i="1"/>
  <c r="I968" i="1"/>
  <c r="I562" i="1"/>
  <c r="I914" i="1"/>
  <c r="I822" i="1"/>
  <c r="I839" i="1"/>
  <c r="I980" i="1"/>
  <c r="I176" i="1"/>
  <c r="I99" i="1"/>
  <c r="I508" i="1"/>
  <c r="I689" i="1"/>
  <c r="I249" i="1"/>
  <c r="I588" i="1"/>
  <c r="I451" i="1"/>
  <c r="I549" i="1"/>
  <c r="I103" i="1"/>
  <c r="I216" i="1"/>
  <c r="I681" i="1"/>
  <c r="I593" i="1"/>
  <c r="I3" i="1"/>
  <c r="I438" i="1"/>
  <c r="I279" i="1"/>
  <c r="I820" i="1"/>
  <c r="I953" i="1"/>
  <c r="I957" i="1"/>
  <c r="I744" i="1"/>
  <c r="I743" i="1"/>
  <c r="I808" i="1"/>
  <c r="I795" i="1"/>
  <c r="I296" i="1"/>
  <c r="I303" i="1"/>
  <c r="I349" i="1"/>
  <c r="I84" i="1"/>
  <c r="I403" i="1"/>
  <c r="I374" i="1"/>
  <c r="I366" i="1"/>
  <c r="I291" i="1"/>
  <c r="I714" i="1"/>
  <c r="I655" i="1"/>
  <c r="I923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H7" i="13" l="1"/>
  <c r="G10" i="13"/>
  <c r="H11" i="13"/>
  <c r="F3" i="13"/>
  <c r="F11" i="13"/>
  <c r="G13" i="13"/>
  <c r="G3" i="13"/>
  <c r="G7" i="13"/>
  <c r="H10" i="13"/>
  <c r="E13" i="13"/>
  <c r="F13" i="13" s="1"/>
  <c r="E5" i="13"/>
  <c r="G5" i="13" s="1"/>
  <c r="E12" i="13"/>
  <c r="H12" i="13" s="1"/>
  <c r="E4" i="13"/>
  <c r="G4" i="13" s="1"/>
  <c r="E11" i="13"/>
  <c r="G11" i="13" s="1"/>
  <c r="E3" i="13"/>
  <c r="H3" i="13" s="1"/>
  <c r="E10" i="13"/>
  <c r="F10" i="13" s="1"/>
  <c r="F2" i="13"/>
  <c r="E8" i="13"/>
  <c r="F8" i="13" s="1"/>
  <c r="F12" i="13" l="1"/>
  <c r="F4" i="13"/>
  <c r="F5" i="13"/>
  <c r="H13" i="13"/>
  <c r="H8" i="13"/>
  <c r="G12" i="13"/>
  <c r="H4" i="13"/>
  <c r="H5" i="13"/>
  <c r="G8" i="13"/>
</calcChain>
</file>

<file path=xl/sharedStrings.xml><?xml version="1.0" encoding="utf-8"?>
<sst xmlns="http://schemas.openxmlformats.org/spreadsheetml/2006/main" count="8139" uniqueCount="2118">
  <si>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</si>
  <si>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</si>
  <si>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</si>
  <si>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</si>
  <si>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</si>
  <si>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</si>
  <si>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</si>
  <si>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</si>
  <si>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</si>
  <si>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</si>
  <si>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</si>
  <si>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</si>
  <si>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</si>
  <si>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</si>
  <si>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</si>
  <si>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</si>
  <si>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</si>
  <si>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</si>
  <si>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</si>
  <si>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</si>
  <si>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</si>
  <si>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</si>
  <si>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</si>
  <si>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</si>
  <si>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</si>
  <si>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</si>
  <si>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</si>
  <si>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</si>
  <si>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</si>
  <si>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</si>
  <si>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</si>
  <si>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</si>
  <si>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</si>
  <si>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</si>
  <si>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</si>
  <si>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</si>
  <si>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</si>
  <si>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</si>
  <si>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</si>
  <si>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</si>
  <si>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</si>
  <si>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</si>
  <si>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</si>
  <si>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</si>
  <si>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</si>
  <si>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</si>
  <si>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</si>
  <si>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</si>
  <si>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</si>
  <si>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</si>
  <si>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</si>
  <si>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</si>
  <si>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</si>
  <si>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</si>
  <si>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</si>
  <si>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</si>
  <si>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</si>
  <si>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</si>
  <si>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</si>
  <si>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</si>
  <si>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</si>
  <si>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</si>
  <si>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</si>
  <si>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</si>
  <si>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</si>
  <si>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</si>
  <si>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</si>
  <si>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</si>
  <si>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</si>
  <si>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</si>
  <si>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</si>
  <si>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</si>
  <si>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</si>
  <si>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</si>
  <si>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</si>
  <si>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</si>
  <si>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</si>
  <si>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</si>
  <si>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</si>
  <si>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</si>
  <si>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</si>
  <si>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</si>
  <si>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</si>
  <si>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</si>
  <si>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</si>
  <si>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</si>
  <si>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</si>
  <si>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</si>
  <si>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</si>
  <si>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</si>
  <si>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</si>
  <si>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</si>
  <si>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</si>
  <si>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</si>
  <si>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</si>
  <si>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</si>
  <si>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</si>
  <si>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</si>
  <si>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</si>
  <si>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</si>
  <si>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</si>
  <si>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</si>
  <si>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</si>
  <si>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</si>
  <si>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</si>
  <si>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</si>
  <si>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</si>
  <si>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</si>
  <si>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</si>
  <si>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</si>
  <si>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</si>
  <si>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</si>
  <si>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</si>
  <si>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</si>
  <si>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</si>
  <si>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</si>
  <si>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</si>
  <si>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</si>
  <si>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</si>
  <si>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</si>
  <si>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</si>
  <si>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</si>
  <si>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</si>
  <si>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</si>
  <si>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</si>
  <si>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</si>
  <si>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</si>
  <si>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</si>
  <si>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</si>
  <si>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</si>
  <si>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</si>
  <si>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</si>
  <si>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</si>
  <si>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</si>
  <si>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</si>
  <si>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</si>
  <si>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</si>
  <si>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</si>
  <si>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</si>
  <si>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</si>
  <si>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</si>
  <si>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</si>
  <si>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</si>
  <si>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</si>
  <si>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</si>
  <si>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</si>
  <si>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</si>
  <si>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</si>
  <si>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</si>
  <si>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</si>
  <si>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</si>
  <si>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</si>
  <si>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</si>
  <si>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</si>
  <si>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</si>
  <si>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</si>
  <si>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</si>
  <si>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</si>
  <si>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</si>
  <si>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</si>
  <si>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</si>
  <si>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</si>
  <si>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</si>
  <si>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</si>
  <si>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</si>
  <si>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</si>
  <si>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</si>
  <si>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</si>
  <si>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</si>
  <si>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</si>
  <si>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</si>
  <si>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</si>
  <si>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</si>
  <si>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</si>
  <si>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</si>
  <si>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</si>
  <si>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</si>
  <si>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</si>
  <si>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</si>
  <si>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</si>
  <si>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</si>
  <si>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</si>
  <si>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</si>
  <si>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</si>
  <si>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</si>
  <si>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</si>
  <si>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</si>
  <si>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</si>
  <si>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</si>
  <si>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</si>
  <si>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</si>
  <si>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</si>
  <si>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</si>
  <si>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</si>
  <si>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</si>
  <si>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</si>
  <si>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</si>
  <si>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</si>
  <si>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</si>
  <si>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</si>
  <si>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</si>
  <si>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</si>
  <si>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</si>
  <si>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</si>
  <si>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</si>
  <si>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</si>
  <si>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</si>
  <si>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</si>
  <si>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</si>
  <si>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</si>
  <si>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</si>
  <si>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</si>
  <si>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</si>
  <si>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</si>
  <si>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</si>
  <si>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</si>
  <si>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</si>
  <si>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</si>
  <si>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</si>
  <si>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</si>
  <si>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</si>
  <si>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</si>
  <si>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</si>
  <si>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</si>
  <si>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</si>
  <si>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</si>
  <si>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</si>
  <si>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</si>
  <si>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</si>
  <si>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</si>
  <si>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</si>
  <si>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</si>
  <si>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</si>
  <si>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</si>
  <si>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</si>
  <si>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</si>
  <si>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</si>
  <si>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</si>
  <si>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</si>
  <si>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</si>
  <si>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</si>
  <si>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</si>
  <si>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</si>
  <si>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</si>
  <si>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</si>
  <si>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</si>
  <si>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</si>
  <si>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</si>
  <si>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</si>
  <si>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</si>
  <si>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</si>
  <si>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</si>
  <si>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</si>
  <si>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</si>
  <si>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</si>
  <si>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</si>
  <si>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</si>
  <si>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</si>
  <si>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</si>
  <si>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</si>
  <si>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</si>
  <si>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</si>
  <si>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</si>
  <si>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</si>
  <si>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</si>
  <si>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</si>
  <si>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</si>
  <si>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</si>
  <si>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</si>
  <si>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</si>
  <si>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</si>
  <si>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</si>
  <si>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</si>
  <si>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</si>
  <si>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</si>
  <si>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</si>
  <si>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</si>
  <si>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</si>
  <si>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</si>
  <si>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</si>
  <si>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</si>
  <si>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</si>
  <si>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</si>
  <si>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</si>
  <si>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</si>
  <si>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</si>
  <si>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</si>
  <si>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</si>
  <si>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</si>
  <si>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</si>
  <si>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</si>
  <si>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</si>
  <si>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</si>
  <si>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</si>
  <si>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</si>
  <si>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</si>
  <si>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</si>
  <si>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</si>
  <si>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</si>
  <si>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</si>
  <si>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</si>
  <si>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</si>
  <si>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</si>
  <si>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</si>
  <si>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</si>
  <si>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</si>
  <si>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</si>
  <si>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</si>
  <si>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</si>
  <si>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</si>
  <si>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</si>
  <si>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</si>
  <si>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</si>
  <si>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</si>
  <si>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</si>
  <si>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</si>
  <si>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</si>
  <si>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</si>
  <si>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</si>
  <si>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</si>
  <si>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</si>
  <si>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</si>
  <si>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</si>
  <si>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</si>
  <si>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</si>
  <si>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</si>
  <si>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</si>
  <si>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</si>
  <si>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</si>
  <si>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</si>
  <si>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</si>
  <si>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</si>
  <si>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</si>
  <si>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</si>
  <si>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</si>
  <si>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</si>
  <si>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</si>
  <si>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</si>
  <si>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</si>
  <si>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</si>
  <si>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</si>
  <si>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</si>
  <si>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</si>
  <si>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</si>
  <si>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</si>
  <si>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</si>
  <si>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</si>
  <si>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</si>
  <si>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</si>
  <si>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</si>
  <si>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</si>
  <si>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</si>
  <si>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</si>
  <si>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</si>
  <si>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</si>
  <si>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</si>
  <si>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</si>
  <si>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</si>
  <si>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</si>
  <si>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</si>
  <si>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</si>
  <si>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</si>
  <si>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</si>
  <si>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</si>
  <si>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</si>
  <si>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</si>
  <si>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</si>
  <si>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</si>
  <si>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</si>
  <si>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</si>
  <si>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</si>
  <si>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</si>
  <si>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</si>
  <si>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</si>
  <si>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</si>
  <si>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</si>
  <si>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</si>
  <si>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</si>
  <si>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</si>
  <si>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</si>
  <si>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</si>
  <si>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</si>
  <si>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</si>
  <si>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</si>
  <si>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</si>
  <si>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</si>
  <si>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</si>
  <si>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</si>
  <si>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</si>
  <si>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</si>
  <si>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</si>
  <si>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</si>
  <si>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</si>
  <si>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</si>
  <si>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</si>
  <si>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</si>
  <si>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</si>
  <si>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</si>
  <si>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</si>
  <si>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</si>
  <si>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</si>
  <si>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</si>
  <si>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</si>
  <si>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</si>
  <si>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</si>
  <si>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</si>
  <si>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</si>
  <si>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</si>
  <si>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</si>
  <si>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</si>
  <si>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</si>
  <si>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</si>
  <si>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</si>
  <si>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</si>
  <si>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</si>
  <si>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</si>
  <si>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</si>
  <si>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</si>
  <si>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</si>
  <si>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</si>
  <si>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</si>
  <si>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</si>
  <si>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</si>
  <si>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</si>
  <si>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</si>
  <si>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</si>
  <si>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</si>
  <si>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</si>
  <si>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</si>
  <si>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</si>
  <si>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</si>
  <si>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</si>
  <si>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</si>
  <si>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</si>
  <si>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</si>
  <si>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</si>
  <si>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</si>
  <si>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</si>
  <si>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</si>
  <si>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</si>
  <si>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</si>
  <si>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</si>
  <si>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</si>
  <si>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</si>
  <si>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</si>
  <si>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</si>
  <si>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</si>
  <si>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</si>
  <si>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</si>
  <si>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</si>
  <si>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</si>
  <si>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</si>
  <si>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</si>
  <si>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</si>
  <si>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</si>
  <si>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</si>
  <si>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</si>
  <si>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</si>
  <si>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</si>
  <si>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</si>
  <si>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</si>
  <si>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</si>
  <si>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</si>
  <si>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</si>
  <si>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</si>
  <si>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</si>
  <si>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</si>
  <si>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</si>
  <si>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</si>
  <si>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</si>
  <si>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</si>
  <si>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</si>
  <si>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</si>
  <si>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</si>
  <si>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</si>
  <si>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</si>
  <si>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</si>
  <si>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</si>
  <si>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</si>
  <si>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</si>
  <si>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</si>
  <si>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</si>
  <si>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</si>
  <si>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</si>
  <si>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</si>
  <si>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</si>
  <si>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</si>
  <si>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</si>
  <si>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</si>
  <si>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</si>
  <si>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</si>
  <si>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</si>
  <si>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</si>
  <si>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</si>
  <si>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</si>
  <si>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</si>
  <si>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</si>
  <si>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</si>
  <si>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</si>
  <si>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</si>
  <si>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</si>
  <si>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</si>
  <si>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</si>
  <si>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</si>
  <si>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</si>
  <si>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</si>
  <si>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</si>
  <si>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</si>
  <si>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</si>
  <si>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</si>
  <si>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</si>
  <si>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</si>
  <si>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</si>
  <si>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</si>
  <si>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</si>
  <si>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</si>
  <si>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</si>
  <si>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</si>
  <si>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</si>
  <si>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</si>
  <si>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</si>
  <si>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</si>
  <si>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</si>
  <si>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</si>
  <si>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</si>
  <si>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</si>
  <si>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</si>
  <si>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</si>
  <si>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</si>
  <si>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</si>
  <si>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</si>
  <si>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</si>
  <si>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</si>
  <si>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</si>
  <si>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</si>
  <si>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</si>
  <si>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</si>
  <si>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</si>
  <si>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</si>
  <si>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</si>
  <si>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</si>
  <si>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</si>
  <si>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</si>
  <si>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</si>
  <si>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</si>
  <si>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</si>
  <si>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</si>
  <si>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</si>
  <si>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</si>
  <si>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</si>
  <si>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</si>
  <si>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</si>
  <si>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</si>
  <si>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</si>
  <si>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</si>
  <si>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</si>
  <si>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</si>
  <si>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</si>
  <si>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</si>
  <si>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</si>
  <si>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</si>
  <si>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</si>
  <si>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</si>
  <si>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</si>
  <si>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</si>
  <si>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</si>
  <si>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</si>
  <si>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</si>
  <si>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</si>
  <si>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</si>
  <si>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</si>
  <si>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</si>
  <si>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</si>
  <si>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</si>
  <si>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</si>
  <si>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</si>
  <si>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</si>
  <si>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</si>
  <si>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</si>
  <si>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</si>
  <si>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</si>
  <si>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</si>
  <si>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</si>
  <si>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</si>
  <si>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</si>
  <si>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</si>
  <si>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</si>
  <si>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</si>
  <si>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</si>
  <si>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</si>
  <si>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</si>
  <si>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</si>
  <si>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</si>
  <si>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</si>
  <si>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</si>
  <si>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</si>
  <si>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</si>
  <si>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</si>
  <si>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</si>
  <si>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</si>
  <si>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</si>
  <si>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</si>
  <si>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</si>
  <si>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</si>
  <si>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</si>
  <si>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</si>
  <si>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</si>
  <si>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</si>
  <si>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</si>
  <si>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</si>
  <si>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</si>
  <si>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</si>
  <si>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</si>
  <si>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</si>
  <si>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</si>
  <si>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</si>
  <si>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</si>
  <si>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</si>
  <si>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</si>
  <si>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</si>
  <si>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</si>
  <si>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</si>
  <si>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</si>
  <si>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</si>
  <si>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</si>
  <si>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</si>
  <si>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</si>
  <si>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</si>
  <si>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</si>
  <si>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</si>
  <si>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</si>
  <si>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</si>
  <si>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</si>
  <si>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</si>
  <si>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</si>
  <si>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</si>
  <si>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</si>
  <si>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</si>
  <si>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</si>
  <si>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</si>
  <si>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</si>
  <si>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</si>
  <si>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</si>
  <si>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</si>
  <si>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</si>
  <si>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</si>
  <si>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</si>
  <si>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</si>
  <si>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</si>
  <si>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</si>
  <si>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</si>
  <si>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</si>
  <si>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</si>
  <si>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</si>
  <si>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</si>
  <si>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</si>
  <si>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</si>
  <si>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</si>
  <si>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</si>
  <si>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</si>
  <si>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</si>
  <si>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</si>
  <si>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</si>
  <si>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</si>
  <si>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</si>
  <si>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</si>
  <si>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</si>
  <si>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</si>
  <si>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</si>
  <si>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</si>
  <si>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</si>
  <si>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</si>
  <si>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</si>
  <si>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</si>
  <si>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</si>
  <si>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</si>
  <si>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</si>
  <si>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</si>
  <si>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</si>
  <si>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</si>
  <si>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</si>
  <si>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</si>
  <si>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</si>
  <si>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</si>
  <si>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</si>
  <si>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</si>
  <si>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</si>
  <si>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</si>
  <si>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</si>
  <si>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</si>
  <si>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</si>
  <si>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</si>
  <si>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</si>
  <si>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</si>
  <si>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</si>
  <si>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</si>
  <si>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</si>
  <si>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</si>
  <si>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</si>
  <si>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</si>
  <si>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</si>
  <si>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</si>
  <si>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</si>
  <si>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</si>
  <si>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</si>
  <si>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</si>
  <si>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</si>
  <si>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</si>
  <si>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</si>
  <si>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</si>
  <si>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</si>
  <si>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</si>
  <si>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</si>
  <si>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</si>
  <si>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</si>
  <si>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</si>
  <si>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</si>
  <si>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</si>
  <si>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</si>
  <si>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</si>
  <si>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</si>
  <si>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</si>
  <si>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</si>
  <si>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</si>
  <si>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</si>
  <si>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</si>
  <si>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</si>
  <si>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</si>
  <si>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</si>
  <si>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</si>
  <si>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</si>
  <si>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</si>
  <si>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</si>
  <si>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</si>
  <si>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</si>
  <si>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</si>
  <si>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</si>
  <si>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</si>
  <si>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</si>
  <si>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</si>
  <si>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</si>
  <si>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</si>
  <si>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</si>
  <si>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</si>
  <si>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</si>
  <si>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</si>
  <si>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</si>
  <si>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</si>
  <si>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</si>
  <si>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</si>
  <si>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</si>
  <si>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</si>
  <si>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</si>
  <si>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</si>
  <si>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</si>
  <si>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</si>
  <si>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</si>
  <si>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</si>
  <si>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</si>
  <si>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</si>
  <si>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</si>
  <si>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</si>
  <si>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</si>
  <si>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</si>
  <si>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</si>
  <si>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</si>
  <si>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</si>
  <si>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</si>
  <si>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</si>
  <si>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</si>
  <si>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</si>
  <si>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</si>
  <si>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</si>
  <si>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</si>
  <si>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</si>
  <si>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</si>
  <si>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</si>
  <si>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</si>
  <si>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</si>
  <si>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</si>
  <si>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</si>
  <si>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</si>
  <si>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</si>
  <si>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</si>
  <si>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</si>
  <si>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</si>
  <si>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</si>
  <si>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</si>
  <si>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</si>
  <si>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</si>
  <si>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</si>
  <si>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</si>
  <si>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</si>
  <si>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</si>
  <si>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</si>
  <si>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</si>
  <si>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</si>
  <si>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</si>
  <si>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</si>
  <si>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</si>
  <si>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</si>
  <si>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</si>
  <si>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</si>
  <si>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</si>
  <si>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</si>
  <si>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</si>
  <si>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</si>
  <si>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</si>
  <si>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</si>
  <si>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</si>
  <si>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</si>
  <si>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</si>
  <si>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</si>
  <si>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</si>
  <si>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</si>
  <si>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</si>
  <si>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</si>
  <si>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</si>
  <si>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</si>
  <si>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</si>
  <si>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</si>
  <si>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</si>
  <si>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</si>
  <si>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</si>
  <si>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</si>
  <si>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</si>
  <si>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</si>
  <si>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</si>
  <si>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</si>
  <si>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</si>
  <si>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</si>
  <si>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</si>
  <si>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</si>
  <si>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</si>
  <si>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</si>
  <si>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</si>
  <si>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</si>
  <si>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</si>
  <si>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</si>
  <si>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</si>
  <si>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</si>
  <si>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</si>
  <si>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</si>
  <si>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</si>
  <si>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</si>
  <si>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</si>
  <si>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</si>
  <si>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</si>
  <si>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</si>
  <si>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</si>
  <si>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</si>
  <si>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</si>
  <si>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</si>
  <si>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</si>
  <si>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</si>
  <si>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</si>
  <si>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</si>
  <si>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</si>
  <si>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</si>
  <si>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</si>
  <si>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</si>
  <si>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</si>
  <si>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</si>
  <si>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</si>
  <si>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</si>
  <si>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</si>
  <si>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</si>
  <si>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</si>
  <si>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</si>
  <si>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</si>
  <si>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</si>
  <si>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</si>
  <si>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</si>
  <si>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</si>
  <si>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</si>
  <si>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</si>
  <si>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</si>
  <si>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</si>
  <si>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</si>
  <si>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</si>
  <si>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</si>
  <si>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</si>
  <si>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</si>
  <si>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</si>
  <si>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</si>
  <si>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</si>
  <si>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</si>
  <si>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</si>
  <si>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</si>
  <si>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</si>
  <si>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</si>
  <si>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</si>
  <si>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</si>
  <si>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</si>
  <si>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</si>
  <si>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</si>
  <si>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</si>
  <si>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</si>
  <si>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</si>
  <si>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</si>
  <si>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</si>
  <si>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</si>
  <si>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</si>
  <si>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</si>
  <si>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</si>
  <si>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</si>
  <si>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</si>
  <si>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</si>
  <si>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</si>
  <si>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</si>
  <si>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</si>
  <si>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</si>
  <si>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</si>
  <si>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</si>
  <si>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</si>
  <si>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</si>
  <si>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</si>
  <si>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</si>
  <si>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</si>
  <si>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</si>
  <si>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</si>
  <si>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</si>
  <si>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</si>
  <si>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</si>
  <si>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</si>
  <si>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</si>
  <si>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</si>
  <si>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</si>
  <si>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</si>
  <si>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</si>
  <si>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</si>
  <si>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</si>
  <si>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</si>
  <si>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</si>
  <si>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</si>
  <si>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</si>
  <si>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</si>
  <si>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</si>
  <si>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</si>
  <si>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</si>
  <si>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</si>
  <si>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</si>
  <si>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</si>
  <si>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</si>
  <si>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</si>
  <si>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</si>
  <si>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</si>
  <si>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</si>
  <si>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</si>
  <si>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</si>
  <si>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</si>
  <si>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</si>
  <si>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</si>
  <si>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</si>
  <si>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</si>
  <si>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</si>
  <si>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</si>
  <si>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</si>
  <si>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</si>
  <si>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</si>
  <si>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</si>
  <si>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</si>
  <si>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</si>
  <si>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</si>
  <si>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</si>
  <si>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</si>
  <si>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</si>
  <si>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</si>
  <si>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</si>
  <si>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</si>
  <si>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</si>
  <si>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</si>
  <si>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</si>
  <si>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</si>
  <si>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</si>
  <si>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</si>
  <si>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</si>
  <si>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</si>
  <si>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</si>
  <si>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</si>
  <si>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</si>
  <si>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</si>
  <si>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</si>
  <si>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</si>
  <si>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</si>
  <si>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</si>
  <si>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</si>
  <si>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</si>
  <si>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</si>
  <si>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</si>
  <si>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</si>
  <si>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</si>
  <si>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</si>
  <si>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</si>
  <si>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</si>
  <si>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</si>
  <si>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</si>
  <si>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</si>
  <si>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</si>
  <si>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</si>
  <si>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</si>
  <si>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</si>
  <si>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</si>
  <si>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</si>
  <si>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</si>
  <si>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</si>
  <si>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</si>
  <si>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</si>
  <si>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</si>
  <si>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</si>
  <si>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</si>
  <si>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</si>
  <si>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</si>
  <si>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</si>
  <si>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</si>
  <si>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</si>
  <si>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</si>
  <si>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</si>
  <si>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</si>
  <si>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</si>
  <si>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</si>
  <si>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</si>
  <si>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</si>
  <si>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</si>
  <si>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</si>
  <si>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</si>
  <si>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</si>
  <si>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</si>
  <si>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</si>
  <si>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</si>
  <si>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</si>
  <si>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</si>
  <si>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</si>
  <si>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</si>
  <si>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</si>
  <si>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</si>
  <si>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</si>
  <si>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</si>
  <si>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</si>
  <si>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</si>
  <si>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</si>
  <si>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</si>
  <si>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</si>
  <si>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</si>
  <si>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</si>
  <si>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</si>
  <si>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</si>
  <si>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</si>
  <si>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</si>
  <si>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</si>
  <si>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</si>
  <si>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</si>
  <si>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</si>
  <si>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</si>
  <si>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</si>
  <si>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</si>
  <si>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</si>
  <si>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</si>
  <si>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</si>
  <si>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</si>
  <si>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</si>
  <si>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</si>
  <si>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</si>
  <si>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</si>
  <si>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</si>
  <si>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</si>
  <si>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</si>
  <si>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</si>
  <si>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</si>
  <si>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</si>
  <si>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</si>
  <si>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</si>
  <si>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</si>
  <si>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</si>
  <si>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</si>
  <si>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</si>
  <si>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</si>
  <si>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</si>
  <si>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</si>
  <si>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</si>
  <si>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</si>
  <si>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</si>
  <si>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</si>
  <si>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</si>
  <si>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</si>
  <si>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</si>
  <si>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</si>
  <si>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</si>
  <si>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</si>
  <si>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</si>
  <si>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</si>
  <si>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</si>
  <si>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</si>
  <si>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</si>
  <si>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</si>
  <si>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</si>
  <si>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</si>
  <si>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</si>
  <si>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</si>
  <si>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</si>
  <si>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</si>
  <si>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</si>
  <si>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</si>
  <si>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</si>
  <si>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</si>
  <si>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</si>
  <si>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</si>
  <si>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</si>
  <si>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</si>
  <si>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</si>
  <si>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</si>
  <si>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</si>
  <si>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</si>
  <si>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</si>
  <si>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</si>
  <si>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</si>
  <si>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</si>
  <si>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</si>
  <si>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</si>
  <si>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</si>
  <si>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</si>
  <si>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</si>
  <si>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</si>
  <si>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</si>
  <si>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</si>
  <si>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</si>
  <si>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</si>
  <si>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</si>
  <si>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</si>
  <si>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</si>
  <si>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</si>
  <si>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</si>
  <si>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</si>
  <si>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</si>
  <si>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</si>
  <si>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</si>
  <si>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</si>
  <si>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</si>
  <si>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</si>
  <si>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</si>
  <si>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</si>
  <si>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</si>
  <si>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</si>
  <si>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</si>
  <si>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</si>
  <si>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</si>
  <si>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</si>
  <si>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</si>
  <si>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</si>
  <si>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</si>
  <si>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</si>
  <si>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</si>
  <si>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</si>
  <si>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</si>
  <si>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</si>
  <si>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</si>
  <si>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</si>
  <si>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</si>
  <si>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</si>
  <si>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</si>
  <si>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</si>
  <si>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</si>
  <si>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</si>
  <si>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</si>
  <si>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</si>
  <si>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</si>
  <si>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</si>
  <si>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</si>
  <si>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</si>
  <si>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</si>
  <si>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</si>
  <si>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</si>
  <si>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</si>
  <si>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</si>
  <si>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</si>
  <si>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</si>
  <si>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</si>
  <si>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</si>
  <si>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</si>
  <si>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</si>
  <si>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</si>
  <si>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</si>
  <si>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</si>
  <si>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</si>
  <si>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</si>
  <si>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</si>
  <si>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</si>
  <si>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</si>
  <si>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</si>
  <si>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</si>
  <si>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</si>
  <si>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</si>
  <si>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</si>
  <si>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</si>
  <si>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</si>
  <si>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</si>
  <si>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</si>
  <si>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</si>
  <si>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</si>
  <si>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</si>
  <si>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</si>
  <si>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</si>
  <si>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</si>
  <si>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</si>
  <si>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</si>
  <si>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</si>
  <si>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</si>
  <si>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</si>
  <si>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</si>
  <si>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</si>
  <si>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</si>
  <si>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</si>
  <si>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</si>
  <si>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</si>
  <si>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</si>
  <si>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</si>
  <si>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</si>
  <si>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</si>
  <si>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</si>
  <si>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</si>
  <si>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</si>
  <si>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</si>
  <si>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</si>
  <si>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</si>
  <si>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</si>
  <si>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</si>
  <si>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</si>
  <si>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</si>
  <si>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</si>
  <si>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</si>
  <si>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</si>
  <si>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</si>
  <si>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</si>
  <si>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</si>
  <si>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</si>
  <si>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</si>
  <si>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</si>
  <si>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</si>
  <si>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</si>
  <si>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</si>
  <si>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</si>
  <si>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</si>
  <si>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</si>
  <si>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</si>
  <si>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</si>
  <si>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</si>
  <si>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</si>
  <si>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</si>
  <si>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</si>
  <si>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</si>
  <si>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</si>
  <si>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</si>
  <si>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</si>
  <si>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</si>
  <si>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</si>
  <si>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</si>
  <si>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</si>
  <si>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</si>
  <si>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</si>
  <si>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</si>
  <si>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</si>
  <si>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</si>
  <si>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</si>
  <si>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</si>
  <si>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</si>
  <si>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</si>
  <si>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</si>
  <si>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</si>
  <si>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</si>
  <si>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</si>
  <si>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</si>
  <si>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</si>
  <si>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</si>
  <si>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</si>
  <si>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</si>
  <si>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</si>
  <si>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</si>
  <si>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</si>
  <si>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</si>
  <si>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</si>
  <si>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</si>
  <si>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</si>
  <si>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</si>
  <si>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</si>
  <si>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</si>
  <si>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</si>
  <si>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</si>
  <si>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</si>
  <si>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</si>
  <si>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</si>
  <si>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</si>
  <si>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</si>
  <si>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</si>
  <si>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</si>
  <si>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</si>
  <si>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</si>
  <si>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</si>
  <si>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</si>
  <si>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</si>
  <si>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</si>
  <si>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</si>
  <si>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</si>
  <si>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</si>
  <si>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</si>
  <si>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</si>
  <si>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</si>
  <si>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</si>
  <si>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</si>
  <si>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</si>
  <si>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</si>
  <si>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</si>
  <si>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</si>
  <si>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</si>
  <si>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</si>
  <si>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</si>
  <si>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</si>
  <si>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</si>
  <si>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</si>
  <si>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</si>
  <si>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</si>
  <si>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</si>
  <si>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</si>
  <si>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</si>
  <si>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</si>
  <si>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</si>
  <si>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</si>
  <si>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</si>
  <si>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</si>
  <si>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</si>
  <si>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</si>
  <si>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</si>
  <si>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</si>
  <si>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</si>
  <si>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</si>
  <si>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</si>
  <si>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</si>
  <si>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</si>
  <si>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</si>
  <si>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</si>
  <si>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</si>
  <si>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</si>
  <si>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</si>
  <si>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</si>
  <si>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</si>
  <si>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</si>
  <si>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</si>
  <si>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</si>
  <si>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</si>
  <si>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</si>
  <si>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</si>
  <si>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</si>
  <si>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</si>
  <si>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</si>
  <si>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</si>
  <si>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</si>
  <si>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</si>
  <si>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</si>
  <si>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</si>
  <si>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</si>
  <si>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</si>
  <si>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</si>
  <si>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</si>
  <si>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</si>
  <si>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</si>
  <si>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</si>
  <si>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</si>
  <si>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</si>
  <si>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</si>
  <si>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</si>
  <si>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</si>
  <si>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</si>
  <si>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</si>
  <si>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</si>
  <si>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</si>
  <si>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</si>
  <si>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</si>
  <si>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</si>
  <si>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</si>
  <si>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</si>
  <si>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</si>
  <si>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</si>
  <si>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</si>
  <si>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</si>
  <si>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</si>
  <si>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</si>
  <si>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</si>
  <si>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</si>
  <si>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</si>
  <si>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</si>
  <si>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</si>
  <si>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</si>
  <si>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</si>
  <si>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</si>
  <si>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</si>
  <si>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</si>
  <si>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</si>
  <si>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</si>
  <si>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</si>
  <si>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</si>
  <si>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</si>
  <si>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</si>
  <si>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</si>
  <si>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</si>
  <si>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</si>
  <si>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</si>
  <si>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</si>
  <si>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</si>
  <si>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</si>
  <si>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</si>
  <si>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</si>
  <si>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</si>
  <si>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</si>
  <si>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</si>
  <si>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</si>
  <si>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</si>
  <si>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</si>
  <si>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</si>
  <si>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</si>
  <si>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</si>
  <si>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</si>
  <si>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</si>
  <si>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</si>
  <si>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</si>
  <si>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</si>
  <si>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</si>
  <si>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</si>
  <si>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</si>
  <si>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</si>
  <si>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</si>
  <si>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</si>
  <si>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</si>
  <si>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</si>
  <si>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</si>
  <si>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</si>
  <si>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</si>
  <si>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</si>
  <si>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</si>
  <si>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</si>
  <si>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</si>
  <si>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</si>
  <si>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</si>
  <si>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</si>
  <si>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</si>
  <si>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</si>
  <si>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</si>
  <si>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</si>
  <si>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</si>
  <si>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</si>
  <si>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</si>
  <si>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</si>
  <si>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</si>
  <si>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</si>
  <si>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</si>
  <si>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</si>
  <si>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</si>
  <si>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</si>
  <si>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</si>
  <si>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</si>
  <si>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</si>
  <si>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</si>
  <si>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</si>
  <si>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</si>
  <si>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</si>
  <si>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</si>
  <si>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</si>
  <si>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</si>
  <si>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</si>
  <si>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</si>
  <si>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</si>
  <si>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</si>
  <si>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</si>
  <si>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</si>
  <si>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</si>
  <si>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</si>
  <si>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</si>
  <si>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</si>
  <si>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</si>
  <si>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</si>
  <si>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</si>
  <si>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</si>
  <si>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</si>
  <si>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</si>
  <si>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</si>
  <si>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</si>
  <si>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</si>
  <si>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</si>
  <si>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</si>
  <si>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</si>
  <si>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</si>
  <si>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</si>
  <si>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</si>
  <si>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</si>
  <si>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</si>
  <si>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</si>
  <si>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</si>
  <si>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</si>
  <si>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</si>
  <si>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</si>
  <si>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</si>
  <si>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</si>
  <si>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</si>
  <si>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</si>
  <si>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</si>
  <si>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</si>
  <si>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</si>
  <si>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</si>
  <si>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</si>
  <si>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</si>
  <si>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</si>
  <si>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</si>
  <si>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</si>
  <si>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</si>
  <si>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</si>
  <si>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</si>
  <si>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</si>
  <si>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</si>
  <si>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</si>
  <si>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</si>
  <si>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</si>
  <si>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</si>
  <si>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</si>
  <si>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</si>
  <si>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</si>
  <si>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</si>
  <si>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</si>
  <si>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</si>
  <si>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</si>
  <si>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</si>
  <si>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</si>
  <si>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</si>
  <si>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</si>
  <si>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</si>
  <si>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</si>
  <si>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</si>
  <si>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</si>
  <si>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</si>
  <si>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</si>
  <si>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</si>
  <si>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</si>
  <si>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</si>
  <si>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</si>
  <si>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</si>
  <si>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</si>
  <si>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</si>
  <si>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</si>
  <si>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</si>
  <si>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</si>
  <si>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</si>
  <si>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</si>
  <si>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</si>
  <si>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</si>
  <si>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</si>
  <si>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</si>
  <si>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</si>
  <si>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</si>
  <si>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</si>
  <si>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</si>
  <si>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</si>
  <si>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</si>
  <si>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</si>
  <si>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</si>
  <si>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</si>
  <si>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</si>
  <si>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</si>
  <si>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</si>
  <si>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</si>
  <si>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</si>
  <si>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</si>
  <si>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</si>
  <si>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</si>
  <si>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</si>
  <si>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</si>
  <si>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</si>
  <si>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</si>
  <si>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</si>
  <si>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</si>
  <si>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</si>
  <si>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</si>
  <si>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</si>
  <si>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</si>
  <si>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</si>
  <si>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</si>
  <si>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</si>
  <si>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</si>
  <si>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</si>
  <si>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</si>
  <si>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</si>
  <si>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</si>
  <si>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</si>
  <si>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</si>
  <si>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</si>
  <si>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</si>
  <si>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</si>
  <si>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</si>
  <si>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</si>
  <si>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</si>
  <si>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</si>
  <si>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</si>
  <si>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</si>
  <si>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</si>
  <si>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</si>
  <si>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</si>
  <si>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</si>
  <si>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</si>
  <si>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</si>
  <si>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</si>
  <si>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</si>
  <si>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</si>
  <si>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</si>
  <si>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</si>
  <si>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</si>
  <si>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</si>
  <si>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</si>
  <si>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</si>
  <si>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</si>
  <si>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</si>
  <si>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</si>
  <si>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</si>
  <si>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</si>
  <si>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</si>
  <si>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</si>
  <si>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</si>
  <si>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</si>
  <si>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</si>
  <si>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</si>
  <si>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</si>
  <si>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</si>
  <si>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</si>
  <si>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</si>
  <si>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</si>
  <si>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</si>
  <si>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</si>
  <si>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</si>
  <si>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</si>
  <si>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</si>
  <si>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</si>
  <si>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</si>
  <si>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</si>
  <si>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</si>
  <si>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</si>
  <si>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</si>
  <si>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</si>
  <si>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</si>
  <si>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</si>
  <si>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</si>
  <si>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</si>
  <si>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</si>
  <si>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</si>
  <si>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</si>
  <si>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</si>
  <si>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</si>
  <si>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</si>
  <si>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</si>
  <si>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</si>
  <si>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</si>
  <si>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</si>
  <si>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</si>
  <si>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</si>
  <si>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</si>
  <si>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</si>
  <si>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</si>
  <si>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</si>
  <si>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</si>
  <si>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</si>
  <si>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</si>
  <si>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</si>
  <si>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</si>
  <si>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</si>
  <si>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</si>
  <si>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</si>
  <si>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</si>
  <si>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</si>
  <si>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</si>
  <si>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</si>
  <si>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</si>
  <si>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</si>
  <si>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</si>
  <si>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</si>
  <si>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</si>
  <si>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</si>
  <si>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</si>
  <si>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</si>
  <si>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</si>
  <si>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</si>
  <si>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</si>
  <si>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</si>
  <si>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</si>
  <si>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</si>
  <si>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</si>
  <si>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</si>
  <si>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</si>
  <si>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</si>
  <si>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</si>
  <si>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</si>
  <si>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</si>
  <si>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</si>
  <si>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</si>
  <si>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</si>
  <si>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</si>
  <si>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</si>
  <si>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</si>
  <si>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</si>
  <si>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</si>
  <si>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</si>
  <si>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</si>
  <si>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</si>
  <si>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</si>
  <si>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</si>
  <si>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</si>
  <si>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</si>
  <si>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</si>
  <si>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</si>
  <si>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</si>
  <si>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</si>
  <si>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</si>
  <si>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</si>
  <si>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</si>
  <si>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</si>
  <si>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</si>
  <si>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</si>
  <si>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</si>
  <si>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</si>
  <si>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</si>
  <si>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</si>
  <si>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</si>
  <si>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</si>
  <si>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</si>
  <si>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</si>
  <si>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</si>
  <si>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</si>
  <si>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</si>
  <si>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</si>
  <si>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</si>
  <si>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</si>
  <si>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</si>
  <si>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</si>
  <si>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</si>
  <si>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</si>
  <si>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</si>
  <si>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</si>
  <si>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</si>
  <si>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</si>
  <si>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</si>
  <si>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</si>
  <si>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</si>
  <si>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</si>
  <si>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</si>
  <si>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</si>
  <si>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</si>
  <si>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</si>
  <si>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</si>
  <si>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</si>
  <si>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</si>
  <si>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</si>
  <si>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</si>
  <si>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</si>
  <si>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</si>
  <si>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</si>
  <si>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</si>
  <si>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</si>
  <si>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</si>
  <si>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</si>
  <si>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</si>
  <si>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</si>
  <si>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</si>
  <si>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</si>
  <si>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</si>
  <si>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</si>
  <si>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</si>
  <si>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</si>
  <si>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</si>
  <si>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</si>
  <si>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</si>
  <si>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</si>
  <si>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</si>
  <si>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</si>
  <si>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</si>
  <si>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</si>
  <si>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</si>
  <si>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</si>
  <si>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</si>
  <si>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</si>
  <si>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</si>
  <si>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</si>
  <si>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</si>
  <si>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</si>
  <si>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</si>
  <si>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</si>
  <si>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</si>
  <si>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</si>
  <si>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</si>
  <si>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</si>
  <si>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</si>
  <si>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</si>
  <si>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</si>
  <si>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</si>
  <si>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</si>
  <si>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</si>
  <si>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</si>
  <si>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</si>
  <si>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</si>
  <si>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</si>
  <si>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</si>
  <si>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</si>
  <si>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</si>
  <si>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</si>
  <si>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</si>
  <si>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</si>
  <si>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</si>
  <si>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</si>
  <si>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</si>
  <si>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</si>
  <si>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</si>
  <si>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</si>
  <si>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</si>
  <si>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</si>
  <si>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</si>
  <si>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</si>
  <si>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</si>
  <si>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</si>
  <si>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</si>
  <si>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</si>
  <si>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</si>
  <si>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</si>
  <si>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</si>
  <si>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</si>
  <si>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</si>
  <si>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</si>
  <si>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</si>
  <si>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</si>
  <si>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</si>
  <si>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</si>
  <si>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</si>
  <si>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</si>
  <si>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</si>
  <si>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</si>
  <si>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</si>
  <si>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</si>
  <si>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</si>
  <si>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</si>
  <si>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</si>
  <si>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</si>
  <si>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</si>
  <si>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</si>
  <si>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</si>
  <si>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</si>
  <si>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</si>
  <si>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</si>
  <si>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</si>
  <si>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</si>
  <si>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</si>
  <si>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</si>
  <si>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</si>
  <si>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</si>
  <si>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</si>
  <si>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</si>
  <si>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</si>
  <si>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</si>
  <si>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</si>
  <si>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</si>
  <si>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</si>
  <si>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</si>
  <si>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</si>
  <si>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</si>
  <si>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</si>
  <si>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</si>
  <si>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</si>
  <si>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</si>
  <si>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</si>
  <si>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</si>
  <si>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</si>
  <si>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</si>
  <si>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</si>
  <si>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</si>
  <si>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</si>
  <si>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</si>
  <si>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</si>
  <si>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</si>
  <si>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</si>
  <si>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</si>
  <si>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</si>
  <si>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</si>
  <si>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</si>
  <si>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</si>
  <si>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</si>
  <si>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</si>
  <si>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</si>
  <si>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</si>
  <si>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</si>
  <si>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</si>
  <si>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</si>
  <si>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</si>
  <si>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</si>
  <si>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</si>
  <si>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</si>
  <si>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</si>
  <si>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</si>
  <si>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</si>
  <si>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</si>
  <si>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</si>
  <si>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</si>
  <si>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</si>
  <si>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</si>
  <si>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</si>
  <si>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</si>
  <si>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</si>
  <si>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</si>
  <si>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</si>
  <si>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</si>
  <si>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</si>
  <si>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</si>
  <si>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</si>
  <si>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</si>
  <si>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</si>
  <si>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</si>
  <si>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</si>
  <si>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</si>
  <si>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</si>
  <si>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</si>
  <si>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</si>
  <si>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</si>
  <si>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</si>
  <si>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</si>
  <si>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</si>
  <si>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</si>
  <si>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</si>
  <si>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</si>
  <si>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</si>
  <si>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</si>
  <si>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</si>
  <si>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</si>
  <si>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</si>
  <si>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</si>
  <si>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</si>
  <si>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</si>
  <si>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</si>
  <si>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</si>
  <si>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</si>
  <si>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</si>
  <si>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</si>
  <si>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</si>
  <si>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</si>
  <si>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</si>
  <si>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</si>
  <si>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</si>
  <si>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</si>
  <si>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</si>
  <si>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</si>
  <si>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</si>
  <si>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</si>
  <si>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</si>
  <si>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</si>
  <si>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</si>
  <si>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</si>
  <si>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</si>
  <si>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</si>
  <si>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</si>
  <si>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</si>
  <si>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</si>
  <si>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</si>
  <si>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</si>
  <si>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</si>
  <si>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</si>
  <si>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</si>
  <si>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</si>
  <si>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</si>
  <si>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</si>
  <si>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</si>
  <si>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</si>
  <si>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</si>
  <si>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</si>
  <si>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</si>
  <si>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</si>
  <si>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</si>
  <si>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</si>
  <si>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</si>
  <si>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</si>
  <si>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</si>
  <si>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</si>
  <si>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</si>
  <si>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</si>
  <si>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</si>
  <si>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</si>
  <si>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</si>
  <si>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</si>
  <si>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</si>
  <si>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</si>
  <si>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</si>
  <si>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</si>
  <si>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</si>
  <si>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</si>
  <si>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</si>
  <si>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</si>
  <si>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</si>
  <si>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</si>
  <si>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</si>
  <si>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</si>
  <si>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</si>
  <si>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</si>
  <si>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</si>
  <si>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</si>
  <si>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</si>
  <si>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</si>
  <si>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</si>
  <si>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</si>
  <si>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</si>
  <si>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</si>
  <si>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</si>
  <si>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</si>
  <si>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</si>
  <si>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</si>
  <si>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</si>
  <si>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</si>
  <si>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</si>
  <si>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</si>
  <si>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</si>
  <si>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</si>
  <si>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</si>
  <si>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</si>
  <si>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</si>
  <si>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</si>
  <si>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</si>
  <si>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</si>
  <si>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</si>
  <si>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</si>
  <si>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</si>
  <si>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</si>
  <si>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</si>
  <si>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</si>
  <si>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</si>
  <si>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</si>
  <si>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</si>
  <si>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</si>
  <si>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theater</t>
  </si>
  <si>
    <t>plays</t>
  </si>
  <si>
    <t>technology</t>
  </si>
  <si>
    <t>web</t>
  </si>
  <si>
    <t>film &amp; video</t>
  </si>
  <si>
    <t>animation</t>
  </si>
  <si>
    <t>music</t>
  </si>
  <si>
    <t>rock</t>
  </si>
  <si>
    <t>electric music</t>
  </si>
  <si>
    <t>photography</t>
  </si>
  <si>
    <t>photography books</t>
  </si>
  <si>
    <t>publishing</t>
  </si>
  <si>
    <t>nonfiction</t>
  </si>
  <si>
    <t>metal</t>
  </si>
  <si>
    <t>jazz</t>
  </si>
  <si>
    <t>indie rock</t>
  </si>
  <si>
    <t>wearables</t>
  </si>
  <si>
    <t>drama</t>
  </si>
  <si>
    <t>documentary</t>
  </si>
  <si>
    <t>translations</t>
  </si>
  <si>
    <t>science fiction</t>
  </si>
  <si>
    <t>fiction</t>
  </si>
  <si>
    <t>games</t>
  </si>
  <si>
    <t>video games</t>
  </si>
  <si>
    <t>radio &amp; podcasts</t>
  </si>
  <si>
    <t>shorts</t>
  </si>
  <si>
    <t>mobile games</t>
  </si>
  <si>
    <t>television</t>
  </si>
  <si>
    <t>journalism</t>
  </si>
  <si>
    <t>audio</t>
  </si>
  <si>
    <t>world music</t>
  </si>
  <si>
    <t>sub-catgory</t>
  </si>
  <si>
    <t>Row Labels</t>
  </si>
  <si>
    <t>Grand Total</t>
  </si>
  <si>
    <t>(All)</t>
  </si>
  <si>
    <t>Count of outcome</t>
  </si>
  <si>
    <t>Column Labels</t>
  </si>
  <si>
    <t>Parent 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</si>
  <si>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</si>
  <si>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</si>
  <si>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</si>
  <si>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</si>
  <si>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</si>
  <si>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</si>
  <si>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</si>
  <si>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</si>
  <si>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</si>
  <si>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</si>
  <si>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</si>
  <si>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</si>
  <si>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</si>
  <si>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</si>
  <si>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</si>
  <si>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</si>
  <si>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</si>
  <si>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</si>
  <si>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</si>
  <si>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</si>
  <si>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</si>
  <si>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</si>
  <si>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</si>
  <si>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</si>
  <si>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</si>
  <si>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</si>
  <si>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</si>
  <si>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</si>
  <si>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</si>
  <si>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</si>
  <si>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</si>
  <si>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</si>
  <si>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</si>
  <si>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</si>
  <si>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</si>
  <si>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#of Backer of Successful Campaigns</t>
  </si>
  <si>
    <t>#of Backer of Failed Campaigns</t>
  </si>
  <si>
    <t>Successful</t>
  </si>
  <si>
    <t xml:space="preserve">Backer Count of Successful </t>
  </si>
  <si>
    <t>Backer Count of Failed</t>
  </si>
  <si>
    <t>Failed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</si>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</sst>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9" fontId="0" fillId="0" borderId="0" xfId="43" applyFont="1"/>
    <xf numFmtId="2" fontId="0" fillId="0" borderId="0" xfId="0" applyNumberFormat="1"/>
    <xf numFmtId="9" fontId="16" fillId="0" borderId="0" xfId="0" applyNumberFormat="1" applyFont="1" applyAlignment="1">
      <alignment horizontal="center"/>
    </xf>
    <xf numFmtId="9" fontId="0" fillId="0" borderId="0" xfId="43" applyNumberFormat="1" applyFont="1"/>
    <xf numFmtId="44" fontId="16" fillId="0" borderId="0" xfId="42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6" fillId="0" borderId="0" xfId="0" applyFont="1"/>
    <xf numFmtId="1" fontId="0" fillId="0" borderId="0" xfId="0" applyNumberFormat="1"/>
    <xf numFmtId="2" fontId="16" fillId="0" borderId="0" xfId="0" applyNumberFormat="1" applyFont="1"/>
    <xf numFmtId="1" fontId="16" fillId="0" borderId="0" xfId="0" applyNumberFormat="1" applyFont="1"/>
    <xf numFmtId="0" fontId="16" fillId="0" borderId="0" xfId="0" applyFont="1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CrowdfundingBook.xlsx]Parent Category!PivotTable6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0-4229-A084-F81DEB9C193C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0-4229-A084-F81DEB9C193C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0-4229-A084-F81DEB9C193C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70-4229-A084-F81DEB9C1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91710319"/>
        <c:axId val="495155759"/>
        <c:axId val="0"/>
      </c:bar3DChart>
      <c:catAx>
        <c:axId val="69171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55759"/>
        <c:crosses val="autoZero"/>
        <c:auto val="1"/>
        <c:lblAlgn val="ctr"/>
        <c:lblOffset val="100"/>
        <c:noMultiLvlLbl val="0"/>
      </c:catAx>
      <c:valAx>
        <c:axId val="4951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71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CrowdfundingBook.xlsx]Sub Category!PivotTable7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7-4709-AAAD-9A25AFE448A8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7-4709-AAAD-9A25AFE448A8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17-4709-AAAD-9A25AFE448A8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17-4709-AAAD-9A25AFE44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687823"/>
        <c:axId val="1364562239"/>
      </c:barChart>
      <c:catAx>
        <c:axId val="50668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562239"/>
        <c:crosses val="autoZero"/>
        <c:auto val="1"/>
        <c:lblAlgn val="ctr"/>
        <c:lblOffset val="100"/>
        <c:noMultiLvlLbl val="0"/>
      </c:catAx>
      <c:valAx>
        <c:axId val="136456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68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CrowdfundingBook.xlsx]Date Created!PivotTable12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2-4E33-92CB-0F6E387AB199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52-4E33-92CB-0F6E387AB199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52-4E33-92CB-0F6E387AB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693087"/>
        <c:axId val="2091992703"/>
      </c:lineChart>
      <c:catAx>
        <c:axId val="177569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92703"/>
        <c:crosses val="autoZero"/>
        <c:auto val="1"/>
        <c:lblAlgn val="ctr"/>
        <c:lblOffset val="100"/>
        <c:noMultiLvlLbl val="0"/>
      </c:catAx>
      <c:valAx>
        <c:axId val="209199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69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C6-4088-9ACD-2D05950CFF3A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C6-4088-9ACD-2D05950CFF3A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C6-4088-9ACD-2D05950CF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9108079"/>
        <c:axId val="694307599"/>
      </c:lineChart>
      <c:catAx>
        <c:axId val="136910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307599"/>
        <c:crosses val="autoZero"/>
        <c:auto val="1"/>
        <c:lblAlgn val="ctr"/>
        <c:lblOffset val="100"/>
        <c:noMultiLvlLbl val="0"/>
      </c:catAx>
      <c:valAx>
        <c:axId val="69430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10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918210</xdr:colOff>
      <xdr:row>0</xdr:row>
      <xdr:rowOff>182880</xdr:rowOff>
    </xdr:from>
    <xdr:to>
      <xdr:col>10</xdr:col>
      <xdr:colOff>788670</xdr:colOff>
      <xdr:row>14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7E63EB-0B55-3123-6484-589D4026B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3</xdr:row>
      <xdr:rowOff>7620</xdr:rowOff>
    </xdr:from>
    <xdr:to>
      <xdr:col>19</xdr:col>
      <xdr:colOff>480060</xdr:colOff>
      <xdr:row>16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C3369-6BC2-59B8-4EC2-703694EE4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720090</xdr:colOff>
      <xdr:row>2</xdr:row>
      <xdr:rowOff>144780</xdr:rowOff>
    </xdr:from>
    <xdr:to>
      <xdr:col>13</xdr:col>
      <xdr:colOff>438150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84329-B3E5-37B1-A43B-F899715B1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1687830</xdr:colOff>
      <xdr:row>14</xdr:row>
      <xdr:rowOff>121920</xdr:rowOff>
    </xdr:from>
    <xdr:to>
      <xdr:col>6</xdr:col>
      <xdr:colOff>297180</xdr:colOff>
      <xdr:row>29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5C3EF-642E-5C55-D1CF-A6EE49F97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rie Work" refreshedDate="45002.918818055557" createdVersion="8" refreshedVersion="8" minRefreshableVersion="3" recordCount="1000" xr:uid="{0AF167AA-21E5-489A-B7AA-CA0B8CCC7AF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Valdez Ltd"/>
        <s v="Stevenson PLC"/>
        <s v="Morales Group"/>
        <s v="Tucker, Fox and Green"/>
        <s v="Brown, Palmer and Pace"/>
        <s v="Ramos and Sons"/>
        <s v="Wallace LLC"/>
        <s v="Hood, Perez and Meadows"/>
        <s v="Johnson, Turner and Carroll"/>
        <s v="Foley-Cox"/>
        <s v="Brown Ltd"/>
        <s v="Parker-Morris"/>
        <s v="Jones, Taylor and Moore"/>
        <s v="Becker, Rice and White"/>
        <s v="Bell PLC"/>
        <s v="Wilson, Wilson and Mathis"/>
        <s v="Powers, Smith and Deleon"/>
        <s v="Garcia Group"/>
        <s v="Harrison-Bridges"/>
        <s v="Summers, Gallegos and Stein"/>
        <s v="Robbins and Sons"/>
        <s v="Cole, Petty and Cameron"/>
        <s v="Smith-Smith"/>
        <s v="Morgan-Martinez"/>
        <s v="Briggs PLC"/>
        <s v="Daniel-Luna"/>
        <s v="Smith-Ramos"/>
        <s v="Vargas, Banks and Palmer"/>
        <s v="Delgado-Hatfield"/>
        <s v="Morrison-Henderson"/>
        <s v="Dominguez-Owens"/>
        <s v="Black-Graham"/>
        <s v="Cooke PLC"/>
        <s v="Shannon Ltd"/>
        <s v="Brown-George"/>
        <s v="Williams, Orozco and Gomez"/>
        <s v="Adams-Rollins"/>
        <s v="Ramirez Group"/>
        <s v="Mcbride PLC"/>
        <s v="Miller-Patel"/>
        <s v="Rush, Reed and Hall"/>
        <s v="Russo, Kim and Mccoy"/>
        <s v="Owens-Le"/>
        <s v="Palmer Inc"/>
        <s v="Sandoval-Powell"/>
        <s v="Ho-Harris"/>
        <s v="Hall, Holmes and Walker"/>
        <s v="Klein, Stark and Livingston"/>
        <s v="Murphy LLC"/>
        <s v="Blair Group"/>
        <s v="Jones-Riddle"/>
        <s v="Gallegos-Cobb"/>
        <s v="Anderson-Pham"/>
        <s v="Gallegos Inc"/>
        <s v="Cruz Ltd"/>
        <s v="Weaver Ltd"/>
        <s v="Diaz-Garcia"/>
        <s v="Baker, Morgan and Brown"/>
        <s v="Rodriguez, Johnson and Jackson"/>
        <s v="Blair Inc"/>
        <s v="Brown Inc"/>
        <s v="Clark-Conrad"/>
        <s v="Luna-Horne"/>
        <s v="Marshall Inc"/>
        <s v="Davis, Cox and Fox"/>
        <s v="Brady, Cortez and Rodriguez"/>
        <s v="Jensen-Vargas"/>
        <s v="Fleming-Oliver"/>
        <s v="Vasquez Inc"/>
        <s v="Taylor, Cisneros and Romero"/>
        <s v="Castillo-Carey"/>
        <s v="Clark, Mccormick and Mendoza"/>
        <s v="Young, Hart and Ryan"/>
        <s v="Johnson, Murphy and Peterson"/>
        <s v="Ross Group"/>
        <s v="Martin, Russell and Baker"/>
        <s v="Richardson, Woodward and Hansen"/>
        <s v="Floyd-Sims"/>
        <s v="Martinez-Johnson"/>
        <s v="Harris-Golden"/>
        <s v="Obrien-Aguirre"/>
        <s v="Stewart Inc"/>
        <s v="Rodriguez-Patterson"/>
        <s v="Brown-Oliver"/>
        <s v="Edwards-Lewis"/>
        <s v="Lucas-Mullins"/>
        <s v="Stevens Inc"/>
        <s v="Brooks, Jones and Ingram"/>
        <s v="Wood Inc"/>
        <s v="Summers PLC"/>
        <s v="King-Morris"/>
        <s v="Nunez-Richards"/>
        <s v="Long, Morgan and Mitchell"/>
        <s v="White, Pena and Calhoun"/>
        <s v="Anderson LLC"/>
        <s v="Velazquez, Hunt and Ortiz"/>
        <s v="Brown and Sons"/>
        <s v="Hamilton, Wright and Chavez"/>
        <s v="Ortiz, Coleman and Mitchell"/>
        <s v="Warren Ltd"/>
        <s v="Herrera, Bennett and Silva"/>
        <s v="Sanchez, Bradley and Flores"/>
        <s v="Willis and Sons"/>
        <s v="Smith-Reid"/>
        <s v="Anthony-Shaw"/>
        <s v="Brown-Williams"/>
        <s v="Smith, Brown and Davis"/>
        <s v="Smith-Mullins"/>
        <s v="Jones-Watson"/>
        <s v="Cole, Smith and Wood"/>
        <s v="Holder, Caldwell and Vance"/>
        <s v="Harrington-Harper"/>
        <s v="Fischer, Torres and Walker"/>
        <s v="Frye, Hunt and Powell"/>
        <s v="Rodriguez-West"/>
        <s v="Dixon, Perez and Banks"/>
        <s v="Stafford, Hess and Raymond"/>
        <s v="Jones, Contreras and Burnett"/>
        <s v="Sheppard, Smith and Spence"/>
        <s v="Smith-Powell"/>
        <s v="Sawyer, Horton and Williams"/>
        <s v="Berry-Cannon"/>
        <s v="Garner and Sons"/>
        <s v="Case LLC"/>
        <s v="Cooper LLC"/>
        <s v="Murphy PLC"/>
        <s v="Nelson, Smith and Graham"/>
        <s v="Hill, Mccann and Moore"/>
        <s v="Harris, Medina and Mitchell"/>
        <s v="White-Obrien"/>
        <s v="Wang-Rodriguez"/>
        <s v="Porter-Hicks"/>
        <s v="Richards-Davis"/>
        <s v="Montgomery-Castro"/>
        <s v="Mason-Smith"/>
        <s v="Hernandez Group"/>
        <s v="Ferguson, Collins and Mata"/>
        <s v="Parker Group"/>
        <s v="Walker, Jones and Rodriguez"/>
        <s v="Morgan-Jenkins"/>
        <s v="Sanders, Farley and Huffman"/>
        <s v="Cline, Peterson and Lowery"/>
        <s v="Silva-Hawkins"/>
        <s v="Young PLC"/>
        <s v="Sanchez Ltd"/>
        <s v="Arias, Allen and Miller"/>
        <s v="Lopez, Adams and Johnson"/>
        <s v="Jordan, Schneider and Hall"/>
        <s v="Hernandez, Rodriguez and Clark"/>
        <s v="Lucero Group"/>
        <s v="Smith-Kennedy"/>
        <s v="Little-Marsh"/>
        <s v="Clark-Bowman"/>
        <s v="Adams, Willis and Sanchez"/>
        <s v="Martinez PLC"/>
        <s v="Martinez Ltd"/>
        <s v="Smith, Jackson and Herrera"/>
        <s v="Mcmillan Group"/>
        <s v="Clements Ltd"/>
        <s v="Glass, Nunez and Mcdonald"/>
        <s v="Valenzuela, Davidson and Castro"/>
        <s v="Kennedy-Miller"/>
        <s v="Lutz Group"/>
        <s v="Fitzgerald PLC"/>
        <s v="Young, Gilbert and Escobar"/>
        <s v="Sutton PLC"/>
        <s v="Patterson, Salinas and Lucas"/>
        <s v="Gross PLC"/>
        <s v="Mills Group"/>
        <s v="Austin, Baker and Kelley"/>
        <s v="Charles Inc"/>
        <s v="Turner, Young and Collins"/>
        <s v="Flores-Lambert"/>
        <s v="Harrison, Blackwell and Mendez"/>
        <s v="Turner, Miller and Francis"/>
        <s v="Huff-Johnson"/>
        <s v="Chan, Washington and Callahan"/>
        <s v="Ruiz, Richardson and Cole"/>
        <s v="Reilly, Aguirre and Johnson"/>
        <s v="Schmidt-Gomez"/>
        <s v="Hughes Inc"/>
        <s v="Simmons-Reynolds"/>
        <s v="Jordan-Wolfe"/>
        <s v="Lee, Ali and Guzman"/>
        <s v="Berger, Johnson and Marshall"/>
        <s v="Hobbs, Brown and Lee"/>
        <s v="Morales-Odonnell"/>
        <s v="Parker PLC"/>
        <s v="Jackson-Brown"/>
        <s v="Turner, Scott and Gentry"/>
        <s v="Stewart-Coleman"/>
        <s v="Dougherty, Austin and Mills"/>
        <s v="Woods Inc"/>
        <s v="Webb-Smith"/>
        <s v="Moore, Dudley and Navarro"/>
        <s v="Sanders-Allen"/>
        <s v="Calhoun, Rogers and Long"/>
        <s v="Davis-Gardner"/>
        <s v="Pham, Avila and Nash"/>
        <s v="Stewart LLC"/>
        <s v="Mayer-Richmond"/>
        <s v="Acevedo-Huffman"/>
        <s v="Bailey and Sons"/>
        <s v="Wright, Hunt and Rowe"/>
        <s v="Woods-Clark"/>
        <s v="Hunt Group"/>
        <s v="Perez, Johnson and Gardner"/>
        <s v="Spencer-Bates"/>
        <s v="Peters-Nelson"/>
        <s v="Frazier, Patrick and Smith"/>
        <s v="Yang and Sons"/>
        <s v="Perez-Hess"/>
        <s v="Miller Ltd"/>
        <s v="Henderson Ltd"/>
        <s v="Williams, Johnson and Campbell"/>
        <s v="Smith, Mack and Williams"/>
        <s v="Tapia, Sandoval and Hurley"/>
        <s v="Dawson-Tyler"/>
        <s v="Price and Sons"/>
        <s v="Rivera-Pearson"/>
        <s v="Buck-Khan"/>
        <s v="Thomas Ltd"/>
        <s v="Kim-Rice"/>
        <s v="Smith-Nguyen"/>
        <s v="Brady Ltd"/>
        <s v="Baker-Higgins"/>
        <s v="Ramsey and Sons"/>
        <s v="Martinez, Gomez and Dalton"/>
        <s v="Rangel, Holt and Jones"/>
        <s v="Pineda Ltd"/>
        <s v="Gardner, Ryan and Gutierrez"/>
        <s v="Davis-Gonzalez"/>
        <s v="Leach, Rich and Price"/>
        <s v="Curtis-Curtis"/>
        <s v="Rice-Parker"/>
        <s v="Navarro and Sons"/>
        <s v="Hull, Baker and Martinez"/>
        <s v="Spencer-Weber"/>
        <s v="Singleton Ltd"/>
        <s v="Sims-Gross"/>
        <s v="Potter, Harper and Everett"/>
        <s v="Smith Group"/>
        <s v="Hogan, Porter and Rivera"/>
        <s v="Clements Group"/>
        <s v="Wilson, Hall and Osborne"/>
        <s v="Leblanc-Pineda"/>
        <s v="Freeman-Ferguson"/>
        <s v="Smith-Hess"/>
        <s v="Bradshaw, Smith and Ryan"/>
        <s v="Cox LLC"/>
        <s v="Kelly-Colon"/>
        <s v="Barnes-Williams"/>
        <s v="Saunders Ltd"/>
        <s v="Hernandez, Norton and Kelley"/>
        <s v="Taylor, Santiago and Flores"/>
        <s v="Hale, Pearson and Jenkins"/>
        <s v="Jackson PLC"/>
        <s v="Ramirez, Padilla and Barrera"/>
        <s v="Cooper Inc"/>
        <s v="Martin-James"/>
        <s v="Fox Ltd"/>
        <s v="Rodriguez-Brown"/>
        <s v="Burns-Burnett"/>
        <s v="Mcdonald, Gonzalez and Ross"/>
        <s v="Lopez, Reid and Johnson"/>
        <s v="Romero and Sons"/>
        <s v="Boyle Ltd"/>
        <s v="Howell, Myers and Olson"/>
        <s v="Allen-Curtis"/>
        <s v="Hall and Sons"/>
        <s v="Ball LLC"/>
        <s v="Glover-Nelson"/>
        <s v="Meyer-Avila"/>
        <s v="Daniels, Rose and Tyler"/>
        <s v="Farrell and Sons"/>
        <s v="Rush-Bowers"/>
        <s v="Wiggins Ltd"/>
        <s v="Patterson-Johnson"/>
        <s v="Williams and Sons"/>
        <s v="Fuentes LLC"/>
        <s v="Smith-Hill"/>
        <s v="Vargas-Cox"/>
        <s v="King Inc"/>
        <s v="Morris Group"/>
        <s v="King Ltd"/>
        <s v="Acosta, Mullins and Morris"/>
        <s v="Bradford-Silva"/>
        <s v="Thomas-Lopez"/>
        <s v="Sanchez, Cross and Savage"/>
        <s v="York, Barr and Grant"/>
        <s v="Strickland Group"/>
        <s v="Parker LLC"/>
        <s v="Taylor PLC"/>
        <s v="Lamb-Sanders"/>
        <s v="Jackson, Martinez and Ray"/>
        <s v="Allen Inc"/>
        <s v="Avery, Brown and Parker"/>
        <s v="Moran and Sons"/>
        <s v="Hall-Schaefer"/>
        <s v="Taylor-Rowe"/>
        <s v="Hernandez-Grimes"/>
        <s v="Gibson-Hernandez"/>
        <s v="Martin-Marshall"/>
        <s v="Rodriguez, Rose and Stewart"/>
        <s v="Johnson-Gould"/>
        <s v="Logan-Curtis"/>
        <s v="Schultz Inc"/>
        <s v="Lee-Cobb"/>
        <s v="Cochran Ltd"/>
        <s v="Nolan, Smith and Sanchez"/>
        <s v="Rodriguez PLC"/>
        <s v="Cook LLC"/>
        <s v="Munoz, Cherry and Bell"/>
        <s v="Rogers, Huerta and Medina"/>
        <s v="Mueller-Harmon"/>
        <s v="Larson-Little"/>
        <s v="Ayala, Crawford and Taylor"/>
        <s v="Soto LLC"/>
        <s v="Cummings-Hayes"/>
        <s v="Mccann-Le"/>
        <s v="White LLC"/>
        <s v="Le, Burton and Evans"/>
        <s v="Hensley Ltd"/>
        <s v="Bailey PLC"/>
        <s v="Lowery, Hayden and Cruz"/>
        <s v="Thomas, Welch and Santana"/>
        <s v="Williams-Santos"/>
        <s v="Butler LLC"/>
        <s v="Meza-Rogers"/>
        <s v="Johnson Group"/>
        <s v="Davis Ltd"/>
        <s v="Stone-Orozco"/>
        <s v="Macias Inc"/>
        <s v="Harris-Perry"/>
        <s v="Gardner Group"/>
        <s v="Williams, Carter and Gonzalez"/>
        <s v="Cole LLC"/>
        <s v="Page, Holt and Mack"/>
        <s v="Everett-Wolfe"/>
        <s v="Martinez Inc"/>
        <s v="Estrada Group"/>
        <s v="Erickson-Rogers"/>
        <s v="Martin, Conway and Larsen"/>
        <s v="Bruce Group"/>
        <s v="Taylor, Johnson and Hernandez"/>
        <s v="Kramer Group"/>
        <s v="Mcknight-Freeman"/>
        <s v="Weber Inc"/>
        <s v="Williams-Ramirez"/>
        <s v="Best, Carr and Williams"/>
        <s v="Lewis, Taylor and Rivers"/>
        <s v="Avila, Ford and Welch"/>
        <s v="Webb Group"/>
        <s v="Mcclure LLC"/>
        <s v="Walter Inc"/>
        <s v="Jensen-Brown"/>
        <s v="Cox Group"/>
        <s v="Martin, Martin and Solis"/>
        <s v="Guerrero, Flores and Jenkins"/>
        <s v="Harper-Bryan"/>
        <s v="Nixon Inc"/>
        <s v="Yu and Sons"/>
        <s v="Tran LLC"/>
        <s v="Murphy-Fox"/>
        <s v="Hernandez-Macdonald"/>
        <s v="Johnson-Contreras"/>
        <s v="Mora-Bradley"/>
        <s v="Greene, Lloyd and Sims"/>
        <s v="Guzman Group"/>
        <s v="Rodriguez-Robinson"/>
        <s v="Davis and Sons"/>
        <s v="Sanders LLC"/>
        <s v="Freeman-French"/>
        <s v="Robbins Group"/>
        <s v="Leonard-Mcclain"/>
        <s v="Kelly PLC"/>
        <s v="Johnson-Morales"/>
        <s v="Reid-Day"/>
        <s v="Barrett PLC"/>
        <s v="Ortiz-Roberts"/>
        <s v="David-Clark"/>
        <s v="Joyce PLC"/>
        <s v="Wang, Koch and Weaver"/>
        <s v="Robinson Group"/>
        <s v="Deleon and Sons"/>
        <s v="Johns-Thomas"/>
        <s v="Rogers, Jacobs and Jackson"/>
        <s v="Kim Ltd"/>
        <s v="Lee LLC"/>
        <s v="Caldwell LLC"/>
        <s v="Hodges, Smith and Kelly"/>
        <s v="Roy PLC"/>
        <s v="Hansen-Austin"/>
        <s v="Lane, Ryan and Chapman"/>
        <s v="Cruz, Hall and Mason"/>
        <s v="Murray Ltd"/>
        <s v="Robles Ltd"/>
        <s v="Saunders Group"/>
        <s v="Drake PLC"/>
        <s v="Morrow, Santiago and Soto"/>
        <s v="Bradshaw, Gill and Donovan"/>
        <s v="Glass, Baker and Jones"/>
        <s v="Vincent PLC"/>
        <s v="Smith-Miller"/>
        <s v="Lowery Group"/>
        <s v="Romero-Hoffman"/>
        <s v="Ferguson, Murphy and Bright"/>
        <s v="Whitehead, Bell and Hughes"/>
        <s v="Chavez, Garcia and Cantu"/>
        <s v="Wilson and Sons"/>
        <s v="Mills, Frazier and Perez"/>
        <s v="Brown, Herring and Bass"/>
        <s v="Butler, Henry and Espinoza"/>
        <s v="Thompson LLC"/>
        <s v="Berry-Richardson"/>
        <s v="Hogan Ltd"/>
        <s v="Alexander-Williams"/>
        <s v="Fields Ltd"/>
        <s v="Nunez Inc"/>
        <s v="Nelson-Valdez"/>
        <s v="Mosley-Gilbert"/>
        <s v="Mason-Sanders"/>
        <s v="Garcia Ltd"/>
        <s v="Murphy-Farrell"/>
        <s v="Mercer, Solomon and Singleton"/>
        <s v="Huff LLC"/>
        <s v="Ford LLC"/>
        <s v="Rodriguez-Hansen"/>
        <s v="Rosario-Smith"/>
        <s v="Vance-Glover"/>
        <s v="Becker-Scott"/>
        <s v="Clarke, Anderson and Lee"/>
        <s v="Lopez and Sons"/>
        <s v="Reyes PLC"/>
        <s v="Howell and Sons"/>
        <s v="Robles-Hudson"/>
        <s v="Nguyen Inc"/>
        <s v="Fleming, Zhang and Henderson"/>
        <s v="Brown, Estrada and Jensen"/>
        <s v="Franklin Inc"/>
        <s v="Jackson Inc"/>
        <s v="Clark Inc"/>
        <s v="Jackson LLC"/>
        <s v="Marsh-Coleman"/>
        <s v="Gonzalez-Martinez"/>
        <s v="Moses-Terry"/>
        <s v="Wilson, Brooks and Clark"/>
        <s v="Beck, Thompson and Martinez"/>
        <s v="Campbell, Brown and Powell"/>
        <s v="Young, Ramsey and Powell"/>
        <s v="Brooks-Rodriguez"/>
        <s v="Perez, Brown and Meyers"/>
        <s v="Ross, Kelly and Brown"/>
        <s v="Tate, Bass and House"/>
        <s v="Mckee-Hill"/>
        <s v="Lopez-King"/>
        <s v="Ward PLC"/>
        <s v="Mendoza-Parker"/>
        <s v="Houston, Moore and Rogers"/>
        <s v="Valenzuela-Cook"/>
        <s v="Ramirez LLC"/>
        <s v="Roberts Group"/>
        <s v="Reeves, Thompson and Richardson"/>
        <s v="Hall, Buchanan and Benton"/>
        <s v="Moss, Norman and Dunlap"/>
        <s v="Scott, Wilson and Martin"/>
        <s v="Hicks, Wall and Webb"/>
        <s v="Sanchez LLC"/>
        <s v="Rowland PLC"/>
        <s v="Johnson-Pace"/>
        <s v="Campbell, Thomas and Obrien"/>
        <s v="Nichols Ltd"/>
        <s v="Mack Ltd"/>
        <s v="Jordan-Acosta"/>
        <s v="Vaughn, Hunt and Caldwell"/>
        <s v="Byrd Group"/>
        <s v="Christian, Kim and Jimenez"/>
        <s v="Flowers and Sons"/>
        <s v="Spence, Jackson and Kelly"/>
        <s v="Murillo-Mcfarland"/>
        <s v="Dawson Group"/>
        <s v="Robinson, Lopez and Christensen"/>
        <s v="Lynch Ltd"/>
        <s v="Villanueva, Wright and Richardson"/>
        <s v="Best, Miller and Thomas"/>
        <s v="Mason, Case and May"/>
        <s v="Christian, Yates and Greer"/>
        <s v="Pineda Group"/>
        <s v="Hart-Briggs"/>
        <s v="Hunt, Barker and Baker"/>
        <s v="Rosales, Branch and Harmon"/>
        <s v="Rose-Fuller"/>
        <s v="White, Larson and Wright"/>
        <s v="Cordova Ltd"/>
        <s v="Robinson-Kelly"/>
        <s v="Knox-Garner"/>
        <s v="Davis-Michael"/>
        <s v="Sandoval Group"/>
        <s v="Haynes-Williams"/>
        <s v="Hayden Ltd"/>
        <s v="Padilla-Porter"/>
        <s v="Giles-Smith"/>
        <s v="Hansen Group"/>
        <s v="Lee and Sons"/>
        <s v="Ware-Arias"/>
        <s v="Brown Group"/>
        <s v="Barker Inc"/>
        <s v="Carlson, Dixon and Jones"/>
        <s v="Welch Inc"/>
        <s v="Anderson, Williams and Cox"/>
        <s v="Cisneros Ltd"/>
        <s v="Riley, Cohen and Goodman"/>
        <s v="Brown, Davies and Pacheco"/>
        <s v="Young LLC"/>
        <s v="Hill, Martin and Garcia"/>
        <s v="Moreno Ltd"/>
        <s v="Collier Inc"/>
        <s v="Collins-Martinez"/>
        <s v="Blair, Reyes and Woods"/>
        <s v="Martin, Lopez and Hunter"/>
        <s v="Watson-Douglas"/>
        <s v="Hill, Lawson and Wilkinson"/>
        <s v="Gordon, Mendez and Johnson"/>
        <s v="Melton, Robinson and Fritz"/>
        <s v="Mahoney, Adams and Lucas"/>
        <s v="Salazar-Dodson"/>
        <s v="Cisneros-Burton"/>
        <s v="Jones-Ryan"/>
        <s v="Gomez LLC"/>
        <s v="Cardenas, Thompson and Carey"/>
        <s v="Mccoy Ltd"/>
        <s v="Hayden, Shannon and Stein"/>
        <s v="Gonzalez-Snow"/>
        <s v="Avila-Jones"/>
        <s v="Gardner Inc"/>
        <s v="Howard-Douglas"/>
        <s v="Brown-Vang"/>
        <s v="Thomas and Sons"/>
        <s v="Ho Ltd"/>
        <s v="Johnson LLC"/>
        <s v="Kelley, Stanton and Sanchez"/>
        <s v="Jordan-Fischer"/>
        <s v="Williams-Walsh"/>
        <s v="Wang, Nguyen and Horton"/>
        <s v="Miranda, Gray and Hale"/>
        <s v="Black, Armstrong and Anderson"/>
        <s v="Smith-Jones"/>
        <s v="Terry-Salinas"/>
        <s v="Vega, Chan and Carney"/>
        <s v="Ray, Li and Li"/>
        <s v="Silva, Walker and Martin"/>
        <s v="Garcia, Dunn and Richardson"/>
        <s v="Smith, Wells and Nguyen"/>
        <s v="Williams, Martin and Meyer"/>
        <s v="Flores, Miller and Johnson"/>
        <s v="Chase, Garcia and Johnson"/>
        <s v="Crawford-Peters"/>
        <s v="Charles-Johnson"/>
        <s v="Ramos, Moreno and Lewis"/>
        <s v="Wilson Ltd"/>
        <s v="Beck-Weber"/>
        <s v="Williams Inc"/>
        <s v="Warren-Harrison"/>
        <s v="Pugh LLC"/>
        <s v="Huynh, Gallegos and Mills"/>
        <s v="Vega Group"/>
        <s v="Keith, Alvarez and Potter"/>
        <s v="Shannon-Olson"/>
        <s v="Nguyen and Sons"/>
        <s v="Mitchell and Sons"/>
        <s v="White, Torres and Bishop"/>
        <s v="Maldonado and Sons"/>
        <s v="Ritter PLC"/>
        <s v="Dunn, Moreno and Green"/>
        <s v="Johnson Inc"/>
        <s v="Lewis-Jacobson"/>
        <s v="Fox-Williams"/>
        <s v="Pace, Simpson and Watkins"/>
        <s v="Gallegos, Wagner and Gaines"/>
        <s v="Hale-Hayes"/>
        <s v="Ayala Group"/>
        <s v="Johnson, Dixon and Zimmerman"/>
        <s v="Luna, Anderson and Fox"/>
        <s v="Barnett and Sons"/>
        <s v="Riggs Group"/>
        <s v="Smith-Sparks"/>
        <s v="Hogan Group"/>
        <s v="Thomas-Simmons"/>
        <s v="Jackson-Lewis"/>
        <s v="Hunter-Logan"/>
        <s v="Manning-Hamilton"/>
        <s v="Levine, Martin and Hernandez"/>
        <s v="Allen-Jones"/>
        <s v="Reid, Rivera and Perry"/>
        <s v="Moore, Cook and Wright"/>
        <s v="Holt, Bernard and Johnson"/>
        <s v="Skinner PLC"/>
        <s v="Ellison PLC"/>
        <s v="Cochran-Nguyen"/>
        <s v="Peterson, Gonzalez and Spencer"/>
        <s v="Pratt LLC"/>
        <s v="Smith, Scott and Rodriguez"/>
        <s v="Gray-Davis"/>
        <s v="Davidson, Wilcox and Lewis"/>
        <s v="Clark-Cooke"/>
        <s v="Wright LLC"/>
        <s v="Miller-Poole"/>
        <s v="Mays LLC"/>
        <s v="Martinez, Garza and Young"/>
        <s v="Evans Group"/>
        <s v="Lopez Inc"/>
        <s v="Kane, Pruitt and Rivera"/>
        <s v="Hayes Group"/>
        <s v="Benjamin, Paul and Ferguson"/>
        <s v="Haynes PLC"/>
        <s v="Harris, Hall and Harris"/>
        <s v="Richards, Stevens and Fleming"/>
        <s v="Quinn, Cruz and Schmidt"/>
        <s v="Hebert Group"/>
        <s v="Chen, Pollard and Clarke"/>
        <s v="Holmes PLC"/>
        <s v="Davis-Smith"/>
        <s v="Perez, Reed and Lee"/>
        <s v="Johnson-Lee"/>
        <s v="Garcia, Garcia and Lopez"/>
        <s v="Santos Group"/>
        <s v="Davis LLC"/>
        <s v="Petersen-Rodriguez"/>
        <s v="Smith-Jenkins"/>
        <s v="Cole, Hernandez and Rodriguez"/>
        <s v="Davis-Rodriguez"/>
        <s v="Rich, Alvarez and King"/>
        <s v="Baker, Collins and Smith"/>
        <s v="Anderson and Sons"/>
        <s v="Harris Group"/>
        <s v="Jones-Martin"/>
        <s v="Chaney-Dennis"/>
        <s v="Santos, Williams and Brown"/>
        <s v="Mcclain LLC"/>
        <s v="Soto-Anthony"/>
        <s v="Little Ltd"/>
        <s v="Wright, Brooks and Villarreal"/>
        <s v="Richardson Inc"/>
        <s v="Diaz-Little"/>
        <s v="Smith-Wallace"/>
        <s v="Mathis, Hall and Hansen"/>
        <s v="Gonzalez-Burton"/>
        <s v="Collins LLC"/>
        <s v="Brown-Mckee"/>
        <s v="Davis, Crawford and Lopez"/>
        <s v="Lyons Inc"/>
        <s v="Green, Murphy and Webb"/>
        <s v="Michael, Anderson and Vincent"/>
        <s v="Olsen-Ryan"/>
        <s v="Wood, Buckley and Meza"/>
        <s v="Barry Group"/>
        <s v="Perez, Davis and Wilson"/>
        <s v="Thompson-Bates"/>
        <s v="Moore Group"/>
        <s v="Ellis, Smith and Armstrong"/>
        <s v="Schmitt-Mendoza"/>
        <s v="Hardin-Foley"/>
        <s v="Tucker, Schmidt and Reid"/>
        <s v="Davis-Allen"/>
        <s v="Mcgee Group"/>
        <s v="Ortiz, Valenzuela and Collins"/>
        <s v="Lewis and Sons"/>
        <s v="Gonzalez-Robbins"/>
        <s v="Vazquez, Ochoa and Clark"/>
        <s v="Valencia PLC"/>
        <s v="Small-Fuentes"/>
        <s v="Barrett Inc"/>
        <s v="Burnett-Mora"/>
        <s v="Casey-Kelly"/>
        <s v="Thompson-Moreno"/>
        <s v="Pierce-Ramirez"/>
        <s v="Meza, Kirby and Patel"/>
        <s v="Gonzalez, Williams and Benson"/>
        <s v="Young and Sons"/>
        <s v="Jones, Wiley and Robbins"/>
        <s v="Rosales LLC"/>
        <s v="Peterson, Fletcher and Sanchez"/>
        <s v="Ball-Fisher"/>
        <s v="Hoffman-Howard"/>
        <s v="Morgan-Warren"/>
        <s v="Baker-Morris"/>
        <s v="Rodriguez, Anderson and Porter"/>
        <s v="Williams LLC"/>
        <s v="Calderon, Bradford and Dean"/>
        <s v="Carter, Cole and Curtis"/>
        <s v="Lam-Hamilton"/>
        <s v="Pacheco, Johnson and Torres"/>
        <s v="Todd, Freeman and Henry"/>
        <s v="Olson-Bishop"/>
        <s v="Flores PLC"/>
        <s v="Joseph LLC"/>
        <s v="Tucker, Mccoy and Marquez"/>
        <s v="Waters and Sons"/>
        <s v="Bright and Sons"/>
        <s v="Matthews LLC"/>
        <s v="Harris-Jennings"/>
        <s v="Ferguson PLC"/>
        <s v="Palmer Ltd"/>
        <s v="Roberts and Sons"/>
        <s v="Mora, Miller and Harper"/>
        <s v="Edwards LLC"/>
        <s v="Watts Group"/>
        <s v="Clark and Sons"/>
        <s v="Bridges, Freeman and Kim"/>
        <s v="Price-Rodriguez"/>
        <s v="Caldwell, Velazquez and Wilson"/>
        <s v="Wilson Group"/>
        <s v="Turner-Terrell"/>
        <s v="Howard Ltd"/>
        <s v="Johns PLC"/>
        <s v="Brown-Brown"/>
        <s v="Payne, Oliver and Burch"/>
        <s v="Cordova, Shaw and Wang"/>
        <s v="Carlson Inc"/>
        <s v="Harris Inc"/>
        <s v="Bautista-Cross"/>
        <s v="Anderson Group"/>
        <s v="Wilson, Jefferson and Anderson"/>
        <s v="Gomez, Bailey and Flores"/>
        <s v="Baker Ltd"/>
        <s v="Landry Group"/>
        <s v="Larsen-Chung"/>
        <s v="Walsh-Watts"/>
        <s v="Anderson-Perez"/>
        <s v="Sellers, Roach and Garrison"/>
        <s v="Craig, Ellis and Miller"/>
        <s v="Greer and Sons"/>
        <s v="Owens, Hall and Gonzalez"/>
        <s v="Fox Group"/>
        <s v="Figueroa Ltd"/>
        <s v="Anderson, Parks and Estrada"/>
        <s v="Ramirez-Calderon"/>
        <s v="Lane-Barber"/>
        <s v="Acosta PLC"/>
        <s v="Berry-Boyer"/>
        <s v="Lyons LLC"/>
        <s v="Fields-Moore"/>
        <s v="Fischer, Fowler and Arnold"/>
        <s v="Jones-Gonzalez"/>
        <s v="Miller, Glenn and Adams"/>
        <s v="Wise and Sons"/>
        <s v="Simmons-Villarreal"/>
        <s v="Buckley Group"/>
        <s v="Park-Goodman"/>
        <s v="Espinoza Group"/>
        <s v="Smith and Sons"/>
        <s v="Ward, Sanchez and Kemp"/>
        <s v="Walker, Taylor and Coleman"/>
        <s v="Barnes, Wilcox and Riley"/>
        <s v="King LLC"/>
        <s v="Lee PLC"/>
        <s v="Wang, Silva and Byrd"/>
        <s v="White, Singleton and Zimmerman"/>
        <s v="Miles and Sons"/>
        <s v="Burton-Watkins"/>
        <s v="Moreno-Turner"/>
        <s v="Guerrero-Griffin"/>
        <s v="Williams, Price and Hurley"/>
        <s v="Santos, Bell and Lloyd"/>
        <s v="Fox-Quinn"/>
        <s v="Landry Inc"/>
        <s v="Clark Group"/>
        <s v="Hudson-Nguyen"/>
        <s v="Walker-Taylor"/>
        <s v="Brown-Pena"/>
        <s v="Green Ltd"/>
        <s v="Miranda, Martinez and Lowery"/>
        <s v="Swanson, Wilson and Baker"/>
        <s v="Duncan, Mcdonald and Miller"/>
        <s v="English-Mccullough"/>
        <s v="Jones-Meyer"/>
        <s v="Beck-Knight"/>
        <s v="Mathis-Rodriguez"/>
        <s v="York-Pitts"/>
        <s v="Santana-George"/>
        <s v="Smith-Gonzalez"/>
        <s v="Avila-Nelson"/>
        <s v="Wright, Fox and Marks"/>
        <s v="Taylor Inc"/>
        <s v="Whitaker, Wallace and Daniels"/>
        <s v="White, Robertson and Roberts"/>
        <s v="Garcia Inc"/>
        <s v="Jarvis and Sons"/>
        <s v="Grimes, Holland and Sloan"/>
        <s v="Townsend Ltd"/>
        <s v="Sullivan, Davis and Booth"/>
        <s v="Alvarez-Andrews"/>
        <s v="Howard, Carter and Griffith"/>
        <s v="Sanchez-Morgan"/>
        <s v="Harris, Russell and Mitchell"/>
        <s v="Perry and Sons"/>
        <s v="Salazar-Moon"/>
        <s v="Montgomery, Larson and Spencer"/>
        <s v="Hanson Inc"/>
        <s v="Horton, Morrison and Clark"/>
        <s v="Henson PLC"/>
        <s v="Martinez-Juarez"/>
        <s v="Olsen, Edwards and Reid"/>
        <s v="Schroeder Ltd"/>
        <s v="Martinez LLC"/>
        <s v="Carlson-Hernandez"/>
        <s v="Gates PLC"/>
        <s v="Perez Group"/>
        <s v="Lloyd, Kennedy and Davis"/>
        <s v="Bradley, Beck and Mayo"/>
        <s v="Bailey-Boyer"/>
        <s v="Stone PLC"/>
        <s v="Bryant-Pope"/>
        <s v="Huerta, Roberts and Dickerson"/>
        <s v="Powell and Sons"/>
        <s v="Maldonado-Gonzalez"/>
        <s v="Walters-Carter"/>
        <s v="Higgins, Davis and Salazar"/>
        <s v="Carter-Guzman"/>
        <s v="Johnson, Parker and Haynes"/>
        <s v="Obrien and Sons"/>
        <s v="Gray-Jenkins"/>
        <s v="Huang-Henderson"/>
        <s v="Gonzalez-White"/>
        <s v="Cole, Salazar and Moreno"/>
        <s v="Perez PLC"/>
        <s v="Chung-Nguyen"/>
        <s v="Stevenson-Thompson"/>
        <s v="Stewart and Sons"/>
        <s v="Wise, Thompson and Allen"/>
        <s v="Caldwell PLC"/>
        <s v="Cummings Inc"/>
        <s v="Peck, Higgins and Smith"/>
        <s v="Herrera-Wilson"/>
        <s v="Dyer Inc"/>
        <s v="Marks Ltd"/>
        <s v="Jones PLC"/>
        <s v="Payne, Garrett and Thomas"/>
        <s v="Brandt, Carter and Wood"/>
        <s v="Perry PLC"/>
        <s v="Gordon PLC"/>
        <s v="Santos-Young"/>
        <s v="Henderson, Parker and Diaz"/>
        <s v="Stanton, Neal and Rodriguez"/>
        <s v="Alvarez-Bauer"/>
        <s v="Parker, Haley and Foster"/>
        <s v="Fowler-Smith"/>
        <s v="White-Rosario"/>
        <s v="Walker Ltd"/>
        <s v="Lawrence Group"/>
        <s v="Thomas, Clay and Mendoza"/>
        <s v="Wright, Hartman and Yu"/>
        <s v="Blair, Collins and Carter"/>
        <s v="Nunez-King"/>
        <s v="Davis-Johnson"/>
        <s v="Lamb Inc"/>
        <s v="Solomon PLC"/>
        <s v="Miller-Irwin"/>
        <s v="Lester-Moore"/>
        <s v="Callahan-Gilbert"/>
        <s v="Best-Young"/>
        <s v="Mills-Roy"/>
        <s v="Carson PLC"/>
        <s v="Bell, Edwards and Andersen"/>
        <s v="Cruz-Ward"/>
        <s v="Lee, Gibson and Morgan"/>
        <s v="Pitts-Reed"/>
        <s v="Hughes, Mendez and Patterson"/>
        <s v="Miranda, Hall and Mcgrath"/>
        <s v="Bolton, Sanchez and Carrillo"/>
        <s v="Bowen, Mcdonald and Hall"/>
        <s v="Tran, Steele and Wilson"/>
        <s v="Carney-Anderson"/>
        <s v="Frederick, Jenkins and Collins"/>
        <s v="Morrow Inc"/>
        <s v="Bowen, Davies and Burns"/>
        <s v="Weaver-Marquez"/>
        <s v="Rose-Silva"/>
        <s v="Werner-Bryant"/>
        <s v="Garcia PLC"/>
        <s v="Taylor, Wood and Taylor"/>
        <s v="Bell, Grimes and Kerr"/>
        <s v="Miller-Hubbard"/>
        <s v="Noble-Bailey"/>
        <s v="Evans-Jones"/>
        <s v="Bennett and Sons"/>
        <s v="Gates, Li and Thompson"/>
        <s v="Garrison LLC"/>
        <s v="Butler-Barr"/>
        <s v="Hernandez Inc"/>
        <s v="Cordova-Torres"/>
        <s v="Roberts, Hinton and Williams"/>
        <s v="Cooper, Stanley and Bryant"/>
        <s v="Russell-Gardner"/>
        <s v="Anderson-Pearson"/>
        <s v="Long-Greene"/>
        <s v="Tapia, Kramer and Hicks"/>
        <s v="Marquez-Kerr"/>
        <s v="Gilmore LLC"/>
        <s v="Ortiz Inc"/>
        <s v="Peterson PLC"/>
        <s v="Hopkins-Browning"/>
        <s v="Lawson and Sons"/>
        <s v="Logan-Miranda"/>
        <s v="Herring-Bailey"/>
        <s v="Edwards-Kane"/>
        <s v="Shaw Ltd"/>
        <s v="Braun PLC"/>
        <s v="Williams, Perez and Villegas"/>
        <s v="Decker Inc"/>
        <s v="Watkins Ltd"/>
        <s v="Jones, Casey and Jones"/>
        <s v="Dean, Fox and Phillips"/>
        <s v="Sutton, Barrett and Tucker"/>
        <s v="Hines Inc"/>
        <s v="Collier LLC"/>
        <s v="Mitchell-Lee"/>
        <s v="Reid-Mccullough"/>
        <s v="Collins-Goodman"/>
        <s v="Rodriguez-Scott"/>
        <s v="Hampton, Lewis and Ray"/>
        <s v="Osborne, Perkins and Knox"/>
        <s v="Martin, Lee and Armstrong"/>
        <s v="Underwood, James and Jones"/>
        <s v="Dawson, Brady and Gilbert"/>
        <s v="Ortega LLC"/>
        <s v="Fitzgerald Group"/>
        <s v="Myers LLC"/>
        <s v="Adams Group"/>
        <s v="Sparks-West"/>
        <s v="Adams, Walker and Wong"/>
        <s v="Harper-Davis"/>
        <s v="Shaffer-Mason"/>
        <s v="Smith-Brown"/>
        <s v="Brown-Parker"/>
        <s v="Lucas, Hall and Bonilla"/>
        <s v="Green, Robinson and Ho"/>
        <s v="Serrano, Gallagher and Griffith"/>
        <s v="Wright-Bryant"/>
        <s v="Moss-Guzman"/>
        <s v="Hunt LLC"/>
        <s v="Sanchez-Parsons"/>
        <s v="Valdez, Williams and Meyer"/>
        <s v="Cook-Ortiz"/>
        <s v="Bailey, Nguyen and Martinez"/>
        <s v="Santos, Black and Donovan"/>
        <s v="Robles, Bell and Gonzalez"/>
        <s v="Martin, Gates and Holt"/>
        <s v="Johnson, Patterson and Montoya"/>
        <s v="Rowe-Wong"/>
        <s v="Cuevas-Morales"/>
        <s v="Hardin-Dixon"/>
        <s v="Douglas LLC"/>
        <s v="Sullivan Group"/>
        <s v="Jensen LLC"/>
        <s v="Odom Inc"/>
        <s v="King-Nguyen"/>
        <s v="Ramos-Mitchell"/>
        <s v="Peterson Ltd"/>
        <s v="Moss-Obrien"/>
        <s v="West-Stevens"/>
        <s v="Harmon-Madden"/>
        <s v="Rodriguez, Cox and Rodriguez"/>
        <s v="Turner-Davis"/>
        <s v="Wong-Walker"/>
        <s v="Petersen and Sons"/>
        <s v="Porter-George"/>
        <s v="Smith-Schmidt"/>
        <s v="Green-Carr"/>
        <s v="Ramirez-Myers"/>
        <s v="Smith, Love and Smith"/>
        <s v="Garza-Bryant"/>
        <s v="Williams-Jones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live"/>
        <s v="canceled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x" numFmtId="44">
      <sharedItems containsMixedTypes="1" containsNumber="1" containsInteger="1" minValue="1" maxValue="113"/>
    </cacheField>
    <cacheField name="country" numFmtId="0">
      <sharedItems count="7">
        <s v="CA"/>
        <s v="US"/>
        <s v="GB"/>
        <s v="CH"/>
        <s v="IT"/>
        <s v="AU"/>
        <s v="DK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theater"/>
        <s v="technology"/>
        <s v="film &amp; video"/>
        <s v="music"/>
        <s v="photography"/>
        <s v="publishing"/>
        <s v="games"/>
        <s v="journalism"/>
      </sharedItems>
    </cacheField>
    <cacheField name="sub-catgory" numFmtId="0">
      <sharedItems count="24">
        <s v="food trucks"/>
        <s v="plays"/>
        <s v="web"/>
        <s v="animation"/>
        <s v="rock"/>
        <s v="electric music"/>
        <s v="photography books"/>
        <s v="nonfiction"/>
        <s v="metal"/>
        <s v="jazz"/>
        <s v="indie rock"/>
        <s v="wearables"/>
        <s v="drama"/>
        <s v="documentary"/>
        <s v="translations"/>
        <s v="science fiction"/>
        <s v="fiction"/>
        <s v="video games"/>
        <s v="radio &amp; podcasts"/>
        <s v="shorts"/>
        <s v="mobile games"/>
        <s v="television"/>
        <s v="audio"/>
        <s v="world mus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rie Work" refreshedDate="45002.941756944441" createdVersion="8" refreshedVersion="8" minRefreshableVersion="3" recordCount="1001" xr:uid="{2E0B642A-B754-4A53-A45A-A62B8CC1B5AE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live"/>
        <s v="canceled"/>
        <s v="successful"/>
        <m/>
      </sharedItems>
    </cacheField>
    <cacheField name="backers_count" numFmtId="0">
      <sharedItems containsString="0" containsBlank="1" containsNumber="1" containsInteger="1" minValue="0" maxValue="7295"/>
    </cacheField>
    <cacheField name="x" numFmtId="44">
      <sharedItems containsBlank="1" containsMixedTypes="1" containsNumber="1" containsInteger="1" minValue="1" maxValue="113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3-05-01T05:00:00"/>
        <d v="2012-02-12T06:00:00"/>
        <d v="2017-05-21T05:00:00"/>
        <d v="2011-10-19T05:00:00"/>
        <d v="2018-12-16T06:00:00"/>
        <d v="2010-07-01T05:00:00"/>
        <d v="2015-06-12T05:00:00"/>
        <d v="2011-11-19T06:00:00"/>
        <d v="2018-01-03T06:00:00"/>
        <d v="2015-12-07T06:00:00"/>
        <d v="2019-07-22T05:00:00"/>
        <d v="2012-05-05T05:00:00"/>
        <d v="2013-08-01T05:00:00"/>
        <d v="2010-03-25T05:00:00"/>
        <d v="2013-08-16T05:00:00"/>
        <d v="2014-07-08T05:00:00"/>
        <d v="2014-09-19T05:00:00"/>
        <d v="2014-11-16T06:00:00"/>
        <d v="2016-01-22T06:00:00"/>
        <d v="2017-08-03T05:00:00"/>
        <d v="2010-01-25T06:00:00"/>
        <d v="2018-04-15T05:00:00"/>
        <d v="2015-02-03T06:00:00"/>
        <d v="2014-06-07T05:00:00"/>
        <d v="2011-04-03T05:00:00"/>
        <d v="2015-02-12T06:00:00"/>
        <d v="2019-02-13T06:00:00"/>
        <d v="2018-10-21T05:00:00"/>
        <d v="2012-02-29T06:00:00"/>
        <d v="2018-04-04T05:00:00"/>
        <d v="2010-06-28T05:00:00"/>
        <d v="2017-08-30T05:00:00"/>
        <d v="2015-05-20T05:00:00"/>
        <d v="2013-07-30T05:00:00"/>
        <d v="2019-04-16T05:00:00"/>
        <d v="2018-02-03T06:00:00"/>
        <d v="2018-02-23T06:00:00"/>
        <d v="2016-06-27T05:00:00"/>
        <d v="2014-01-14T06:00:00"/>
        <d v="2017-07-14T05:00:00"/>
        <d v="2017-12-27T06:00:00"/>
        <d v="2011-07-01T05:00:00"/>
        <d v="2010-08-06T05:00:00"/>
        <d v="2011-05-10T05:00:00"/>
        <d v="2012-03-16T05:00:00"/>
        <d v="2011-06-16T05:00:00"/>
        <d v="2019-10-22T05:00:00"/>
        <d v="2014-11-06T06:00:00"/>
        <d v="2014-03-20T05:00:00"/>
        <d v="2011-09-22T05:00:00"/>
        <d v="2019-06-25T05:00:00"/>
        <d v="2012-01-13T06:00:00"/>
        <d v="2014-05-10T05:00:00"/>
        <d v="2012-01-04T06:00:00"/>
        <d v="2010-07-27T05:00:00"/>
        <d v="2018-08-10T05:00:00"/>
        <d v="2017-04-28T05:00:00"/>
        <d v="2012-10-04T05:00:00"/>
        <d v="2019-03-12T05:00:00"/>
        <d v="2014-05-30T05:00:00"/>
        <d v="2015-10-21T05:00:00"/>
        <d v="2011-01-09T06:00:00"/>
        <d v="2019-01-11T06:00:00"/>
        <d v="2018-03-09T06:00:00"/>
        <d v="2013-07-25T05:00:00"/>
        <d v="2013-03-08T06:00:00"/>
        <d v="2018-05-21T05:00:00"/>
        <d v="2016-11-01T05:00:00"/>
        <d v="2015-07-09T05:00:00"/>
        <d v="2018-09-11T05:00:00"/>
        <d v="2018-08-17T05:00:00"/>
        <d v="2014-02-14T06:00:00"/>
        <d v="2013-09-11T05:00:00"/>
        <d v="2010-10-05T05:00:00"/>
        <d v="2012-02-24T06:00:00"/>
        <d v="2016-01-18T06:00:00"/>
        <d v="2016-12-01T06:00:00"/>
        <d v="2011-12-01T06:00:00"/>
        <d v="2011-11-08T06:00:00"/>
        <d v="2016-11-23T06:00:00"/>
        <d v="2016-05-25T05:00:00"/>
        <d v="2019-01-19T06:00:00"/>
        <d v="2016-05-12T05:00:00"/>
        <d v="2015-11-24T06:00:00"/>
        <d v="2016-05-30T05:00:00"/>
        <d v="2011-03-11T06:00:00"/>
        <d v="2014-10-18T05:00:00"/>
        <d v="2015-12-22T06:00:00"/>
        <d v="2017-05-14T05:00:00"/>
        <d v="2015-01-22T06:00:00"/>
        <d v="2010-08-09T05:00:00"/>
        <d v="2014-06-27T05:00:00"/>
        <d v="2011-04-27T05:00:00"/>
        <d v="2016-01-24T06:00:00"/>
        <d v="2010-04-09T05:00:00"/>
        <d v="2012-08-01T05:00:00"/>
        <d v="2015-04-21T05:00:00"/>
        <d v="2017-09-13T05:00:00"/>
        <d v="2016-05-06T05:00:00"/>
        <d v="2010-12-10T06:00:00"/>
        <d v="2013-12-06T06:00:00"/>
        <d v="2016-12-12T06:00:00"/>
        <d v="2016-03-04T06:00:00"/>
        <d v="2010-06-21T05:00:00"/>
        <d v="2015-01-01T06:00:00"/>
        <d v="2010-06-07T05:00:00"/>
        <d v="2019-07-25T05:00:00"/>
        <d v="2010-12-19T06:00:00"/>
        <d v="2014-03-27T05:00:00"/>
        <d v="2015-06-10T05:00:00"/>
        <d v="2017-12-19T06:00:00"/>
        <d v="2010-08-07T05:00:00"/>
        <d v="2010-10-24T05:00:00"/>
        <d v="2012-04-26T05:00:00"/>
        <d v="2019-06-08T05:00:00"/>
        <d v="2016-12-11T06:00:00"/>
        <d v="2016-08-31T05:00:00"/>
        <d v="2016-10-14T05:00:00"/>
        <d v="2014-09-26T05:00:00"/>
        <d v="2010-12-02T06:00:00"/>
        <d v="2019-04-28T05:00:00"/>
        <d v="2013-10-08T05:00:00"/>
        <d v="2011-05-06T05:00:00"/>
        <d v="2015-07-17T05:00:00"/>
        <d v="2017-02-03T06:00:00"/>
        <d v="2010-05-30T05:00:00"/>
        <d v="2016-05-17T05:00:00"/>
        <d v="2010-02-14T06:00:00"/>
        <d v="2013-01-30T06:00:00"/>
        <d v="2018-08-26T05:00:00"/>
        <d v="2019-06-10T05:00:00"/>
        <d v="2018-09-19T05:00:00"/>
        <d v="2010-08-25T05:00:00"/>
        <d v="2019-02-22T06:00:00"/>
        <d v="2018-09-02T05:00:00"/>
        <d v="2014-05-23T05:00:00"/>
        <d v="2014-12-02T06:00:00"/>
        <d v="2017-11-06T06:00:00"/>
        <d v="2012-04-05T05:00:00"/>
        <d v="2012-07-03T05:00:00"/>
        <d v="2015-02-20T06:00:00"/>
        <d v="2012-02-20T06:00:00"/>
        <d v="2011-08-19T05:00:00"/>
        <d v="2015-07-27T05:00:00"/>
        <d v="2014-05-24T05:00:00"/>
        <d v="2013-06-26T05:00:00"/>
        <d v="2010-09-15T05:00:00"/>
        <d v="2016-12-20T06:00:00"/>
        <d v="2019-08-01T05:00:00"/>
        <d v="2017-08-24T05:00:00"/>
        <d v="2010-09-30T05:00:00"/>
        <d v="2015-11-07T06:00:00"/>
        <d v="2010-03-01T06:00:00"/>
        <d v="2013-03-01T06:00:00"/>
        <d v="2013-10-15T05:00:00"/>
        <d v="2015-04-28T05:00:00"/>
        <d v="2014-12-18T06:00:00"/>
        <d v="2012-01-14T06:00:00"/>
        <d v="2018-02-21T06:00:00"/>
        <d v="2014-05-27T05:00:00"/>
        <d v="2020-01-15T06:00:00"/>
        <d v="2016-07-28T05:00:00"/>
        <d v="2013-09-22T05:00:00"/>
        <d v="2019-08-28T05:00:00"/>
        <d v="2016-08-14T05:00:00"/>
        <d v="2010-08-12T05:00:00"/>
        <d v="2010-02-27T06:00:00"/>
        <d v="2019-03-11T05:00:00"/>
        <d v="2012-06-12T05:00:00"/>
        <d v="2010-09-09T05:00:00"/>
        <d v="2013-04-09T05:00:00"/>
        <d v="2015-10-30T05:00:00"/>
        <d v="2011-04-05T05:00:00"/>
        <d v="2012-01-06T06:00:00"/>
        <d v="2011-10-27T05:00:00"/>
        <d v="2018-04-18T05:00:00"/>
        <d v="2019-04-14T05:00:00"/>
        <d v="2011-08-15T05:00:00"/>
        <d v="2018-04-09T05:00:00"/>
        <d v="2017-02-13T06:00:00"/>
        <d v="2018-01-22T06:00:00"/>
        <d v="2017-12-28T06:00:00"/>
        <d v="2014-11-02T05:00:00"/>
        <d v="2011-05-08T05:00:00"/>
        <d v="2016-04-15T05:00:00"/>
        <d v="2011-01-17T06:00:00"/>
        <d v="2011-01-02T06:00:00"/>
        <d v="2013-10-21T05:00:00"/>
        <d v="2016-02-24T06:00:00"/>
        <d v="2015-04-08T05:00:00"/>
        <d v="2018-04-08T05:00:00"/>
        <d v="2012-07-12T05:00:00"/>
        <d v="2015-12-26T06:00:00"/>
        <d v="2017-04-18T05:00:00"/>
        <d v="2011-02-11T06:00:00"/>
        <d v="2010-09-27T05:00:00"/>
        <d v="2011-01-27T06:00:00"/>
        <d v="2019-12-10T06:00:00"/>
        <d v="2016-11-02T05:00:00"/>
        <d v="2016-03-15T05:00:00"/>
        <d v="2010-09-21T05:00:00"/>
        <d v="2018-07-31T05:00:00"/>
        <d v="2018-12-18T06:00:00"/>
        <d v="2016-08-06T05:00:00"/>
        <d v="2010-10-20T05:00:00"/>
        <d v="2019-03-04T06:00:00"/>
        <d v="2013-05-02T05:00:00"/>
        <d v="2011-09-23T05:00:00"/>
        <d v="2011-05-07T05:00:00"/>
        <d v="2019-01-26T06:00:00"/>
        <d v="2015-11-26T06:00:00"/>
        <d v="2014-11-15T06:00:00"/>
        <d v="2013-04-14T05:00:00"/>
        <d v="2019-05-12T05:00:00"/>
        <d v="2012-11-24T06:00:00"/>
        <d v="2010-10-31T05:00:00"/>
        <d v="2013-02-25T06:00:00"/>
        <d v="2011-07-16T05:00:00"/>
        <d v="2015-06-09T05:00:00"/>
        <d v="2016-03-03T06:00:00"/>
        <d v="2010-05-12T05:00:00"/>
        <d v="2013-09-19T05:00:00"/>
        <d v="2016-11-12T06:00:00"/>
        <d v="2019-12-16T06:00:00"/>
        <d v="2014-10-17T05:00:00"/>
        <d v="2013-12-30T06:00:00"/>
        <d v="2019-12-12T06:00:00"/>
        <d v="2015-07-07T05:00:00"/>
        <d v="2013-11-19T06:00:00"/>
        <d v="2012-12-09T06:00:00"/>
        <d v="2013-07-22T05:00:00"/>
        <d v="2013-11-25T06:00:00"/>
        <d v="2012-03-28T05:00:00"/>
        <d v="2011-06-26T05:00:00"/>
        <d v="2015-09-28T05:00:00"/>
        <d v="2013-05-10T05:00:00"/>
        <d v="2015-10-16T05:00:00"/>
        <d v="2014-08-08T05:00:00"/>
        <d v="2019-01-28T06:00:00"/>
        <d v="2018-11-03T05:00:00"/>
        <d v="2011-12-23T06:00:00"/>
        <d v="2018-03-21T05:00:00"/>
        <d v="2018-07-28T05:00:00"/>
        <d v="2016-06-29T05:00:00"/>
        <d v="2010-02-11T06:00:00"/>
        <d v="2015-10-06T05:00:00"/>
        <d v="2012-05-06T05:00:00"/>
        <d v="2013-08-04T05:00:00"/>
        <d v="2011-06-28T05:00:00"/>
        <d v="2014-12-20T06:00:00"/>
        <d v="2017-10-14T05:00:00"/>
        <d v="2017-01-22T06:00:00"/>
        <d v="2019-08-11T05:00:00"/>
        <d v="2015-04-20T05:00:00"/>
        <d v="2014-01-12T06:00:00"/>
        <d v="2015-12-20T06:00:00"/>
        <d v="2015-08-30T05:00:00"/>
        <d v="2010-08-27T05:00:00"/>
        <d v="2012-10-20T05:00:00"/>
        <d v="2014-01-20T06:00:00"/>
        <d v="2011-05-09T05:00:00"/>
        <d v="2012-06-29T05:00:00"/>
        <d v="2017-10-04T05:00:00"/>
        <d v="2011-03-08T06:00:00"/>
        <d v="2018-11-27T06:00:00"/>
        <d v="2012-12-01T06:00:00"/>
        <d v="2019-05-01T05:00:00"/>
        <d v="2012-08-14T05:00:00"/>
        <d v="2014-05-20T05:00:00"/>
        <d v="2014-12-12T06:00:00"/>
        <d v="2017-07-06T05:00:00"/>
        <d v="2016-09-03T05:00:00"/>
        <d v="2010-07-06T05:00:00"/>
        <d v="2017-10-16T05:00:00"/>
        <d v="2011-02-02T06:00:00"/>
        <d v="2017-10-17T05:00:00"/>
        <d v="2017-06-29T05:00:00"/>
        <d v="2011-04-29T05:00:00"/>
        <d v="2013-08-30T05:00:00"/>
        <d v="2014-05-04T05:00:00"/>
        <d v="2014-06-09T05:00:00"/>
        <d v="2014-11-27T06:00:00"/>
        <d v="2012-01-18T06:00:00"/>
        <d v="2016-07-06T05:00:00"/>
        <d v="2011-01-25T06:00:00"/>
        <d v="2015-07-05T05:00:00"/>
        <d v="2017-11-01T05:00:00"/>
        <d v="2019-07-04T05:00:00"/>
        <d v="2011-01-06T06:00:00"/>
        <d v="2013-07-20T05:00:00"/>
        <d v="2019-11-19T06:00:00"/>
        <d v="2012-03-06T06:00:00"/>
        <d v="2018-09-08T05:00:00"/>
        <d v="2017-03-03T06:00:00"/>
        <d v="2015-08-23T05:00:00"/>
        <d v="2019-09-29T05:00:00"/>
        <d v="2015-02-08T06:00:00"/>
        <d v="2018-02-05T06:00:00"/>
        <d v="2013-06-04T05:00:00"/>
        <d v="2018-08-28T05:00:00"/>
        <d v="2011-01-13T06:00:00"/>
        <d v="2019-01-20T06:00:00"/>
        <d v="2018-04-21T05:00:00"/>
        <d v="2018-06-16T05:00:00"/>
        <d v="2016-08-09T05:00:00"/>
        <d v="2013-03-12T05:00:00"/>
        <d v="2013-03-07T06:00:00"/>
        <d v="2017-02-16T06:00:00"/>
        <d v="2018-05-13T05:00:00"/>
        <d v="2014-06-28T05:00:00"/>
        <d v="2019-07-01T05:00:00"/>
        <d v="2013-01-02T06:00:00"/>
        <d v="2019-10-05T05:00:00"/>
        <d v="2018-02-07T06:00:00"/>
        <d v="2011-04-18T05:00:00"/>
        <d v="2010-02-05T06:00:00"/>
        <d v="2011-09-21T05:00:00"/>
        <d v="2010-06-26T05:00:00"/>
        <d v="2013-05-21T05:00:00"/>
        <d v="2014-11-07T06:00:00"/>
        <d v="2016-01-09T06:00:00"/>
        <d v="2010-10-07T05:00:00"/>
        <d v="2020-01-27T06:00:00"/>
        <d v="2016-07-26T05:00:00"/>
        <d v="2015-12-24T06:00:00"/>
        <d v="2015-01-23T06:00:00"/>
        <d v="2015-09-23T05:00:00"/>
        <d v="2017-03-25T05:00:00"/>
        <d v="2016-02-25T06:00:00"/>
        <d v="2011-10-02T05:00:00"/>
        <d v="2016-11-14T06:00:00"/>
        <d v="2015-10-03T05:00:00"/>
        <d v="2017-08-02T05:00:00"/>
        <d v="2013-11-23T06:00:00"/>
        <d v="2015-08-14T05:00:00"/>
        <d v="2014-10-01T05:00:00"/>
        <d v="2017-02-10T06:00:00"/>
        <d v="2015-08-21T05:00:00"/>
        <d v="2014-12-21T06:00:00"/>
        <d v="2012-12-18T06:00:00"/>
        <d v="2016-01-07T06:00:00"/>
        <d v="2014-05-02T05:00:00"/>
        <d v="2014-07-19T05:00:00"/>
        <d v="2012-05-01T05:00:00"/>
        <d v="2016-07-10T05:00:00"/>
        <d v="2015-03-15T05:00:00"/>
        <d v="2010-04-26T05:00:00"/>
        <d v="2017-11-27T06:00:00"/>
        <d v="2010-11-23T06:00:00"/>
        <d v="2015-08-28T05:00:00"/>
        <d v="2011-03-05T06:00:00"/>
        <d v="2010-04-20T05:00:00"/>
        <d v="2010-08-26T05:00:00"/>
        <d v="2011-07-19T05:00:00"/>
        <d v="2016-02-08T06:00:00"/>
        <d v="2011-12-21T06:00:00"/>
        <d v="2018-01-10T06:00:00"/>
        <d v="2013-08-15T05:00:00"/>
        <d v="2016-01-30T06:00:00"/>
        <d v="2017-11-17T06:00:00"/>
        <d v="2015-09-18T05:00:00"/>
        <d v="2014-02-22T06:00:00"/>
        <d v="2013-03-13T05:00:00"/>
        <d v="2019-12-25T06:00:00"/>
        <d v="2010-10-25T05:00:00"/>
        <d v="2011-04-08T05:00:00"/>
        <d v="2018-06-04T05:00:00"/>
        <d v="2011-06-19T05:00:00"/>
        <d v="2015-02-28T06:00:00"/>
        <d v="2018-03-11T06:00:00"/>
        <d v="2015-08-24T05:00:00"/>
        <d v="2014-12-28T06:00:00"/>
        <d v="2017-07-23T05:00:00"/>
        <d v="2019-07-09T05:00:00"/>
        <d v="2014-02-10T06:00:00"/>
        <d v="2012-03-11T06:00:00"/>
        <d v="2010-08-31T05:00:00"/>
        <d v="2012-03-27T05:00:00"/>
        <d v="2017-03-22T05:00:00"/>
        <d v="2016-05-27T05:00:00"/>
        <d v="2015-05-18T05:00:00"/>
        <d v="2010-08-05T05:00:00"/>
        <d v="2011-02-21T06:00:00"/>
        <d v="2018-09-26T05:00:00"/>
        <d v="2012-10-19T05:00:00"/>
        <d v="2016-03-16T05:00:00"/>
        <d v="2015-06-19T05:00:00"/>
        <d v="2011-04-01T05:00:00"/>
        <d v="2011-12-12T06:00:00"/>
        <d v="2013-08-27T05:00:00"/>
        <d v="2013-11-11T06:00:00"/>
        <d v="2012-09-28T05:00:00"/>
        <d v="2017-09-21T05:00:00"/>
        <d v="2012-04-19T05:00:00"/>
        <d v="2010-12-15T06:00:00"/>
        <d v="2019-12-14T06:00:00"/>
        <d v="2018-07-02T05:00:00"/>
        <d v="2015-08-29T05:00:00"/>
        <d v="2012-03-14T05:00:00"/>
        <d v="2018-12-09T06:00:00"/>
        <d v="2016-11-26T06:00:00"/>
        <d v="2012-06-21T05:00:00"/>
        <d v="2013-12-11T06:00:00"/>
        <d v="2012-01-22T06:00:00"/>
        <d v="2016-02-05T06:00:00"/>
        <d v="2011-05-21T05:00:00"/>
        <d v="2016-03-05T06:00:00"/>
        <d v="2019-03-27T05:00:00"/>
        <d v="2017-10-08T05:00:00"/>
        <d v="2013-06-17T05:00:00"/>
        <d v="2014-07-16T05:00:00"/>
        <d v="2010-03-11T06:00:00"/>
        <d v="2013-10-29T05:00:00"/>
        <d v="2013-11-29T06:00:00"/>
        <d v="2016-08-02T05:00:00"/>
        <d v="2011-08-07T05:00:00"/>
        <d v="2017-11-09T06:00:00"/>
        <d v="2010-08-16T05:00:00"/>
        <d v="2015-01-08T06:00:00"/>
        <d v="2014-04-13T05:00:00"/>
        <d v="2011-06-18T05:00:00"/>
        <d v="2018-02-10T06:00:00"/>
        <d v="2017-05-29T05:00:00"/>
        <d v="2010-02-09T06:00:00"/>
        <d v="2010-03-21T05:00:00"/>
        <d v="2016-07-22T05:00:00"/>
        <d v="2019-01-27T06:00:00"/>
        <d v="2016-11-27T06:00:00"/>
        <d v="2019-11-30T06:00:00"/>
        <d v="2013-12-31T06:00:00"/>
        <d v="2019-12-22T06:00:00"/>
        <d v="2012-03-26T05:00:00"/>
        <d v="2017-08-22T05:00:00"/>
        <d v="2018-12-30T06:00:00"/>
        <d v="2018-06-12T05:00:00"/>
        <d v="2017-05-05T05:00:00"/>
        <d v="2018-07-29T05:00:00"/>
        <d v="2014-07-28T05:00:00"/>
        <d v="2015-02-25T06:00:00"/>
        <d v="2016-06-13T05:00:00"/>
        <d v="2014-06-21T05:00:00"/>
        <d v="2014-09-13T05:00:00"/>
        <d v="2019-10-14T05:00:00"/>
        <d v="2014-09-25T05:00:00"/>
        <d v="2012-05-08T05:00:00"/>
        <d v="2019-02-09T06:00:00"/>
        <d v="2019-11-18T06:00:00"/>
        <d v="2013-06-25T05:00:00"/>
        <d v="2013-02-09T06:00:00"/>
        <d v="2019-11-15T06:00:00"/>
        <d v="2010-07-08T05:00:00"/>
        <d v="2016-03-06T06:00:00"/>
        <d v="2019-06-24T05:00:00"/>
        <d v="2018-01-12T06:00:00"/>
        <d v="2014-12-15T06:00:00"/>
        <d v="2018-08-30T05:00:00"/>
        <d v="2013-12-29T06:00:00"/>
        <d v="2014-01-26T06:00:00"/>
        <d v="2010-06-06T05:00:00"/>
        <d v="2018-05-31T05:00:00"/>
        <d v="2011-02-17T06:00:00"/>
        <d v="2012-04-25T05:00:00"/>
        <d v="2019-04-18T05:00:00"/>
        <d v="2012-09-22T05:00:00"/>
        <d v="2017-02-20T06:00:00"/>
        <d v="2011-02-16T06:00:00"/>
        <d v="2019-01-16T06:00:00"/>
        <d v="2017-07-25T05:00:00"/>
        <d v="2017-08-01T05:00:00"/>
        <d v="2010-07-31T05:00:00"/>
        <d v="2010-10-28T05:00:00"/>
        <d v="2016-03-27T05:00:00"/>
        <d v="2015-09-14T05:00:00"/>
        <d v="2016-07-04T05:00:00"/>
        <d v="2019-11-11T06:00:00"/>
        <d v="2017-07-19T05:00:00"/>
        <d v="2019-09-11T05:00:00"/>
        <d v="2015-09-13T05:00:00"/>
        <d v="2016-01-03T06:00:00"/>
        <d v="2011-12-22T06:00:00"/>
        <d v="2013-09-03T05:00:00"/>
        <d v="2010-11-02T05:00:00"/>
        <d v="2018-11-20T06:00:00"/>
        <d v="2017-12-22T06:00:00"/>
        <d v="2010-06-19T05:00:00"/>
        <d v="2016-08-05T05:00:00"/>
        <d v="2012-02-16T06:00:00"/>
        <d v="2010-04-17T05:00:00"/>
        <d v="2017-05-10T05:00:00"/>
        <d v="2019-01-06T06:00:00"/>
        <d v="2018-04-03T05:00:00"/>
        <d v="2015-06-15T05:00:00"/>
        <d v="2015-06-05T05:00:00"/>
        <d v="2017-06-25T05:00:00"/>
        <d v="2019-06-17T05:00:00"/>
        <d v="2011-12-08T06:00:00"/>
        <d v="2017-11-29T06:00:00"/>
        <d v="2011-09-11T05:00:00"/>
        <d v="2014-03-23T05:00:00"/>
        <d v="2013-11-17T06:00:00"/>
        <d v="2016-06-20T05:00:00"/>
        <d v="2012-06-06T05:00:00"/>
        <d v="2012-07-28T05:00:00"/>
        <d v="2012-02-09T06:00:00"/>
        <d v="2018-02-11T06:00:00"/>
        <d v="2018-11-30T06:00:00"/>
        <d v="2015-11-14T06:00:00"/>
        <d v="2014-10-22T05:00:00"/>
        <d v="2017-01-17T06:00:00"/>
        <d v="2016-05-23T05:00:00"/>
        <d v="2016-11-11T06:00:00"/>
        <d v="2012-04-06T05:00:00"/>
        <d v="2010-12-22T06:00:00"/>
        <d v="2017-09-17T05:00:00"/>
        <d v="2014-10-02T05:00:00"/>
        <d v="2018-11-13T06:00:00"/>
        <d v="2018-09-27T05:00:00"/>
        <d v="2014-07-05T05:00:00"/>
        <d v="2010-10-23T05:00:00"/>
        <d v="2012-02-05T06:00:00"/>
        <d v="2019-10-06T05:00:00"/>
        <d v="2014-04-28T05:00:00"/>
        <d v="2013-12-17T06:00:00"/>
        <d v="2012-10-03T05:00:00"/>
        <d v="2016-02-19T06:00:00"/>
        <d v="2017-05-23T05:00:00"/>
        <d v="2015-01-10T06:00:00"/>
        <d v="2016-02-26T06:00:00"/>
        <d v="2012-07-17T05:00:00"/>
        <d v="2013-04-02T05:00:00"/>
        <d v="2018-12-17T06:00:00"/>
        <d v="2016-08-23T05:00:00"/>
        <d v="2019-08-04T05:00:00"/>
        <d v="2013-03-05T06:00:00"/>
        <d v="2019-03-29T05:00:00"/>
        <d v="2010-03-18T05:00:00"/>
        <d v="2018-07-14T05:00:00"/>
        <d v="2015-04-17T05:00:00"/>
        <d v="2018-12-08T06:00:00"/>
        <d v="2010-08-24T05:00:00"/>
        <d v="2018-07-15T05:00:00"/>
        <d v="2017-03-23T05:00:00"/>
        <d v="2016-12-19T06:00:00"/>
        <d v="2010-10-04T05:00:00"/>
        <d v="2019-12-15T06:00:00"/>
        <d v="2019-09-08T05:00:00"/>
        <d v="2018-03-31T05:00:00"/>
        <d v="2012-05-29T05:00:00"/>
        <d v="2013-06-23T05:00:00"/>
        <d v="2014-03-26T05:00:00"/>
        <d v="2015-11-29T06:00:00"/>
        <d v="2011-11-22T06:00:00"/>
        <d v="2011-10-26T05:00:00"/>
        <d v="2017-01-11T06:00:00"/>
        <d v="2017-08-29T05:00:00"/>
        <d v="2018-07-17T05:00:00"/>
        <d v="2011-02-26T06:00:00"/>
        <d v="2014-10-08T05:00:00"/>
        <d v="2018-11-04T05:00:00"/>
        <d v="2011-02-14T06:00:00"/>
        <d v="2011-06-12T05:00:00"/>
        <d v="2013-07-24T05:00:00"/>
        <d v="2019-04-15T05:00:00"/>
        <d v="2014-04-25T05:00:00"/>
        <d v="2011-01-12T06:00:00"/>
        <d v="2014-09-24T05:00:00"/>
        <d v="2015-07-16T05:00:00"/>
        <d v="2011-12-27T06:00:00"/>
        <d v="2019-05-24T05:00:00"/>
        <d v="2015-04-18T05:00:00"/>
        <d v="2017-06-30T05:00:00"/>
        <d v="2016-08-22T05:00:00"/>
        <d v="2010-06-15T05:00:00"/>
        <d v="2019-04-27T05:00:00"/>
        <d v="2018-10-09T05:00:00"/>
        <d v="2017-05-13T05:00:00"/>
        <d v="2013-05-18T05:00:00"/>
        <d v="2018-09-17T05:00:00"/>
        <d v="2015-06-21T05:00:00"/>
        <d v="2015-07-24T05:00:00"/>
        <d v="2010-11-25T06:00:00"/>
        <d v="2018-10-05T05:00:00"/>
        <d v="2015-05-04T05:00:00"/>
        <d v="2012-10-28T05:00:00"/>
        <d v="2015-05-15T05:00:00"/>
        <d v="2010-06-05T05:00:00"/>
        <d v="2014-03-12T05:00:00"/>
        <d v="2018-09-03T05:00:00"/>
        <d v="2016-04-29T05:00:00"/>
        <d v="2011-01-22T06:00:00"/>
        <d v="2016-07-25T05:00:00"/>
        <d v="2017-10-07T05:00:00"/>
        <d v="2012-08-28T05:00:00"/>
        <d v="2013-05-23T05:00:00"/>
        <d v="2017-08-26T05:00:00"/>
        <d v="2011-03-27T05:00:00"/>
        <d v="2014-09-10T05:00:00"/>
        <d v="2011-07-24T05:00:00"/>
        <d v="2012-11-28T06:00:00"/>
        <d v="2018-07-30T05:00:00"/>
        <d v="2018-06-26T05:00:00"/>
        <d v="2017-12-25T06:00:00"/>
        <d v="2017-04-20T05:00:00"/>
        <d v="2013-03-04T06:00:00"/>
        <d v="2011-10-05T05:00:00"/>
        <d v="2015-07-01T05:00:00"/>
        <d v="2016-02-22T06:00:00"/>
        <d v="2019-02-07T06:00:00"/>
        <d v="2015-06-08T05:00:00"/>
        <d v="2013-10-12T05:00:00"/>
        <d v="2017-02-21T06:00:00"/>
        <d v="2015-09-03T05:00:00"/>
        <d v="2017-12-08T06:00:00"/>
        <d v="2013-02-04T06:00:00"/>
        <d v="2014-09-15T05:00:00"/>
        <d v="2014-07-24T05:00:00"/>
        <d v="2010-07-15T05:00:00"/>
        <d v="2018-04-23T05:00:00"/>
        <d v="2013-09-13T05:00:00"/>
        <d v="2011-08-01T05:00:00"/>
        <d v="2018-01-27T06:00:00"/>
        <d v="2014-01-08T06:00:00"/>
        <d v="2016-03-07T06:00:00"/>
        <d v="2012-05-31T05:00:00"/>
        <d v="2013-07-11T05:00:00"/>
        <d v="2013-09-20T05:00:00"/>
        <d v="2019-10-20T05:00:00"/>
        <d v="2012-09-26T05:00:00"/>
        <d v="2014-03-17T05:00:00"/>
        <d v="2017-04-13T05:00:00"/>
        <d v="2017-03-02T06:00:00"/>
        <d v="2019-11-17T06:00:00"/>
        <d v="2018-03-27T05:00:00"/>
        <d v="2018-06-22T05:00:00"/>
        <d v="2017-11-28T06:00:00"/>
        <d v="2017-06-01T05:00:00"/>
        <d v="2010-11-06T05:00:00"/>
        <d v="2014-11-25T06:00:00"/>
        <d v="2018-05-15T05:00:00"/>
        <d v="2017-09-02T05:00:00"/>
        <d v="2019-09-09T05:00:00"/>
        <d v="2015-10-02T05:00:00"/>
        <d v="2013-03-28T05:00:00"/>
        <d v="2019-12-31T06:00:00"/>
        <d v="2011-11-15T06:00:00"/>
        <d v="2010-09-28T05:00:00"/>
        <d v="2012-05-02T05:00:00"/>
        <d v="2017-04-15T05:00:00"/>
        <d v="2010-03-16T05:00:00"/>
        <d v="2017-04-11T05:00:00"/>
        <d v="2014-12-31T06:00:00"/>
        <d v="2014-03-11T05:00:00"/>
        <d v="2011-10-09T05:00:00"/>
        <d v="2012-09-04T05:00:00"/>
        <d v="2014-06-16T05:00:00"/>
        <d v="2017-09-01T05:00:00"/>
        <d v="2011-03-01T06:00:00"/>
        <d v="2011-11-11T06:00:00"/>
        <d v="2011-05-18T05:00:00"/>
        <d v="2017-04-27T05:00:00"/>
        <d v="2017-05-03T05:00:00"/>
        <d v="2011-03-10T06:00:00"/>
        <d v="2014-07-10T05:00:00"/>
        <d v="2014-10-05T05:00:00"/>
        <d v="2013-01-01T06:00:00"/>
        <d v="2016-02-03T06:00:00"/>
        <d v="2015-12-08T06:00:00"/>
        <d v="2017-03-01T06:00:00"/>
        <d v="2018-02-25T06:00:00"/>
        <d v="2014-04-02T05:00:00"/>
        <d v="2017-09-22T05:00:00"/>
        <d v="2017-11-23T06:00:00"/>
        <d v="2018-04-16T05:00:00"/>
        <d v="2011-01-01T06:00:00"/>
        <d v="2011-11-27T06:00:00"/>
        <d v="2015-09-21T05:00:00"/>
        <d v="2014-06-02T05:00:00"/>
        <d v="2019-07-21T05:00:00"/>
        <d v="2010-09-02T05:00:00"/>
        <d v="2017-07-17T05:00:00"/>
        <d v="2013-02-23T06:00:00"/>
        <d v="2010-05-21T05:00:00"/>
        <d v="2016-03-17T05:00:00"/>
        <d v="2012-10-24T05:00:00"/>
        <d v="2015-03-09T05:00:00"/>
        <d v="2014-09-07T05:00:00"/>
        <d v="2011-01-11T06:00:00"/>
        <d v="2012-07-27T05:00:00"/>
        <d v="2018-01-07T06:00:00"/>
        <d v="2010-07-14T05:00:00"/>
        <d v="2010-05-25T05:00:00"/>
        <d v="2012-08-27T05:00:00"/>
        <d v="2011-07-09T05:00:00"/>
        <d v="2013-04-08T05:00:00"/>
        <d v="2011-09-06T05:00:00"/>
        <d v="2019-04-06T05:00:00"/>
        <d v="2016-06-11T05:00:00"/>
        <d v="2011-08-22T05:00:00"/>
        <d v="2014-06-04T05:00:00"/>
        <d v="2019-02-19T06:00:00"/>
        <d v="2010-04-15T05:00:00"/>
        <d v="2019-01-31T06:00:00"/>
        <d v="2017-10-20T05:00:00"/>
        <d v="2017-07-27T05:00:00"/>
        <d v="2010-05-23T05:00:00"/>
        <d v="2011-12-03T06:00:00"/>
        <d v="2010-06-23T05:00:00"/>
        <d v="2014-05-03T05:00:00"/>
        <d v="2014-08-04T05:00:00"/>
        <d v="2015-04-16T05:00:00"/>
        <d v="2010-10-06T05:00:00"/>
        <d v="2019-10-15T05:00:00"/>
        <d v="2018-05-05T05:00:00"/>
        <d v="2010-08-14T05:00:00"/>
        <d v="2011-05-03T05:00:00"/>
        <d v="2016-07-08T05:00:00"/>
        <d v="2016-12-08T06:00:00"/>
        <d v="2018-01-02T06:00:00"/>
        <d v="2014-08-24T05:00:00"/>
        <d v="2016-03-02T06:00:00"/>
        <d v="2014-04-14T05:00:00"/>
        <d v="2016-04-01T05:00:00"/>
        <d v="2013-02-03T06:00:00"/>
        <d v="2015-01-02T06:00:00"/>
        <d v="2017-06-12T05:00:00"/>
        <d v="2016-01-08T06:00:00"/>
        <d v="2010-10-13T05:00:00"/>
        <d v="2015-01-25T06:00:00"/>
        <d v="2018-05-14T05:00:00"/>
        <d v="2019-03-06T06:00:00"/>
        <d v="2013-05-28T05:00:00"/>
        <d v="2016-03-19T05:00:00"/>
        <d v="2015-07-28T05:00:00"/>
        <d v="2017-02-28T06:00:00"/>
        <d v="2019-05-03T05:00:00"/>
        <d v="2013-11-14T06:00:00"/>
        <d v="2017-06-23T05:00:00"/>
        <d v="2011-08-27T05:00:00"/>
        <d v="2019-04-07T05:00:00"/>
        <d v="2019-07-10T05:00:00"/>
        <d v="2013-07-01T05:00:00"/>
        <d v="2010-03-22T05:00:00"/>
        <d v="2016-01-05T06:00:00"/>
        <d v="2013-10-25T05:00:00"/>
        <d v="2019-03-26T05:00:00"/>
        <d v="2011-08-12T05:00:00"/>
        <d v="2012-04-21T05:00:00"/>
        <d v="2015-10-22T05:00:00"/>
        <d v="2017-11-14T06:00:00"/>
        <d v="2017-01-28T06:00:00"/>
        <d v="2011-01-28T06:00:00"/>
        <d v="2010-10-18T05:00:00"/>
        <d v="2013-08-05T05:00:00"/>
        <d v="2012-11-26T06:00:00"/>
        <d v="2015-08-13T05:00:00"/>
        <d v="2018-07-20T05:00:00"/>
        <d v="2013-05-15T05:00:00"/>
        <d v="2019-02-14T06:00:00"/>
        <d v="2012-08-16T05:00:00"/>
        <d v="2010-06-12T05:00:00"/>
        <d v="2014-02-26T06:00:00"/>
        <d v="2010-04-23T05:00:00"/>
        <d v="2016-08-19T05:00:00"/>
        <d v="2014-02-28T06:00:00"/>
        <d v="2010-03-28T05:00:00"/>
        <d v="2016-03-30T05:00:00"/>
        <d v="2016-11-06T05:00:00"/>
        <d v="2015-05-11T05:00:00"/>
        <d v="2019-10-13T05:00:00"/>
        <d v="2012-04-24T05:00:00"/>
        <d v="2013-03-17T05:00:00"/>
        <d v="2018-09-16T05:00:00"/>
        <d v="2017-06-26T05:00:00"/>
        <d v="2014-07-06T05:00:00"/>
        <d v="2013-02-12T06:00:00"/>
        <d v="2014-12-16T06:00:00"/>
        <d v="2010-04-08T05:00:00"/>
        <d v="2019-05-13T05:00:00"/>
        <d v="2019-05-04T05:00:00"/>
        <d v="2019-12-07T06:00:00"/>
        <d v="2011-10-17T05:00:00"/>
        <d v="2015-01-21T06:00:00"/>
        <d v="2010-01-09T06:00:00"/>
        <d v="2017-09-12T05:00:00"/>
        <d v="2015-06-17T05:00:00"/>
        <d v="2015-06-25T05:00:00"/>
        <d v="2012-02-27T06:00:00"/>
        <d v="2011-05-12T05:00:00"/>
        <d v="2013-10-07T05:00:00"/>
        <d v="2019-07-05T05:00:00"/>
        <d v="2015-05-23T05:00:00"/>
        <d v="2014-06-10T05:00:00"/>
        <d v="2013-06-10T05:00:00"/>
        <d v="2010-11-15T06:00:00"/>
        <d v="2012-12-16T06:00:00"/>
        <d v="2019-12-06T06:00:00"/>
        <d v="2017-12-14T06:00:00"/>
        <d v="2017-02-17T06:00:00"/>
        <d v="2012-06-17T05:00:00"/>
        <d v="2019-04-19T05:00:00"/>
        <d v="2018-05-07T05:00:00"/>
        <d v="2019-01-10T06:00:00"/>
        <d v="2018-10-17T05:00:00"/>
        <d v="2011-12-19T06:00:00"/>
        <d v="2011-07-04T05:00:00"/>
        <d v="2018-03-04T06:00:00"/>
        <d v="2011-11-24T06:00:00"/>
        <d v="2011-10-15T05:00:00"/>
        <d v="2010-12-13T06:00:00"/>
        <d v="2013-07-29T05:00:00"/>
        <d v="2014-08-19T05:00:00"/>
        <d v="2014-03-29T05:00:00"/>
        <d v="2018-06-08T05:00:00"/>
        <d v="2019-10-31T05:00:00"/>
        <d v="2018-01-25T06:00:00"/>
        <d v="2018-07-21T05:00:00"/>
        <d v="2014-04-07T05:00:00"/>
        <d v="2010-12-03T06:00:00"/>
        <d v="2017-07-29T05:00:00"/>
        <d v="2013-07-10T05:00:00"/>
        <d v="2010-06-29T05:00:00"/>
        <d v="2017-02-22T06:00:00"/>
        <d v="2016-08-07T05:00:00"/>
        <d v="2012-03-22T05:00:00"/>
        <d v="2018-06-15T05:00:00"/>
        <d v="2014-10-24T05:00:00"/>
        <d v="2014-07-14T05:00:00"/>
        <d v="2013-02-27T06:00:00"/>
        <d v="2015-11-23T06:00:00"/>
        <d v="2017-11-21T06:00:00"/>
        <d v="2011-01-03T06:00:00"/>
        <d v="2012-12-08T06:00:00"/>
        <d v="2016-09-13T05:00:00"/>
        <d v="2014-01-22T06:00:00"/>
        <d v="2011-06-20T05:00:00"/>
        <d v="2017-07-22T05:00:00"/>
        <d v="2019-03-17T05:00:00"/>
        <d v="2014-01-03T06:00:00"/>
        <d v="2014-07-25T05:00:00"/>
        <d v="2010-06-16T05:00:00"/>
        <d v="2010-03-04T06:00:00"/>
        <d v="2016-09-10T05:00:00"/>
        <d v="2017-05-22T05:00:00"/>
        <d v="2018-05-08T05:00:00"/>
        <d v="2019-06-15T05:00:00"/>
        <d v="2019-06-29T05:00:00"/>
        <d v="2019-04-09T05:00:00"/>
        <d v="2011-05-13T05:00:00"/>
        <d v="2017-08-17T05:00:00"/>
        <d v="2016-12-29T06:00:00"/>
        <d v="2015-01-20T06:00:00"/>
        <d v="2011-07-14T05:00:00"/>
        <d v="2011-08-13T05:00:00"/>
        <d v="2017-06-15T05:00:00"/>
        <d v="2011-11-18T06:00:00"/>
        <d v="2012-09-05T05:00:00"/>
        <d v="2015-10-05T05:00:00"/>
        <d v="2017-03-12T06:00:00"/>
        <d v="2016-12-22T06:00:00"/>
        <d v="2010-11-17T06:00:00"/>
        <d v="2015-02-21T06:00:00"/>
        <d v="2010-08-19T05:00:00"/>
        <d v="2019-10-18T05:00:00"/>
        <d v="2019-04-20T05:00:00"/>
        <d v="2010-07-19T05:00:00"/>
        <d v="2019-01-21T06:00:00"/>
        <d v="2016-12-26T06:00:00"/>
        <d v="2012-11-25T06:00:00"/>
        <d v="2010-01-19T06:00:00"/>
        <d v="2012-03-05T06:00:00"/>
        <d v="2018-10-26T05:00:00"/>
        <d v="2015-02-26T06:00:00"/>
        <d v="2015-02-11T06:00:00"/>
        <d v="2019-01-17T06:00:00"/>
        <d v="2019-10-27T05:00:00"/>
        <d v="2018-03-05T06:00:00"/>
        <d v="2015-08-03T05:00:00"/>
        <d v="2016-04-08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theater"/>
        <s v="technology"/>
        <s v="film &amp; video"/>
        <s v="music"/>
        <s v="photography"/>
        <s v="publishing"/>
        <s v="games"/>
        <s v="journalism"/>
        <m/>
      </sharedItems>
    </cacheField>
    <cacheField name="sub-cat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e v="#DIV/0!"/>
    <x v="0"/>
    <s v="CAD"/>
    <n v="1448690400"/>
    <n v="1450159200"/>
    <b v="0"/>
    <b v="0"/>
    <s v="food/food trucks"/>
    <x v="0"/>
    <x v="0"/>
  </r>
  <r>
    <n v="500"/>
    <x v="1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1"/>
    <x v="1"/>
  </r>
  <r>
    <n v="921"/>
    <x v="2"/>
    <s v="Profound directional knowledge user"/>
    <n v="160400"/>
    <n v="1210"/>
    <n v="7.5436408977556111E-3"/>
    <x v="0"/>
    <n v="38"/>
    <n v="31"/>
    <x v="1"/>
    <s v="USD"/>
    <n v="1329026400"/>
    <n v="1330236000"/>
    <b v="0"/>
    <b v="0"/>
    <s v="technology/web"/>
    <x v="2"/>
    <x v="2"/>
  </r>
  <r>
    <n v="496"/>
    <x v="3"/>
    <s v="Optimized bi-directional extranet"/>
    <n v="183800"/>
    <n v="1667"/>
    <n v="9.0696409140369975E-3"/>
    <x v="0"/>
    <n v="54"/>
    <n v="30"/>
    <x v="1"/>
    <s v="USD"/>
    <n v="1495342800"/>
    <n v="1496811600"/>
    <b v="0"/>
    <b v="0"/>
    <s v="film &amp; video/animation"/>
    <x v="3"/>
    <x v="3"/>
  </r>
  <r>
    <n v="100"/>
    <x v="4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1"/>
    <x v="1"/>
  </r>
  <r>
    <n v="150"/>
    <x v="5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4"/>
    <x v="4"/>
  </r>
  <r>
    <n v="750"/>
    <x v="6"/>
    <s v="Extended responsive Internet solution"/>
    <n v="100"/>
    <n v="1"/>
    <n v="0.01"/>
    <x v="0"/>
    <n v="1"/>
    <n v="1"/>
    <x v="2"/>
    <s v="GBP"/>
    <n v="1277960400"/>
    <n v="1280120400"/>
    <b v="0"/>
    <b v="0"/>
    <s v="music/electric music"/>
    <x v="4"/>
    <x v="5"/>
  </r>
  <r>
    <n v="800"/>
    <x v="7"/>
    <s v="Centralized regional function"/>
    <n v="100"/>
    <n v="1"/>
    <n v="0.01"/>
    <x v="0"/>
    <n v="1"/>
    <n v="1"/>
    <x v="3"/>
    <s v="CHF"/>
    <n v="1434085200"/>
    <n v="1434430800"/>
    <b v="0"/>
    <b v="0"/>
    <s v="music/rock"/>
    <x v="4"/>
    <x v="4"/>
  </r>
  <r>
    <n v="850"/>
    <x v="8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4"/>
    <x v="4"/>
  </r>
  <r>
    <n v="830"/>
    <x v="9"/>
    <s v="Persevering zero administration knowledge user"/>
    <n v="121600"/>
    <n v="1424"/>
    <n v="1.1710526315789473E-2"/>
    <x v="0"/>
    <n v="22"/>
    <n v="64"/>
    <x v="1"/>
    <s v="USD"/>
    <n v="1514959200"/>
    <n v="1520056800"/>
    <b v="0"/>
    <b v="0"/>
    <s v="theater/plays"/>
    <x v="1"/>
    <x v="1"/>
  </r>
  <r>
    <n v="271"/>
    <x v="10"/>
    <s v="Progressive zero administration leverage"/>
    <n v="153700"/>
    <n v="1953"/>
    <n v="1.2706571242680547E-2"/>
    <x v="1"/>
    <n v="61"/>
    <n v="32"/>
    <x v="1"/>
    <s v="USD"/>
    <n v="1449468000"/>
    <n v="1452146400"/>
    <b v="0"/>
    <b v="0"/>
    <s v="photography/photography books"/>
    <x v="5"/>
    <x v="6"/>
  </r>
  <r>
    <n v="936"/>
    <x v="11"/>
    <s v="Enhanced composite contingency"/>
    <n v="103200"/>
    <n v="1690"/>
    <n v="1.6375968992248063E-2"/>
    <x v="0"/>
    <n v="21"/>
    <n v="80"/>
    <x v="1"/>
    <s v="USD"/>
    <n v="1563771600"/>
    <n v="1564030800"/>
    <b v="1"/>
    <b v="0"/>
    <s v="theater/plays"/>
    <x v="1"/>
    <x v="1"/>
  </r>
  <r>
    <n v="903"/>
    <x v="12"/>
    <s v="Assimilated next generation instruction set"/>
    <n v="41000"/>
    <n v="709"/>
    <n v="1.729268292682927E-2"/>
    <x v="1"/>
    <n v="14"/>
    <n v="50"/>
    <x v="1"/>
    <s v="USD"/>
    <n v="1336194000"/>
    <n v="1337490000"/>
    <b v="0"/>
    <b v="1"/>
    <s v="publishing/nonfiction"/>
    <x v="6"/>
    <x v="7"/>
  </r>
  <r>
    <n v="50"/>
    <x v="13"/>
    <s v="Down-sized system-worthy secured line"/>
    <n v="100"/>
    <n v="2"/>
    <n v="0.02"/>
    <x v="0"/>
    <n v="1"/>
    <n v="2"/>
    <x v="4"/>
    <s v="EUR"/>
    <n v="1375333200"/>
    <n v="1377752400"/>
    <b v="0"/>
    <b v="0"/>
    <s v="music/metal"/>
    <x v="4"/>
    <x v="8"/>
  </r>
  <r>
    <n v="200"/>
    <x v="14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1"/>
    <x v="1"/>
  </r>
  <r>
    <n v="400"/>
    <x v="15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5"/>
    <x v="6"/>
  </r>
  <r>
    <n v="650"/>
    <x v="16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4"/>
    <x v="9"/>
  </r>
  <r>
    <n v="900"/>
    <x v="17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738"/>
    <x v="18"/>
    <s v="Extended zero administration software"/>
    <n v="74700"/>
    <n v="1557"/>
    <n v="2.0843373493975904E-2"/>
    <x v="0"/>
    <n v="15"/>
    <n v="103"/>
    <x v="1"/>
    <s v="USD"/>
    <n v="1416117600"/>
    <n v="1418018400"/>
    <b v="0"/>
    <b v="1"/>
    <s v="theater/plays"/>
    <x v="1"/>
    <x v="1"/>
  </r>
  <r>
    <n v="542"/>
    <x v="19"/>
    <s v="Profit-focused exuding moderator"/>
    <n v="77000"/>
    <n v="1930"/>
    <n v="2.5064935064935064E-2"/>
    <x v="0"/>
    <n v="49"/>
    <n v="39"/>
    <x v="2"/>
    <s v="GBP"/>
    <n v="1453442400"/>
    <n v="1456034400"/>
    <b v="0"/>
    <b v="0"/>
    <s v="music/indie rock"/>
    <x v="4"/>
    <x v="10"/>
  </r>
  <r>
    <n v="170"/>
    <x v="20"/>
    <s v="Mandatory mobile product"/>
    <n v="188100"/>
    <n v="5528"/>
    <n v="2.9388623072833599E-2"/>
    <x v="0"/>
    <n v="67"/>
    <n v="82"/>
    <x v="1"/>
    <s v="USD"/>
    <n v="1501736400"/>
    <n v="1502341200"/>
    <b v="0"/>
    <b v="0"/>
    <s v="music/indie rock"/>
    <x v="4"/>
    <x v="10"/>
  </r>
  <r>
    <n v="250"/>
    <x v="21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4"/>
    <x v="4"/>
  </r>
  <r>
    <n v="700"/>
    <x v="22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11"/>
  </r>
  <r>
    <n v="622"/>
    <x v="23"/>
    <s v="Total leadingedge neural-net"/>
    <n v="189000"/>
    <n v="5916"/>
    <n v="3.1301587301587303E-2"/>
    <x v="0"/>
    <n v="64"/>
    <n v="92"/>
    <x v="1"/>
    <s v="USD"/>
    <n v="1523768400"/>
    <n v="1526014800"/>
    <b v="0"/>
    <b v="0"/>
    <s v="music/indie rock"/>
    <x v="4"/>
    <x v="10"/>
  </r>
  <r>
    <n v="129"/>
    <x v="24"/>
    <s v="Mandatory tertiary implementation"/>
    <n v="148500"/>
    <n v="4756"/>
    <n v="3.2026936026936029E-2"/>
    <x v="2"/>
    <n v="55"/>
    <n v="86"/>
    <x v="5"/>
    <s v="AUD"/>
    <n v="1422943200"/>
    <n v="1425103200"/>
    <b v="0"/>
    <b v="0"/>
    <s v="food/food trucks"/>
    <x v="0"/>
    <x v="0"/>
  </r>
  <r>
    <n v="136"/>
    <x v="25"/>
    <s v="Distributed context-sensitive flexibility"/>
    <n v="82800"/>
    <n v="2721"/>
    <n v="3.2862318840579711E-2"/>
    <x v="2"/>
    <n v="58"/>
    <n v="46"/>
    <x v="1"/>
    <s v="USD"/>
    <n v="1402117200"/>
    <n v="1403154000"/>
    <b v="0"/>
    <b v="1"/>
    <s v="film &amp; video/drama"/>
    <x v="3"/>
    <x v="12"/>
  </r>
  <r>
    <n v="204"/>
    <x v="26"/>
    <s v="Mandatory multimedia leverage"/>
    <n v="75000"/>
    <n v="2529"/>
    <n v="3.372E-2"/>
    <x v="0"/>
    <n v="40"/>
    <n v="63"/>
    <x v="1"/>
    <s v="USD"/>
    <n v="1301806800"/>
    <n v="1302670800"/>
    <b v="0"/>
    <b v="0"/>
    <s v="music/jazz"/>
    <x v="4"/>
    <x v="9"/>
  </r>
  <r>
    <n v="599"/>
    <x v="27"/>
    <s v="Persevering optimizing Graphical User Interface"/>
    <n v="140300"/>
    <n v="5112"/>
    <n v="3.6436208125445471E-2"/>
    <x v="0"/>
    <n v="82"/>
    <n v="62"/>
    <x v="6"/>
    <s v="DKK"/>
    <n v="1423720800"/>
    <n v="1424412000"/>
    <b v="0"/>
    <b v="0"/>
    <s v="film &amp; video/documentary"/>
    <x v="3"/>
    <x v="13"/>
  </r>
  <r>
    <n v="215"/>
    <x v="28"/>
    <s v="Extended 24/7 implementation"/>
    <n v="156800"/>
    <n v="6024"/>
    <n v="3.8418367346938778E-2"/>
    <x v="0"/>
    <n v="143"/>
    <n v="42"/>
    <x v="1"/>
    <s v="USD"/>
    <n v="1550037600"/>
    <n v="1550210400"/>
    <b v="0"/>
    <b v="0"/>
    <s v="theater/plays"/>
    <x v="1"/>
    <x v="1"/>
  </r>
  <r>
    <n v="450"/>
    <x v="29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3"/>
    <x v="3"/>
  </r>
  <r>
    <n v="550"/>
    <x v="30"/>
    <s v="De-engineered disintermediate encoding"/>
    <n v="100"/>
    <n v="4"/>
    <n v="0.04"/>
    <x v="2"/>
    <n v="1"/>
    <n v="4"/>
    <x v="3"/>
    <s v="CHF"/>
    <n v="1330495200"/>
    <n v="1332306000"/>
    <b v="0"/>
    <b v="0"/>
    <s v="music/indie rock"/>
    <x v="4"/>
    <x v="10"/>
  </r>
  <r>
    <n v="721"/>
    <x v="31"/>
    <s v="Open-architected systematic intranet"/>
    <n v="123600"/>
    <n v="5429"/>
    <n v="4.3923948220064728E-2"/>
    <x v="2"/>
    <n v="60"/>
    <n v="90"/>
    <x v="1"/>
    <s v="USD"/>
    <n v="1522818000"/>
    <n v="1523336400"/>
    <b v="0"/>
    <b v="0"/>
    <s v="music/rock"/>
    <x v="4"/>
    <x v="4"/>
  </r>
  <r>
    <n v="959"/>
    <x v="32"/>
    <s v="Operative hybrid utilization"/>
    <n v="145000"/>
    <n v="6631"/>
    <n v="4.5731034482758622E-2"/>
    <x v="0"/>
    <n v="130"/>
    <n v="51"/>
    <x v="1"/>
    <s v="USD"/>
    <n v="1277701200"/>
    <n v="1280120400"/>
    <b v="0"/>
    <b v="0"/>
    <s v="publishing/translations"/>
    <x v="6"/>
    <x v="14"/>
  </r>
  <r>
    <n v="300"/>
    <x v="33"/>
    <s v="Focused executive core"/>
    <n v="100"/>
    <n v="5"/>
    <n v="0.05"/>
    <x v="0"/>
    <n v="1"/>
    <n v="5"/>
    <x v="6"/>
    <s v="DKK"/>
    <n v="1504069200"/>
    <n v="1504155600"/>
    <b v="0"/>
    <b v="1"/>
    <s v="publishing/nonfiction"/>
    <x v="6"/>
    <x v="7"/>
  </r>
  <r>
    <n v="350"/>
    <x v="34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4"/>
    <x v="9"/>
  </r>
  <r>
    <n v="600"/>
    <x v="35"/>
    <s v="Cross-platform tertiary array"/>
    <n v="100"/>
    <n v="5"/>
    <n v="0.05"/>
    <x v="0"/>
    <n v="1"/>
    <n v="5"/>
    <x v="2"/>
    <s v="GBP"/>
    <n v="1375160400"/>
    <n v="1376197200"/>
    <b v="0"/>
    <b v="0"/>
    <s v="food/food trucks"/>
    <x v="0"/>
    <x v="0"/>
  </r>
  <r>
    <n v="950"/>
    <x v="36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1"/>
    <x v="1"/>
  </r>
  <r>
    <n v="895"/>
    <x v="37"/>
    <s v="Integrated demand-driven info-mediaries"/>
    <n v="159800"/>
    <n v="11108"/>
    <n v="6.9511889862327911E-2"/>
    <x v="0"/>
    <n v="107"/>
    <n v="103"/>
    <x v="1"/>
    <s v="USD"/>
    <n v="1517637600"/>
    <n v="1518415200"/>
    <b v="0"/>
    <b v="0"/>
    <s v="theater/plays"/>
    <x v="1"/>
    <x v="1"/>
  </r>
  <r>
    <n v="518"/>
    <x v="38"/>
    <s v="Open-architected uniform instruction set"/>
    <n v="8800"/>
    <n v="622"/>
    <n v="7.0681818181818179E-2"/>
    <x v="0"/>
    <n v="10"/>
    <n v="62"/>
    <x v="1"/>
    <s v="USD"/>
    <n v="1519365600"/>
    <n v="1519538400"/>
    <b v="0"/>
    <b v="1"/>
    <s v="film &amp; video/animation"/>
    <x v="3"/>
    <x v="3"/>
  </r>
  <r>
    <n v="594"/>
    <x v="39"/>
    <s v="Upgradable leadingedge Local Area Network"/>
    <n v="157300"/>
    <n v="11167"/>
    <n v="7.0991735537190084E-2"/>
    <x v="0"/>
    <n v="157"/>
    <n v="71"/>
    <x v="1"/>
    <s v="USD"/>
    <n v="1467003600"/>
    <n v="1467262800"/>
    <b v="0"/>
    <b v="1"/>
    <s v="theater/plays"/>
    <x v="1"/>
    <x v="1"/>
  </r>
  <r>
    <n v="391"/>
    <x v="40"/>
    <s v="Mandatory uniform strategy"/>
    <n v="60400"/>
    <n v="4393"/>
    <n v="7.27317880794702E-2"/>
    <x v="0"/>
    <n v="151"/>
    <n v="29"/>
    <x v="1"/>
    <s v="USD"/>
    <n v="1389679200"/>
    <n v="1389852000"/>
    <b v="0"/>
    <b v="0"/>
    <s v="publishing/nonfiction"/>
    <x v="6"/>
    <x v="7"/>
  </r>
  <r>
    <n v="306"/>
    <x v="41"/>
    <s v="Enterprise-wide 3rdgeneration knowledge user"/>
    <n v="6500"/>
    <n v="514"/>
    <n v="7.9076923076923072E-2"/>
    <x v="0"/>
    <n v="7"/>
    <n v="73"/>
    <x v="1"/>
    <s v="USD"/>
    <n v="1500008400"/>
    <n v="1500267600"/>
    <b v="0"/>
    <b v="1"/>
    <s v="theater/plays"/>
    <x v="1"/>
    <x v="1"/>
  </r>
  <r>
    <n v="657"/>
    <x v="42"/>
    <s v="Balanced optimal hardware"/>
    <n v="10000"/>
    <n v="824"/>
    <n v="8.2400000000000001E-2"/>
    <x v="0"/>
    <n v="14"/>
    <n v="58"/>
    <x v="1"/>
    <s v="USD"/>
    <n v="1514354400"/>
    <n v="1515736800"/>
    <b v="0"/>
    <b v="0"/>
    <s v="film &amp; video/science fiction"/>
    <x v="3"/>
    <x v="15"/>
  </r>
  <r>
    <n v="220"/>
    <x v="43"/>
    <s v="Focused composite approach"/>
    <n v="7900"/>
    <n v="667"/>
    <n v="8.4430379746835441E-2"/>
    <x v="0"/>
    <n v="17"/>
    <n v="39"/>
    <x v="1"/>
    <s v="USD"/>
    <n v="1309496400"/>
    <n v="1311051600"/>
    <b v="1"/>
    <b v="0"/>
    <s v="theater/plays"/>
    <x v="1"/>
    <x v="1"/>
  </r>
  <r>
    <n v="198"/>
    <x v="44"/>
    <s v="Universal multi-state capability"/>
    <n v="63200"/>
    <n v="6041"/>
    <n v="9.5585443037974685E-2"/>
    <x v="0"/>
    <n v="168"/>
    <n v="35"/>
    <x v="1"/>
    <s v="USD"/>
    <n v="1281070800"/>
    <n v="1283576400"/>
    <b v="0"/>
    <b v="0"/>
    <s v="music/electric music"/>
    <x v="4"/>
    <x v="5"/>
  </r>
  <r>
    <n v="320"/>
    <x v="45"/>
    <s v="Phased holistic implementation"/>
    <n v="84400"/>
    <n v="8092"/>
    <n v="9.5876777251184833E-2"/>
    <x v="0"/>
    <n v="80"/>
    <n v="101"/>
    <x v="1"/>
    <s v="USD"/>
    <n v="1305003600"/>
    <n v="1305781200"/>
    <b v="0"/>
    <b v="0"/>
    <s v="publishing/fiction"/>
    <x v="6"/>
    <x v="16"/>
  </r>
  <r>
    <n v="292"/>
    <x v="46"/>
    <s v="Versatile cohesive encoding"/>
    <n v="7300"/>
    <n v="717"/>
    <n v="9.8219178082191785E-2"/>
    <x v="0"/>
    <n v="10"/>
    <n v="71"/>
    <x v="1"/>
    <s v="USD"/>
    <n v="1331874000"/>
    <n v="1333429200"/>
    <b v="0"/>
    <b v="0"/>
    <s v="food/food trucks"/>
    <x v="0"/>
    <x v="0"/>
  </r>
  <r>
    <n v="946"/>
    <x v="47"/>
    <s v="Public-key bandwidth-monitored intranet"/>
    <n v="153700"/>
    <n v="15238"/>
    <n v="9.9141184124918666E-2"/>
    <x v="0"/>
    <n v="181"/>
    <n v="84"/>
    <x v="1"/>
    <s v="USD"/>
    <n v="1308200400"/>
    <n v="1308373200"/>
    <b v="0"/>
    <b v="0"/>
    <s v="theater/plays"/>
    <x v="1"/>
    <x v="1"/>
  </r>
  <r>
    <n v="377"/>
    <x v="48"/>
    <s v="Phased methodical initiative"/>
    <n v="49700"/>
    <n v="5098"/>
    <n v="0.10257545271629778"/>
    <x v="0"/>
    <n v="127"/>
    <n v="40"/>
    <x v="1"/>
    <s v="USD"/>
    <n v="1571720400"/>
    <n v="1572933600"/>
    <b v="0"/>
    <b v="0"/>
    <s v="theater/plays"/>
    <x v="1"/>
    <x v="1"/>
  </r>
  <r>
    <n v="775"/>
    <x v="49"/>
    <s v="Customer-focused non-volatile framework"/>
    <n v="9400"/>
    <n v="968"/>
    <n v="0.10297872340425532"/>
    <x v="0"/>
    <n v="10"/>
    <n v="96"/>
    <x v="1"/>
    <s v="USD"/>
    <n v="1415253600"/>
    <n v="1416117600"/>
    <b v="0"/>
    <b v="0"/>
    <s v="music/rock"/>
    <x v="4"/>
    <x v="4"/>
  </r>
  <r>
    <n v="171"/>
    <x v="50"/>
    <s v="Public-key 3rdgeneration budgetary management"/>
    <n v="4900"/>
    <n v="521"/>
    <n v="0.1063265306122449"/>
    <x v="0"/>
    <n v="5"/>
    <n v="104"/>
    <x v="1"/>
    <s v="USD"/>
    <n v="1395291600"/>
    <n v="1397192400"/>
    <b v="0"/>
    <b v="0"/>
    <s v="publishing/translations"/>
    <x v="6"/>
    <x v="14"/>
  </r>
  <r>
    <n v="423"/>
    <x v="51"/>
    <s v="Self-enabling real-time definition"/>
    <n v="147800"/>
    <n v="15723"/>
    <n v="0.10638024357239513"/>
    <x v="0"/>
    <n v="162"/>
    <n v="97"/>
    <x v="1"/>
    <s v="USD"/>
    <n v="1316667600"/>
    <n v="1316840400"/>
    <b v="0"/>
    <b v="1"/>
    <s v="food/food trucks"/>
    <x v="0"/>
    <x v="0"/>
  </r>
  <r>
    <n v="236"/>
    <x v="52"/>
    <s v="Object-based directional function"/>
    <n v="39500"/>
    <n v="4323"/>
    <n v="0.10944303797468355"/>
    <x v="0"/>
    <n v="57"/>
    <n v="75"/>
    <x v="5"/>
    <s v="AUD"/>
    <n v="1561438800"/>
    <n v="1562043600"/>
    <b v="0"/>
    <b v="1"/>
    <s v="music/rock"/>
    <x v="4"/>
    <x v="4"/>
  </r>
  <r>
    <n v="415"/>
    <x v="53"/>
    <s v="Intuitive needs-based monitoring"/>
    <n v="113500"/>
    <n v="12552"/>
    <n v="0.11059030837004405"/>
    <x v="0"/>
    <n v="418"/>
    <n v="30"/>
    <x v="1"/>
    <s v="USD"/>
    <n v="1326434400"/>
    <n v="1327903200"/>
    <b v="0"/>
    <b v="0"/>
    <s v="theater/plays"/>
    <x v="1"/>
    <x v="1"/>
  </r>
  <r>
    <n v="529"/>
    <x v="54"/>
    <s v="Seamless logistical encryption"/>
    <n v="5100"/>
    <n v="574"/>
    <n v="0.11254901960784314"/>
    <x v="0"/>
    <n v="9"/>
    <n v="63"/>
    <x v="1"/>
    <s v="USD"/>
    <n v="1399698000"/>
    <n v="1402117200"/>
    <b v="0"/>
    <b v="0"/>
    <s v="games/video games"/>
    <x v="7"/>
    <x v="17"/>
  </r>
  <r>
    <n v="388"/>
    <x v="55"/>
    <s v="Exclusive dynamic adapter"/>
    <n v="114800"/>
    <n v="12938"/>
    <n v="0.11270034843205574"/>
    <x v="2"/>
    <n v="145"/>
    <n v="89"/>
    <x v="3"/>
    <s v="CHF"/>
    <n v="1325656800"/>
    <n v="1325829600"/>
    <b v="0"/>
    <b v="0"/>
    <s v="music/indie rock"/>
    <x v="4"/>
    <x v="10"/>
  </r>
  <r>
    <n v="638"/>
    <x v="56"/>
    <s v="Monitored 24/7 approach"/>
    <n v="81600"/>
    <n v="9318"/>
    <n v="0.11419117647058824"/>
    <x v="0"/>
    <n v="94"/>
    <n v="99"/>
    <x v="1"/>
    <s v="USD"/>
    <n v="1280206800"/>
    <n v="1281243600"/>
    <b v="0"/>
    <b v="1"/>
    <s v="theater/plays"/>
    <x v="1"/>
    <x v="1"/>
  </r>
  <r>
    <n v="358"/>
    <x v="57"/>
    <s v="Profit-focused 3rdgeneration circuit"/>
    <n v="9700"/>
    <n v="1146"/>
    <n v="0.11814432989690722"/>
    <x v="0"/>
    <n v="23"/>
    <n v="49"/>
    <x v="0"/>
    <s v="CAD"/>
    <n v="1533877200"/>
    <n v="1534136400"/>
    <b v="1"/>
    <b v="0"/>
    <s v="photography/photography books"/>
    <x v="5"/>
    <x v="6"/>
  </r>
  <r>
    <n v="63"/>
    <x v="58"/>
    <s v="Assimilated didactic open system"/>
    <n v="4700"/>
    <n v="557"/>
    <n v="0.11851063829787234"/>
    <x v="0"/>
    <n v="5"/>
    <n v="111"/>
    <x v="1"/>
    <s v="USD"/>
    <n v="1493355600"/>
    <n v="1493874000"/>
    <b v="0"/>
    <b v="0"/>
    <s v="theater/plays"/>
    <x v="1"/>
    <x v="1"/>
  </r>
  <r>
    <n v="904"/>
    <x v="59"/>
    <s v="Digitized foreground array"/>
    <n v="6500"/>
    <n v="795"/>
    <n v="0.12230769230769231"/>
    <x v="0"/>
    <n v="16"/>
    <n v="49"/>
    <x v="1"/>
    <s v="USD"/>
    <n v="1349326800"/>
    <n v="1349672400"/>
    <b v="0"/>
    <b v="0"/>
    <s v="publishing/radio &amp; podcasts"/>
    <x v="6"/>
    <x v="18"/>
  </r>
  <r>
    <n v="562"/>
    <x v="60"/>
    <s v="Configurable bandwidth-monitored throughput"/>
    <n v="9900"/>
    <n v="1269"/>
    <n v="0.12818181818181817"/>
    <x v="0"/>
    <n v="26"/>
    <n v="48"/>
    <x v="3"/>
    <s v="CHF"/>
    <n v="1552366800"/>
    <n v="1552539600"/>
    <b v="0"/>
    <b v="0"/>
    <s v="music/rock"/>
    <x v="4"/>
    <x v="4"/>
  </r>
  <r>
    <n v="592"/>
    <x v="61"/>
    <s v="Object-based bandwidth-monitored concept"/>
    <n v="156800"/>
    <n v="20243"/>
    <n v="0.12910076530612244"/>
    <x v="0"/>
    <n v="253"/>
    <n v="80"/>
    <x v="1"/>
    <s v="USD"/>
    <n v="1401426000"/>
    <n v="1402203600"/>
    <b v="0"/>
    <b v="0"/>
    <s v="theater/plays"/>
    <x v="1"/>
    <x v="1"/>
  </r>
  <r>
    <n v="743"/>
    <x v="62"/>
    <s v="Exclusive bandwidth-monitored orchestration"/>
    <n v="3900"/>
    <n v="504"/>
    <n v="0.12923076923076923"/>
    <x v="0"/>
    <n v="17"/>
    <n v="29"/>
    <x v="1"/>
    <s v="USD"/>
    <n v="1445403600"/>
    <n v="1445922000"/>
    <b v="0"/>
    <b v="1"/>
    <s v="theater/plays"/>
    <x v="1"/>
    <x v="1"/>
  </r>
  <r>
    <n v="941"/>
    <x v="63"/>
    <s v="Profound exuding pricing structure"/>
    <n v="43000"/>
    <n v="5615"/>
    <n v="0.1305813953488372"/>
    <x v="0"/>
    <n v="78"/>
    <n v="71"/>
    <x v="1"/>
    <s v="USD"/>
    <n v="1294552800"/>
    <n v="1297576800"/>
    <b v="1"/>
    <b v="0"/>
    <s v="theater/plays"/>
    <x v="1"/>
    <x v="1"/>
  </r>
  <r>
    <n v="374"/>
    <x v="64"/>
    <s v="Open-source multi-tasking data-warehouse"/>
    <n v="167400"/>
    <n v="22073"/>
    <n v="0.13185782556750297"/>
    <x v="0"/>
    <n v="441"/>
    <n v="50"/>
    <x v="1"/>
    <s v="USD"/>
    <n v="1547186400"/>
    <n v="1547618400"/>
    <b v="0"/>
    <b v="1"/>
    <s v="film &amp; video/documentary"/>
    <x v="3"/>
    <x v="13"/>
  </r>
  <r>
    <n v="486"/>
    <x v="65"/>
    <s v="Compatible exuding Graphical User Interface"/>
    <n v="5200"/>
    <n v="702"/>
    <n v="0.13500000000000001"/>
    <x v="0"/>
    <n v="21"/>
    <n v="33"/>
    <x v="2"/>
    <s v="GBP"/>
    <n v="1520575200"/>
    <n v="1521867600"/>
    <b v="0"/>
    <b v="1"/>
    <s v="publishing/translations"/>
    <x v="6"/>
    <x v="14"/>
  </r>
  <r>
    <n v="611"/>
    <x v="66"/>
    <s v="Multi-lateral maximized core"/>
    <n v="8200"/>
    <n v="1136"/>
    <n v="0.13853658536585367"/>
    <x v="2"/>
    <n v="15"/>
    <n v="75"/>
    <x v="1"/>
    <s v="USD"/>
    <n v="1374728400"/>
    <n v="1375765200"/>
    <b v="0"/>
    <b v="0"/>
    <s v="theater/plays"/>
    <x v="1"/>
    <x v="1"/>
  </r>
  <r>
    <n v="505"/>
    <x v="67"/>
    <s v="Ameliorated explicit parallelism"/>
    <n v="89900"/>
    <n v="12497"/>
    <n v="0.13901001112347053"/>
    <x v="0"/>
    <n v="347"/>
    <n v="36"/>
    <x v="1"/>
    <s v="USD"/>
    <n v="1362722400"/>
    <n v="1366347600"/>
    <b v="0"/>
    <b v="1"/>
    <s v="publishing/radio &amp; podcasts"/>
    <x v="6"/>
    <x v="18"/>
  </r>
  <r>
    <n v="378"/>
    <x v="68"/>
    <s v="Managed stable function"/>
    <n v="178200"/>
    <n v="24882"/>
    <n v="0.13962962962962963"/>
    <x v="0"/>
    <n v="355"/>
    <n v="70"/>
    <x v="1"/>
    <s v="USD"/>
    <n v="1526878800"/>
    <n v="1530162000"/>
    <b v="0"/>
    <b v="0"/>
    <s v="film &amp; video/documentary"/>
    <x v="3"/>
    <x v="13"/>
  </r>
  <r>
    <n v="795"/>
    <x v="69"/>
    <s v="Stand-alone asynchronous functionalities"/>
    <n v="7100"/>
    <n v="1022"/>
    <n v="0.14394366197183098"/>
    <x v="0"/>
    <n v="31"/>
    <n v="32"/>
    <x v="1"/>
    <s v="USD"/>
    <n v="1477976400"/>
    <n v="1478235600"/>
    <b v="0"/>
    <b v="0"/>
    <s v="film &amp; video/drama"/>
    <x v="3"/>
    <x v="12"/>
  </r>
  <r>
    <n v="345"/>
    <x v="70"/>
    <s v="Open-source neutral task-force"/>
    <n v="157600"/>
    <n v="23159"/>
    <n v="0.14694796954314721"/>
    <x v="0"/>
    <n v="331"/>
    <n v="69"/>
    <x v="2"/>
    <s v="GBP"/>
    <n v="1436418000"/>
    <n v="1436504400"/>
    <b v="0"/>
    <b v="0"/>
    <s v="film &amp; video/drama"/>
    <x v="3"/>
    <x v="12"/>
  </r>
  <r>
    <n v="110"/>
    <x v="71"/>
    <s v="Cross-platform solution-oriented process improvement"/>
    <n v="142400"/>
    <n v="21307"/>
    <n v="0.14962780898876404"/>
    <x v="0"/>
    <n v="296"/>
    <n v="71"/>
    <x v="1"/>
    <s v="USD"/>
    <n v="1536642000"/>
    <n v="1538283600"/>
    <b v="0"/>
    <b v="0"/>
    <s v="food/food trucks"/>
    <x v="0"/>
    <x v="0"/>
  </r>
  <r>
    <n v="534"/>
    <x v="72"/>
    <s v="Self-enabling didactic orchestration"/>
    <n v="89100"/>
    <n v="13385"/>
    <n v="0.15022446689113356"/>
    <x v="0"/>
    <n v="243"/>
    <n v="55"/>
    <x v="1"/>
    <s v="USD"/>
    <n v="1534482000"/>
    <n v="1534568400"/>
    <b v="0"/>
    <b v="1"/>
    <s v="film &amp; video/drama"/>
    <x v="3"/>
    <x v="12"/>
  </r>
  <r>
    <n v="318"/>
    <x v="73"/>
    <s v="Decentralized demand-driven open system"/>
    <n v="5700"/>
    <n v="903"/>
    <n v="0.15842105263157893"/>
    <x v="0"/>
    <n v="17"/>
    <n v="53"/>
    <x v="1"/>
    <s v="USD"/>
    <n v="1392357600"/>
    <n v="1392530400"/>
    <b v="0"/>
    <b v="0"/>
    <s v="music/rock"/>
    <x v="4"/>
    <x v="4"/>
  </r>
  <r>
    <n v="543"/>
    <x v="74"/>
    <s v="Cross-group high-level moderator"/>
    <n v="84900"/>
    <n v="13864"/>
    <n v="0.1632979976442874"/>
    <x v="0"/>
    <n v="180"/>
    <n v="77"/>
    <x v="1"/>
    <s v="USD"/>
    <n v="1378875600"/>
    <n v="1380171600"/>
    <b v="0"/>
    <b v="0"/>
    <s v="games/video games"/>
    <x v="7"/>
    <x v="17"/>
  </r>
  <r>
    <n v="293"/>
    <x v="75"/>
    <s v="Organized executive solution"/>
    <n v="6500"/>
    <n v="1065"/>
    <n v="0.16384615384615384"/>
    <x v="2"/>
    <n v="32"/>
    <n v="33"/>
    <x v="4"/>
    <s v="EUR"/>
    <n v="1286254800"/>
    <n v="1287032400"/>
    <b v="0"/>
    <b v="0"/>
    <s v="theater/plays"/>
    <x v="1"/>
    <x v="1"/>
  </r>
  <r>
    <n v="482"/>
    <x v="76"/>
    <s v="Focused solution-oriented instruction set"/>
    <n v="4200"/>
    <n v="689"/>
    <n v="0.16404761904761905"/>
    <x v="0"/>
    <n v="9"/>
    <n v="76"/>
    <x v="1"/>
    <s v="USD"/>
    <n v="1330063200"/>
    <n v="1331013600"/>
    <b v="0"/>
    <b v="1"/>
    <s v="publishing/fiction"/>
    <x v="6"/>
    <x v="16"/>
  </r>
  <r>
    <n v="640"/>
    <x v="77"/>
    <s v="Pre-emptive context-sensitive support"/>
    <n v="119800"/>
    <n v="19769"/>
    <n v="0.16501669449081802"/>
    <x v="0"/>
    <n v="257"/>
    <n v="76"/>
    <x v="1"/>
    <s v="USD"/>
    <n v="1453096800"/>
    <n v="1453356000"/>
    <b v="0"/>
    <b v="0"/>
    <s v="theater/plays"/>
    <x v="1"/>
    <x v="1"/>
  </r>
  <r>
    <n v="434"/>
    <x v="78"/>
    <s v="Cloned transitional hierarchy"/>
    <n v="5400"/>
    <n v="903"/>
    <n v="0.16722222222222222"/>
    <x v="2"/>
    <n v="10"/>
    <n v="90"/>
    <x v="0"/>
    <s v="CAD"/>
    <n v="1480572000"/>
    <n v="1481781600"/>
    <b v="1"/>
    <b v="0"/>
    <s v="theater/plays"/>
    <x v="1"/>
    <x v="1"/>
  </r>
  <r>
    <n v="578"/>
    <x v="79"/>
    <s v="Sharable radical toolset"/>
    <n v="96500"/>
    <n v="16168"/>
    <n v="0.1675440414507772"/>
    <x v="0"/>
    <n v="245"/>
    <n v="65"/>
    <x v="1"/>
    <s v="USD"/>
    <n v="1322719200"/>
    <n v="1322978400"/>
    <b v="0"/>
    <b v="0"/>
    <s v="film &amp; video/science fiction"/>
    <x v="3"/>
    <x v="15"/>
  </r>
  <r>
    <n v="146"/>
    <x v="80"/>
    <s v="Optional bandwidth-monitored middleware"/>
    <n v="8800"/>
    <n v="1518"/>
    <n v="0.17249999999999999"/>
    <x v="2"/>
    <n v="51"/>
    <n v="29"/>
    <x v="1"/>
    <s v="USD"/>
    <n v="1320732000"/>
    <n v="1322460000"/>
    <b v="0"/>
    <b v="0"/>
    <s v="theater/plays"/>
    <x v="1"/>
    <x v="1"/>
  </r>
  <r>
    <n v="286"/>
    <x v="81"/>
    <s v="Devolved uniform complexity"/>
    <n v="112100"/>
    <n v="19557"/>
    <n v="0.17446030330062445"/>
    <x v="2"/>
    <n v="184"/>
    <n v="106"/>
    <x v="1"/>
    <s v="USD"/>
    <n v="1479880800"/>
    <n v="1480485600"/>
    <b v="0"/>
    <b v="0"/>
    <s v="theater/plays"/>
    <x v="1"/>
    <x v="1"/>
  </r>
  <r>
    <n v="728"/>
    <x v="82"/>
    <s v="Versatile mission-critical knowledgebase"/>
    <n v="4200"/>
    <n v="735"/>
    <n v="0.17499999999999999"/>
    <x v="0"/>
    <n v="10"/>
    <n v="73"/>
    <x v="1"/>
    <s v="USD"/>
    <n v="1464152400"/>
    <n v="1465102800"/>
    <b v="0"/>
    <b v="0"/>
    <s v="theater/plays"/>
    <x v="1"/>
    <x v="1"/>
  </r>
  <r>
    <n v="678"/>
    <x v="83"/>
    <s v="Inverse static standardization"/>
    <n v="99500"/>
    <n v="17879"/>
    <n v="0.17968844221105529"/>
    <x v="2"/>
    <n v="215"/>
    <n v="83"/>
    <x v="1"/>
    <s v="USD"/>
    <n v="1547877600"/>
    <n v="1548050400"/>
    <b v="0"/>
    <b v="0"/>
    <s v="film &amp; video/drama"/>
    <x v="3"/>
    <x v="12"/>
  </r>
  <r>
    <n v="926"/>
    <x v="84"/>
    <s v="Synchronized cohesive encoding"/>
    <n v="8700"/>
    <n v="1577"/>
    <n v="0.18126436781609195"/>
    <x v="0"/>
    <n v="15"/>
    <n v="105"/>
    <x v="1"/>
    <s v="USD"/>
    <n v="1463029200"/>
    <n v="1463374800"/>
    <b v="0"/>
    <b v="0"/>
    <s v="food/food trucks"/>
    <x v="0"/>
    <x v="0"/>
  </r>
  <r>
    <n v="123"/>
    <x v="85"/>
    <s v="Enhanced scalable concept"/>
    <n v="177700"/>
    <n v="33092"/>
    <n v="0.18622397298818233"/>
    <x v="0"/>
    <n v="662"/>
    <n v="49"/>
    <x v="0"/>
    <s v="CAD"/>
    <n v="1448344800"/>
    <n v="1448604000"/>
    <b v="1"/>
    <b v="0"/>
    <s v="theater/plays"/>
    <x v="1"/>
    <x v="1"/>
  </r>
  <r>
    <n v="283"/>
    <x v="86"/>
    <s v="Business-focused dynamic instruction set"/>
    <n v="8100"/>
    <n v="1517"/>
    <n v="0.18728395061728395"/>
    <x v="0"/>
    <n v="29"/>
    <n v="52"/>
    <x v="6"/>
    <s v="DKK"/>
    <n v="1464584400"/>
    <n v="1465016400"/>
    <b v="0"/>
    <b v="0"/>
    <s v="music/rock"/>
    <x v="4"/>
    <x v="4"/>
  </r>
  <r>
    <n v="577"/>
    <x v="87"/>
    <s v="Adaptive 24hour projection"/>
    <n v="8200"/>
    <n v="1546"/>
    <n v="0.18853658536585366"/>
    <x v="2"/>
    <n v="37"/>
    <n v="41"/>
    <x v="1"/>
    <s v="USD"/>
    <n v="1299823200"/>
    <n v="1302066000"/>
    <b v="0"/>
    <b v="0"/>
    <s v="music/jazz"/>
    <x v="4"/>
    <x v="9"/>
  </r>
  <r>
    <n v="367"/>
    <x v="88"/>
    <s v="Triple-buffered explicit methodology"/>
    <n v="9900"/>
    <n v="1870"/>
    <n v="0.18888888888888888"/>
    <x v="0"/>
    <n v="75"/>
    <n v="24"/>
    <x v="1"/>
    <s v="USD"/>
    <n v="1413608400"/>
    <n v="1415685600"/>
    <b v="0"/>
    <b v="1"/>
    <s v="theater/plays"/>
    <x v="1"/>
    <x v="1"/>
  </r>
  <r>
    <n v="956"/>
    <x v="89"/>
    <s v="Re-engineered composite focus group"/>
    <n v="187600"/>
    <n v="35698"/>
    <n v="0.19028784648187633"/>
    <x v="0"/>
    <n v="830"/>
    <n v="43"/>
    <x v="1"/>
    <s v="USD"/>
    <n v="1450764000"/>
    <n v="1451109600"/>
    <b v="0"/>
    <b v="0"/>
    <s v="film &amp; video/science fiction"/>
    <x v="3"/>
    <x v="15"/>
  </r>
  <r>
    <n v="317"/>
    <x v="90"/>
    <s v="Cross-group coherent hierarchy"/>
    <n v="6600"/>
    <n v="1269"/>
    <n v="0.19227272727272726"/>
    <x v="0"/>
    <n v="30"/>
    <n v="42"/>
    <x v="1"/>
    <s v="USD"/>
    <n v="1494738000"/>
    <n v="1495861200"/>
    <b v="0"/>
    <b v="0"/>
    <s v="theater/plays"/>
    <x v="1"/>
    <x v="1"/>
  </r>
  <r>
    <n v="910"/>
    <x v="91"/>
    <s v="Proactive incremental architecture"/>
    <n v="154500"/>
    <n v="30215"/>
    <n v="0.19556634304207121"/>
    <x v="2"/>
    <n v="296"/>
    <n v="102"/>
    <x v="1"/>
    <s v="USD"/>
    <n v="1421906400"/>
    <n v="1421992800"/>
    <b v="0"/>
    <b v="0"/>
    <s v="theater/plays"/>
    <x v="1"/>
    <x v="1"/>
  </r>
  <r>
    <n v="8"/>
    <x v="92"/>
    <s v="Exclusive attitude-oriented intranet"/>
    <n v="110100"/>
    <n v="21946"/>
    <n v="0.19932788374205268"/>
    <x v="1"/>
    <n v="708"/>
    <n v="30"/>
    <x v="6"/>
    <s v="DKK"/>
    <n v="1281330000"/>
    <n v="1281502800"/>
    <b v="0"/>
    <b v="0"/>
    <s v="theater/plays"/>
    <x v="1"/>
    <x v="1"/>
  </r>
  <r>
    <n v="192"/>
    <x v="93"/>
    <s v="Upgradable 4thgeneration productivity"/>
    <n v="42600"/>
    <n v="8517"/>
    <n v="0.19992957746478873"/>
    <x v="0"/>
    <n v="243"/>
    <n v="35"/>
    <x v="1"/>
    <s v="USD"/>
    <n v="1403845200"/>
    <n v="1404190800"/>
    <b v="0"/>
    <b v="0"/>
    <s v="music/rock"/>
    <x v="4"/>
    <x v="4"/>
  </r>
  <r>
    <n v="907"/>
    <x v="94"/>
    <s v="Quality-focused asymmetric adapter"/>
    <n v="9100"/>
    <n v="1843"/>
    <n v="0.20252747252747252"/>
    <x v="0"/>
    <n v="41"/>
    <n v="44"/>
    <x v="1"/>
    <s v="USD"/>
    <n v="1303880400"/>
    <n v="1304485200"/>
    <b v="0"/>
    <b v="0"/>
    <s v="theater/plays"/>
    <x v="1"/>
    <x v="1"/>
  </r>
  <r>
    <n v="711"/>
    <x v="95"/>
    <s v="Customizable full-range artificial intelligence"/>
    <n v="6200"/>
    <n v="1260"/>
    <n v="0.20322580645161289"/>
    <x v="0"/>
    <n v="14"/>
    <n v="90"/>
    <x v="4"/>
    <s v="EUR"/>
    <n v="1453615200"/>
    <n v="1453788000"/>
    <b v="1"/>
    <b v="1"/>
    <s v="theater/plays"/>
    <x v="1"/>
    <x v="1"/>
  </r>
  <r>
    <n v="310"/>
    <x v="96"/>
    <s v="Switchable zero tolerance website"/>
    <n v="7800"/>
    <n v="1586"/>
    <n v="0.20333333333333334"/>
    <x v="0"/>
    <n v="16"/>
    <n v="99"/>
    <x v="1"/>
    <s v="USD"/>
    <n v="1270789200"/>
    <n v="1272171600"/>
    <b v="0"/>
    <b v="0"/>
    <s v="games/video games"/>
    <x v="7"/>
    <x v="17"/>
  </r>
  <r>
    <n v="668"/>
    <x v="97"/>
    <s v="Programmable leadingedge budgetary management"/>
    <n v="27500"/>
    <n v="5593"/>
    <n v="0.20338181818181819"/>
    <x v="0"/>
    <n v="76"/>
    <n v="73"/>
    <x v="1"/>
    <s v="USD"/>
    <n v="1343797200"/>
    <n v="1344834000"/>
    <b v="0"/>
    <b v="0"/>
    <s v="theater/plays"/>
    <x v="1"/>
    <x v="1"/>
  </r>
  <r>
    <n v="139"/>
    <x v="98"/>
    <s v="Down-sized empowering protocol"/>
    <n v="92100"/>
    <n v="19246"/>
    <n v="0.20896851248642778"/>
    <x v="0"/>
    <n v="326"/>
    <n v="59"/>
    <x v="1"/>
    <s v="USD"/>
    <n v="1429592400"/>
    <n v="1430974800"/>
    <b v="0"/>
    <b v="1"/>
    <s v="technology/wearables"/>
    <x v="2"/>
    <x v="11"/>
  </r>
  <r>
    <n v="6"/>
    <x v="99"/>
    <s v="Operative upward-trending algorithm"/>
    <n v="5200"/>
    <n v="1090"/>
    <n v="0.20961538461538462"/>
    <x v="0"/>
    <n v="18"/>
    <n v="60"/>
    <x v="2"/>
    <s v="GBP"/>
    <n v="1505278800"/>
    <n v="1505365200"/>
    <b v="0"/>
    <b v="0"/>
    <s v="film &amp; video/documentary"/>
    <x v="3"/>
    <x v="13"/>
  </r>
  <r>
    <n v="209"/>
    <x v="100"/>
    <s v="Distributed system-worthy application"/>
    <n v="194500"/>
    <n v="41212"/>
    <n v="0.21188688946015424"/>
    <x v="1"/>
    <n v="808"/>
    <n v="51"/>
    <x v="5"/>
    <s v="AUD"/>
    <n v="1462510800"/>
    <n v="1463115600"/>
    <b v="0"/>
    <b v="0"/>
    <s v="film &amp; video/documentary"/>
    <x v="3"/>
    <x v="13"/>
  </r>
  <r>
    <n v="973"/>
    <x v="101"/>
    <s v="Programmable multi-state algorithm"/>
    <n v="121100"/>
    <n v="26176"/>
    <n v="0.21615194054500414"/>
    <x v="0"/>
    <n v="252"/>
    <n v="103"/>
    <x v="1"/>
    <s v="USD"/>
    <n v="1291960800"/>
    <n v="1292133600"/>
    <b v="0"/>
    <b v="1"/>
    <s v="theater/plays"/>
    <x v="1"/>
    <x v="1"/>
  </r>
  <r>
    <n v="514"/>
    <x v="102"/>
    <s v="Centralized motivating capacity"/>
    <n v="138700"/>
    <n v="31123"/>
    <n v="0.22439077144917088"/>
    <x v="2"/>
    <n v="528"/>
    <n v="58"/>
    <x v="3"/>
    <s v="CHF"/>
    <n v="1386309600"/>
    <n v="1386741600"/>
    <b v="0"/>
    <b v="1"/>
    <s v="music/rock"/>
    <x v="4"/>
    <x v="4"/>
  </r>
  <r>
    <n v="329"/>
    <x v="103"/>
    <s v="Fundamental incremental database"/>
    <n v="93800"/>
    <n v="21477"/>
    <n v="0.22896588486140726"/>
    <x v="1"/>
    <n v="211"/>
    <n v="101"/>
    <x v="1"/>
    <s v="USD"/>
    <n v="1481522400"/>
    <n v="1482472800"/>
    <b v="0"/>
    <b v="0"/>
    <s v="games/video games"/>
    <x v="7"/>
    <x v="17"/>
  </r>
  <r>
    <n v="256"/>
    <x v="104"/>
    <s v="Optimized actuating toolset"/>
    <n v="4100"/>
    <n v="959"/>
    <n v="0.23390243902439026"/>
    <x v="0"/>
    <n v="15"/>
    <n v="63"/>
    <x v="2"/>
    <s v="GBP"/>
    <n v="1453615200"/>
    <n v="1456812000"/>
    <b v="0"/>
    <b v="0"/>
    <s v="music/rock"/>
    <x v="4"/>
    <x v="4"/>
  </r>
  <r>
    <n v="189"/>
    <x v="105"/>
    <s v="Switchable contextually-based access"/>
    <n v="191300"/>
    <n v="45004"/>
    <n v="0.23525352848928385"/>
    <x v="2"/>
    <n v="441"/>
    <n v="102"/>
    <x v="1"/>
    <s v="USD"/>
    <n v="1457071200"/>
    <n v="1457071200"/>
    <b v="0"/>
    <b v="0"/>
    <s v="theater/plays"/>
    <x v="1"/>
    <x v="1"/>
  </r>
  <r>
    <n v="869"/>
    <x v="106"/>
    <s v="Multi-channeled responsive product"/>
    <n v="161900"/>
    <n v="38376"/>
    <n v="0.23703520691785052"/>
    <x v="0"/>
    <n v="526"/>
    <n v="72"/>
    <x v="1"/>
    <s v="USD"/>
    <n v="1277096400"/>
    <n v="1278306000"/>
    <b v="0"/>
    <b v="0"/>
    <s v="film &amp; video/drama"/>
    <x v="3"/>
    <x v="12"/>
  </r>
  <r>
    <n v="498"/>
    <x v="107"/>
    <s v="Devolved background project"/>
    <n v="193400"/>
    <n v="46317"/>
    <n v="0.239488107549121"/>
    <x v="0"/>
    <n v="579"/>
    <n v="79"/>
    <x v="6"/>
    <s v="DKK"/>
    <n v="1420092000"/>
    <n v="1420264800"/>
    <b v="0"/>
    <b v="0"/>
    <s v="technology/web"/>
    <x v="2"/>
    <x v="2"/>
  </r>
  <r>
    <n v="492"/>
    <x v="18"/>
    <s v="Persevering interactive matrix"/>
    <n v="191000"/>
    <n v="45831"/>
    <n v="0.23995287958115183"/>
    <x v="2"/>
    <n v="595"/>
    <n v="77"/>
    <x v="1"/>
    <s v="USD"/>
    <n v="1275886800"/>
    <n v="1278910800"/>
    <b v="1"/>
    <b v="1"/>
    <s v="film &amp; video/shorts"/>
    <x v="3"/>
    <x v="19"/>
  </r>
  <r>
    <n v="511"/>
    <x v="108"/>
    <s v="User-centric intangible neural-net"/>
    <n v="147800"/>
    <n v="35498"/>
    <n v="0.24017591339648173"/>
    <x v="0"/>
    <n v="362"/>
    <n v="98"/>
    <x v="1"/>
    <s v="USD"/>
    <n v="1564030800"/>
    <n v="1564894800"/>
    <b v="0"/>
    <b v="0"/>
    <s v="theater/plays"/>
    <x v="1"/>
    <x v="1"/>
  </r>
  <r>
    <n v="69"/>
    <x v="109"/>
    <s v="Switchable disintermediate moderator"/>
    <n v="7900"/>
    <n v="1901"/>
    <n v="0.24063291139240506"/>
    <x v="2"/>
    <n v="17"/>
    <n v="111"/>
    <x v="1"/>
    <s v="USD"/>
    <n v="1292738400"/>
    <n v="1295676000"/>
    <b v="0"/>
    <b v="0"/>
    <s v="theater/plays"/>
    <x v="1"/>
    <x v="1"/>
  </r>
  <r>
    <n v="323"/>
    <x v="110"/>
    <s v="Integrated zero-defect help-desk"/>
    <n v="8900"/>
    <n v="2148"/>
    <n v="0.24134831460674158"/>
    <x v="0"/>
    <n v="26"/>
    <n v="82"/>
    <x v="2"/>
    <s v="GBP"/>
    <n v="1395896400"/>
    <n v="1396069200"/>
    <b v="0"/>
    <b v="0"/>
    <s v="film &amp; video/documentary"/>
    <x v="3"/>
    <x v="13"/>
  </r>
  <r>
    <n v="541"/>
    <x v="111"/>
    <s v="Polarized systemic Internet solution"/>
    <n v="178000"/>
    <n v="43086"/>
    <n v="0.24205617977528091"/>
    <x v="0"/>
    <n v="395"/>
    <n v="109"/>
    <x v="4"/>
    <s v="EUR"/>
    <n v="1433912400"/>
    <n v="1436158800"/>
    <b v="0"/>
    <b v="0"/>
    <s v="games/mobile games"/>
    <x v="7"/>
    <x v="20"/>
  </r>
  <r>
    <n v="447"/>
    <x v="112"/>
    <s v="Self-enabling next generation algorithm"/>
    <n v="155200"/>
    <n v="37754"/>
    <n v="0.24326030927835052"/>
    <x v="2"/>
    <n v="439"/>
    <n v="86"/>
    <x v="2"/>
    <s v="GBP"/>
    <n v="1513663200"/>
    <n v="1515045600"/>
    <b v="0"/>
    <b v="0"/>
    <s v="film &amp; video/television"/>
    <x v="3"/>
    <x v="21"/>
  </r>
  <r>
    <n v="715"/>
    <x v="113"/>
    <s v="Expanded even-keeled portal"/>
    <n v="118000"/>
    <n v="28870"/>
    <n v="0.24466101694915254"/>
    <x v="0"/>
    <n v="656"/>
    <n v="44"/>
    <x v="1"/>
    <s v="USD"/>
    <n v="1281157200"/>
    <n v="1281589200"/>
    <b v="0"/>
    <b v="0"/>
    <s v="games/mobile games"/>
    <x v="7"/>
    <x v="20"/>
  </r>
  <r>
    <n v="103"/>
    <x v="114"/>
    <s v="Polarized incremental emulation"/>
    <n v="10000"/>
    <n v="2461"/>
    <n v="0.24610000000000001"/>
    <x v="0"/>
    <n v="37"/>
    <n v="66"/>
    <x v="4"/>
    <s v="EUR"/>
    <n v="1287896400"/>
    <n v="1288674000"/>
    <b v="0"/>
    <b v="0"/>
    <s v="music/electric music"/>
    <x v="4"/>
    <x v="5"/>
  </r>
  <r>
    <n v="441"/>
    <x v="115"/>
    <s v="Automated optimal function"/>
    <n v="7000"/>
    <n v="1744"/>
    <n v="0.24914285714285714"/>
    <x v="0"/>
    <n v="32"/>
    <n v="54"/>
    <x v="1"/>
    <s v="USD"/>
    <n v="1335416400"/>
    <n v="1337835600"/>
    <b v="0"/>
    <b v="0"/>
    <s v="technology/wearables"/>
    <x v="2"/>
    <x v="11"/>
  </r>
  <r>
    <n v="876"/>
    <x v="116"/>
    <s v="Re-engineered encompassing definition"/>
    <n v="8300"/>
    <n v="2111"/>
    <n v="0.25433734939759034"/>
    <x v="0"/>
    <n v="57"/>
    <n v="37"/>
    <x v="0"/>
    <s v="CAD"/>
    <n v="1559970000"/>
    <n v="1562043600"/>
    <b v="0"/>
    <b v="0"/>
    <s v="photography/photography books"/>
    <x v="5"/>
    <x v="6"/>
  </r>
  <r>
    <n v="791"/>
    <x v="117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175"/>
    <x v="118"/>
    <s v="Sharable intangible migration"/>
    <n v="181200"/>
    <n v="47459"/>
    <n v="0.26191501103752757"/>
    <x v="0"/>
    <n v="1130"/>
    <n v="41"/>
    <x v="1"/>
    <s v="USD"/>
    <n v="1472619600"/>
    <n v="1474261200"/>
    <b v="0"/>
    <b v="0"/>
    <s v="theater/plays"/>
    <x v="1"/>
    <x v="1"/>
  </r>
  <r>
    <n v="457"/>
    <x v="119"/>
    <s v="Cloned asymmetric functionalities"/>
    <n v="5000"/>
    <n v="1332"/>
    <n v="0.26640000000000003"/>
    <x v="0"/>
    <n v="46"/>
    <n v="28"/>
    <x v="1"/>
    <s v="USD"/>
    <n v="1476421200"/>
    <n v="1476594000"/>
    <b v="0"/>
    <b v="0"/>
    <s v="theater/plays"/>
    <x v="1"/>
    <x v="1"/>
  </r>
  <r>
    <n v="947"/>
    <x v="120"/>
    <s v="Upgradable clear-thinking hardware"/>
    <n v="3600"/>
    <n v="961"/>
    <n v="0.26694444444444443"/>
    <x v="0"/>
    <n v="13"/>
    <n v="73"/>
    <x v="1"/>
    <s v="USD"/>
    <n v="1411707600"/>
    <n v="1412312400"/>
    <b v="0"/>
    <b v="0"/>
    <s v="theater/plays"/>
    <x v="1"/>
    <x v="1"/>
  </r>
  <r>
    <n v="270"/>
    <x v="121"/>
    <s v="Triple-buffered 4thgeneration toolset"/>
    <n v="173900"/>
    <n v="47260"/>
    <n v="0.27176538240368026"/>
    <x v="2"/>
    <n v="1890"/>
    <n v="25"/>
    <x v="1"/>
    <s v="USD"/>
    <n v="1291269600"/>
    <n v="1291442400"/>
    <b v="0"/>
    <b v="0"/>
    <s v="games/video games"/>
    <x v="7"/>
    <x v="17"/>
  </r>
  <r>
    <n v="897"/>
    <x v="122"/>
    <s v="Organized discrete encoding"/>
    <n v="8800"/>
    <n v="2437"/>
    <n v="0.27693181818181817"/>
    <x v="0"/>
    <n v="27"/>
    <n v="90"/>
    <x v="1"/>
    <s v="USD"/>
    <n v="1556427600"/>
    <n v="1556600400"/>
    <b v="0"/>
    <b v="0"/>
    <s v="theater/plays"/>
    <x v="1"/>
    <x v="1"/>
  </r>
  <r>
    <n v="971"/>
    <x v="123"/>
    <s v="Versatile neutral workforce"/>
    <n v="5100"/>
    <n v="1414"/>
    <n v="0.27725490196078434"/>
    <x v="0"/>
    <n v="24"/>
    <n v="58"/>
    <x v="1"/>
    <s v="USD"/>
    <n v="1381208400"/>
    <n v="1381726800"/>
    <b v="0"/>
    <b v="0"/>
    <s v="film &amp; video/television"/>
    <x v="3"/>
    <x v="21"/>
  </r>
  <r>
    <n v="619"/>
    <x v="124"/>
    <s v="Ameliorated foreground methodology"/>
    <n v="195900"/>
    <n v="55757"/>
    <n v="0.28461970393057684"/>
    <x v="0"/>
    <n v="648"/>
    <n v="86"/>
    <x v="1"/>
    <s v="USD"/>
    <n v="1304658000"/>
    <n v="1304744400"/>
    <b v="1"/>
    <b v="1"/>
    <s v="theater/plays"/>
    <x v="1"/>
    <x v="1"/>
  </r>
  <r>
    <n v="887"/>
    <x v="125"/>
    <s v="Multi-layered systematic knowledgebase"/>
    <n v="7800"/>
    <n v="2289"/>
    <n v="0.29346153846153844"/>
    <x v="0"/>
    <n v="31"/>
    <n v="73"/>
    <x v="1"/>
    <s v="USD"/>
    <n v="1437109200"/>
    <n v="1441170000"/>
    <b v="0"/>
    <b v="1"/>
    <s v="theater/plays"/>
    <x v="1"/>
    <x v="1"/>
  </r>
  <r>
    <n v="476"/>
    <x v="126"/>
    <s v="Optional solution-oriented instruction set"/>
    <n v="191500"/>
    <n v="57122"/>
    <n v="0.29828720626631855"/>
    <x v="0"/>
    <n v="1120"/>
    <n v="51"/>
    <x v="1"/>
    <s v="USD"/>
    <n v="1533877200"/>
    <n v="1534395600"/>
    <b v="0"/>
    <b v="0"/>
    <s v="publishing/fiction"/>
    <x v="6"/>
    <x v="16"/>
  </r>
  <r>
    <n v="740"/>
    <x v="127"/>
    <s v="Phased system-worthy conglomeration"/>
    <n v="5300"/>
    <n v="1592"/>
    <n v="0.30037735849056602"/>
    <x v="0"/>
    <n v="16"/>
    <n v="99"/>
    <x v="1"/>
    <s v="USD"/>
    <n v="1486101600"/>
    <n v="1486360800"/>
    <b v="0"/>
    <b v="0"/>
    <s v="theater/plays"/>
    <x v="1"/>
    <x v="1"/>
  </r>
  <r>
    <n v="745"/>
    <x v="128"/>
    <s v="Streamlined needs-based knowledge user"/>
    <n v="6900"/>
    <n v="2091"/>
    <n v="0.30304347826086958"/>
    <x v="0"/>
    <n v="34"/>
    <n v="61"/>
    <x v="1"/>
    <s v="USD"/>
    <n v="1275195600"/>
    <n v="1277528400"/>
    <b v="0"/>
    <b v="0"/>
    <s v="technology/wearables"/>
    <x v="2"/>
    <x v="11"/>
  </r>
  <r>
    <n v="808"/>
    <x v="129"/>
    <s v="Enhanced regional flexibility"/>
    <n v="5200"/>
    <n v="1583"/>
    <n v="0.30442307692307691"/>
    <x v="0"/>
    <n v="19"/>
    <n v="83"/>
    <x v="1"/>
    <s v="USD"/>
    <n v="1463461200"/>
    <n v="1464930000"/>
    <b v="0"/>
    <b v="0"/>
    <s v="food/food trucks"/>
    <x v="0"/>
    <x v="0"/>
  </r>
  <r>
    <n v="790"/>
    <x v="130"/>
    <s v="Operative local pricing structure"/>
    <n v="185900"/>
    <n v="56774"/>
    <n v="0.30540075309306081"/>
    <x v="2"/>
    <n v="1113"/>
    <n v="51"/>
    <x v="1"/>
    <s v="USD"/>
    <n v="1266127200"/>
    <n v="1266645600"/>
    <b v="0"/>
    <b v="0"/>
    <s v="theater/plays"/>
    <x v="1"/>
    <x v="1"/>
  </r>
  <r>
    <n v="462"/>
    <x v="131"/>
    <s v="Total multimedia website"/>
    <n v="188800"/>
    <n v="57734"/>
    <n v="0.30579449152542371"/>
    <x v="0"/>
    <n v="535"/>
    <n v="107"/>
    <x v="1"/>
    <s v="USD"/>
    <n v="1359525600"/>
    <n v="1362808800"/>
    <b v="0"/>
    <b v="0"/>
    <s v="games/mobile games"/>
    <x v="7"/>
    <x v="20"/>
  </r>
  <r>
    <n v="843"/>
    <x v="132"/>
    <s v="De-engineered next generation parallelism"/>
    <n v="8800"/>
    <n v="2703"/>
    <n v="0.30715909090909088"/>
    <x v="0"/>
    <n v="33"/>
    <n v="81"/>
    <x v="1"/>
    <s v="USD"/>
    <n v="1535259600"/>
    <n v="1535778000"/>
    <b v="0"/>
    <b v="0"/>
    <s v="photography/photography books"/>
    <x v="5"/>
    <x v="6"/>
  </r>
  <r>
    <n v="485"/>
    <x v="133"/>
    <s v="Quality-focused mission-critical structure"/>
    <n v="90600"/>
    <n v="27844"/>
    <n v="0.30732891832229581"/>
    <x v="0"/>
    <n v="648"/>
    <n v="42"/>
    <x v="2"/>
    <s v="GBP"/>
    <n v="1560142800"/>
    <n v="1563685200"/>
    <b v="0"/>
    <b v="0"/>
    <s v="theater/plays"/>
    <x v="1"/>
    <x v="1"/>
  </r>
  <r>
    <n v="766"/>
    <x v="134"/>
    <s v="De-engineered disintermediate encryption"/>
    <n v="43800"/>
    <n v="13653"/>
    <n v="0.31171232876712329"/>
    <x v="0"/>
    <n v="248"/>
    <n v="55"/>
    <x v="5"/>
    <s v="AUD"/>
    <n v="1537333200"/>
    <n v="1537419600"/>
    <b v="0"/>
    <b v="0"/>
    <s v="film &amp; video/science fiction"/>
    <x v="3"/>
    <x v="15"/>
  </r>
  <r>
    <n v="261"/>
    <x v="135"/>
    <s v="Reverse-engineered cohesive migration"/>
    <n v="84300"/>
    <n v="26303"/>
    <n v="0.31201660735468567"/>
    <x v="0"/>
    <n v="454"/>
    <n v="57"/>
    <x v="1"/>
    <s v="USD"/>
    <n v="1282712400"/>
    <n v="1283058000"/>
    <b v="0"/>
    <b v="1"/>
    <s v="music/rock"/>
    <x v="4"/>
    <x v="4"/>
  </r>
  <r>
    <n v="168"/>
    <x v="136"/>
    <s v="Ergonomic uniform open system"/>
    <n v="128100"/>
    <n v="40107"/>
    <n v="0.3130913348946136"/>
    <x v="0"/>
    <n v="955"/>
    <n v="41"/>
    <x v="6"/>
    <s v="DKK"/>
    <n v="1550815200"/>
    <n v="1552798800"/>
    <b v="0"/>
    <b v="1"/>
    <s v="music/indie rock"/>
    <x v="4"/>
    <x v="10"/>
  </r>
  <r>
    <n v="302"/>
    <x v="137"/>
    <s v="Customizable bi-directional hardware"/>
    <n v="76100"/>
    <n v="24234"/>
    <n v="0.31844940867279897"/>
    <x v="0"/>
    <n v="245"/>
    <n v="98"/>
    <x v="1"/>
    <s v="USD"/>
    <n v="1535864400"/>
    <n v="1537074000"/>
    <b v="0"/>
    <b v="0"/>
    <s v="theater/plays"/>
    <x v="1"/>
    <x v="1"/>
  </r>
  <r>
    <n v="186"/>
    <x v="138"/>
    <s v="Grass-roots foreground policy"/>
    <n v="88800"/>
    <n v="28358"/>
    <n v="0.31934684684684683"/>
    <x v="0"/>
    <n v="886"/>
    <n v="32"/>
    <x v="1"/>
    <s v="USD"/>
    <n v="1400821200"/>
    <n v="1402117200"/>
    <b v="0"/>
    <b v="0"/>
    <s v="theater/plays"/>
    <x v="1"/>
    <x v="1"/>
  </r>
  <r>
    <n v="188"/>
    <x v="139"/>
    <s v="Networked didactic info-mediaries"/>
    <n v="8200"/>
    <n v="2625"/>
    <n v="0.3201219512195122"/>
    <x v="0"/>
    <n v="35"/>
    <n v="75"/>
    <x v="4"/>
    <s v="EUR"/>
    <n v="1417500000"/>
    <n v="1417586400"/>
    <b v="0"/>
    <b v="0"/>
    <s v="theater/plays"/>
    <x v="1"/>
    <x v="1"/>
  </r>
  <r>
    <n v="274"/>
    <x v="140"/>
    <s v="Fully-configurable background algorithm"/>
    <n v="2400"/>
    <n v="773"/>
    <n v="0.32208333333333333"/>
    <x v="0"/>
    <n v="15"/>
    <n v="51"/>
    <x v="1"/>
    <s v="USD"/>
    <n v="1509948000"/>
    <n v="1510380000"/>
    <b v="0"/>
    <b v="0"/>
    <s v="theater/plays"/>
    <x v="1"/>
    <x v="1"/>
  </r>
  <r>
    <n v="945"/>
    <x v="141"/>
    <s v="Cross-group clear-thinking task-force"/>
    <n v="172000"/>
    <n v="55805"/>
    <n v="0.32444767441860467"/>
    <x v="0"/>
    <n v="1691"/>
    <n v="33"/>
    <x v="1"/>
    <s v="USD"/>
    <n v="1333602000"/>
    <n v="1334898000"/>
    <b v="1"/>
    <b v="0"/>
    <s v="photography/photography books"/>
    <x v="5"/>
    <x v="6"/>
  </r>
  <r>
    <n v="522"/>
    <x v="142"/>
    <s v="Innovative static budgetary management"/>
    <n v="50500"/>
    <n v="16389"/>
    <n v="0.32453465346534655"/>
    <x v="0"/>
    <n v="191"/>
    <n v="85"/>
    <x v="1"/>
    <s v="USD"/>
    <n v="1341291600"/>
    <n v="1342328400"/>
    <b v="0"/>
    <b v="0"/>
    <s v="film &amp; video/shorts"/>
    <x v="3"/>
    <x v="19"/>
  </r>
  <r>
    <n v="736"/>
    <x v="143"/>
    <s v="Proactive heuristic orchestration"/>
    <n v="7700"/>
    <n v="2533"/>
    <n v="0.32896103896103895"/>
    <x v="2"/>
    <n v="29"/>
    <n v="87"/>
    <x v="1"/>
    <s v="USD"/>
    <n v="1424412000"/>
    <n v="1424757600"/>
    <b v="0"/>
    <b v="0"/>
    <s v="publishing/nonfiction"/>
    <x v="6"/>
    <x v="7"/>
  </r>
  <r>
    <n v="664"/>
    <x v="144"/>
    <s v="Optional maximized attitude"/>
    <n v="79400"/>
    <n v="26571"/>
    <n v="0.33464735516372796"/>
    <x v="0"/>
    <n v="1063"/>
    <n v="24"/>
    <x v="1"/>
    <s v="USD"/>
    <n v="1329717600"/>
    <n v="1330581600"/>
    <b v="0"/>
    <b v="0"/>
    <s v="music/jazz"/>
    <x v="4"/>
    <x v="9"/>
  </r>
  <r>
    <n v="674"/>
    <x v="145"/>
    <s v="Up-sized 24hour instruction set"/>
    <n v="170700"/>
    <n v="57250"/>
    <n v="0.33538371411833628"/>
    <x v="2"/>
    <n v="1218"/>
    <n v="47"/>
    <x v="1"/>
    <s v="USD"/>
    <n v="1313730000"/>
    <n v="1317790800"/>
    <b v="0"/>
    <b v="0"/>
    <s v="photography/photography books"/>
    <x v="5"/>
    <x v="6"/>
  </r>
  <r>
    <n v="98"/>
    <x v="146"/>
    <s v="Seamless transitional portal"/>
    <n v="97800"/>
    <n v="32951"/>
    <n v="0.33692229038854804"/>
    <x v="0"/>
    <n v="1220"/>
    <n v="27"/>
    <x v="5"/>
    <s v="AUD"/>
    <n v="1437973200"/>
    <n v="1438318800"/>
    <b v="0"/>
    <b v="0"/>
    <s v="games/video games"/>
    <x v="7"/>
    <x v="17"/>
  </r>
  <r>
    <n v="315"/>
    <x v="147"/>
    <s v="Open-source interactive knowledge user"/>
    <n v="9500"/>
    <n v="3220"/>
    <n v="0.33894736842105261"/>
    <x v="0"/>
    <n v="31"/>
    <n v="103"/>
    <x v="1"/>
    <s v="USD"/>
    <n v="1400907600"/>
    <n v="1403413200"/>
    <b v="0"/>
    <b v="0"/>
    <s v="theater/plays"/>
    <x v="1"/>
    <x v="1"/>
  </r>
  <r>
    <n v="792"/>
    <x v="148"/>
    <s v="Reduced 6thgeneration intranet"/>
    <n v="2000"/>
    <n v="680"/>
    <n v="0.34"/>
    <x v="0"/>
    <n v="7"/>
    <n v="97"/>
    <x v="1"/>
    <s v="USD"/>
    <n v="1372222800"/>
    <n v="1374642000"/>
    <b v="0"/>
    <b v="1"/>
    <s v="theater/plays"/>
    <x v="1"/>
    <x v="1"/>
  </r>
  <r>
    <n v="52"/>
    <x v="149"/>
    <s v="Organic foreground leverage"/>
    <n v="7200"/>
    <n v="2459"/>
    <n v="0.34152777777777776"/>
    <x v="0"/>
    <n v="75"/>
    <n v="32"/>
    <x v="1"/>
    <s v="USD"/>
    <n v="1284526800"/>
    <n v="1284872400"/>
    <b v="0"/>
    <b v="0"/>
    <s v="theater/plays"/>
    <x v="1"/>
    <x v="1"/>
  </r>
  <r>
    <n v="497"/>
    <x v="150"/>
    <s v="Intuitive actuating benchmark"/>
    <n v="9800"/>
    <n v="3349"/>
    <n v="0.34173469387755101"/>
    <x v="0"/>
    <n v="120"/>
    <n v="27"/>
    <x v="1"/>
    <s v="USD"/>
    <n v="1482213600"/>
    <n v="1482213600"/>
    <b v="0"/>
    <b v="1"/>
    <s v="technology/wearables"/>
    <x v="2"/>
    <x v="11"/>
  </r>
  <r>
    <n v="760"/>
    <x v="151"/>
    <s v="Virtual heuristic hub"/>
    <n v="48300"/>
    <n v="16592"/>
    <n v="0.34351966873706002"/>
    <x v="0"/>
    <n v="210"/>
    <n v="79"/>
    <x v="4"/>
    <s v="EUR"/>
    <n v="1564635600"/>
    <n v="1567141200"/>
    <b v="0"/>
    <b v="1"/>
    <s v="games/video games"/>
    <x v="7"/>
    <x v="17"/>
  </r>
  <r>
    <n v="346"/>
    <x v="152"/>
    <s v="Virtual attitude-oriented migration"/>
    <n v="8000"/>
    <n v="2758"/>
    <n v="0.34475"/>
    <x v="0"/>
    <n v="25"/>
    <n v="110"/>
    <x v="1"/>
    <s v="USD"/>
    <n v="1503550800"/>
    <n v="1508302800"/>
    <b v="0"/>
    <b v="1"/>
    <s v="music/indie rock"/>
    <x v="4"/>
    <x v="10"/>
  </r>
  <r>
    <n v="443"/>
    <x v="153"/>
    <s v="Stand-alone user-facing service-desk"/>
    <n v="9300"/>
    <n v="3232"/>
    <n v="0.34752688172043011"/>
    <x v="2"/>
    <n v="90"/>
    <n v="35"/>
    <x v="1"/>
    <s v="USD"/>
    <n v="1285822800"/>
    <n v="1287464400"/>
    <b v="0"/>
    <b v="0"/>
    <s v="theater/plays"/>
    <x v="1"/>
    <x v="1"/>
  </r>
  <r>
    <n v="352"/>
    <x v="154"/>
    <s v="Expanded hybrid hardware"/>
    <n v="2800"/>
    <n v="977"/>
    <n v="0.34892857142857142"/>
    <x v="0"/>
    <n v="33"/>
    <n v="29"/>
    <x v="0"/>
    <s v="CAD"/>
    <n v="1446876000"/>
    <n v="1447567200"/>
    <b v="0"/>
    <b v="0"/>
    <s v="theater/plays"/>
    <x v="1"/>
    <x v="1"/>
  </r>
  <r>
    <n v="748"/>
    <x v="155"/>
    <s v="Cloned actuating architecture"/>
    <n v="194900"/>
    <n v="68137"/>
    <n v="0.34959979476654696"/>
    <x v="2"/>
    <n v="614"/>
    <n v="110"/>
    <x v="1"/>
    <s v="USD"/>
    <n v="1267423200"/>
    <n v="1269579600"/>
    <b v="0"/>
    <b v="1"/>
    <s v="film &amp; video/animation"/>
    <x v="3"/>
    <x v="3"/>
  </r>
  <r>
    <n v="859"/>
    <x v="156"/>
    <s v="Multi-layered upward-trending groupware"/>
    <n v="7300"/>
    <n v="2594"/>
    <n v="0.35534246575342465"/>
    <x v="0"/>
    <n v="63"/>
    <n v="41"/>
    <x v="1"/>
    <s v="USD"/>
    <n v="1362117600"/>
    <n v="1363669200"/>
    <b v="0"/>
    <b v="1"/>
    <s v="theater/plays"/>
    <x v="1"/>
    <x v="1"/>
  </r>
  <r>
    <n v="295"/>
    <x v="157"/>
    <s v="Enterprise-wide intermediate middleware"/>
    <n v="192900"/>
    <n v="68769"/>
    <n v="0.35650077760497667"/>
    <x v="0"/>
    <n v="1910"/>
    <n v="36"/>
    <x v="3"/>
    <s v="CHF"/>
    <n v="1381813200"/>
    <n v="1383976800"/>
    <b v="0"/>
    <b v="0"/>
    <s v="theater/plays"/>
    <x v="1"/>
    <x v="1"/>
  </r>
  <r>
    <n v="410"/>
    <x v="158"/>
    <s v="Advanced cohesive Graphic Interface"/>
    <n v="153700"/>
    <n v="55536"/>
    <n v="0.36132726089785294"/>
    <x v="1"/>
    <n v="1111"/>
    <n v="49"/>
    <x v="1"/>
    <s v="USD"/>
    <n v="1430197200"/>
    <n v="1430197200"/>
    <b v="0"/>
    <b v="0"/>
    <s v="games/mobile games"/>
    <x v="7"/>
    <x v="20"/>
  </r>
  <r>
    <n v="916"/>
    <x v="159"/>
    <s v="Persistent bandwidth-monitored framework"/>
    <n v="3700"/>
    <n v="1343"/>
    <n v="0.36297297297297298"/>
    <x v="0"/>
    <n v="52"/>
    <n v="25"/>
    <x v="1"/>
    <s v="USD"/>
    <n v="1418882400"/>
    <n v="1419660000"/>
    <b v="0"/>
    <b v="0"/>
    <s v="photography/photography books"/>
    <x v="5"/>
    <x v="6"/>
  </r>
  <r>
    <n v="356"/>
    <x v="160"/>
    <s v="Open-source systematic protocol"/>
    <n v="9300"/>
    <n v="3431"/>
    <n v="0.36892473118279567"/>
    <x v="0"/>
    <n v="40"/>
    <n v="85"/>
    <x v="4"/>
    <s v="EUR"/>
    <n v="1326520800"/>
    <n v="1327298400"/>
    <b v="0"/>
    <b v="0"/>
    <s v="theater/plays"/>
    <x v="1"/>
    <x v="1"/>
  </r>
  <r>
    <n v="720"/>
    <x v="161"/>
    <s v="Multi-layered upward-trending conglomeration"/>
    <n v="8700"/>
    <n v="3227"/>
    <n v="0.37091954022988505"/>
    <x v="2"/>
    <n v="38"/>
    <n v="84"/>
    <x v="6"/>
    <s v="DKK"/>
    <n v="1519192800"/>
    <n v="1520402400"/>
    <b v="0"/>
    <b v="1"/>
    <s v="theater/plays"/>
    <x v="1"/>
    <x v="1"/>
  </r>
  <r>
    <n v="789"/>
    <x v="162"/>
    <s v="Cross-platform composite migration"/>
    <n v="9000"/>
    <n v="3351"/>
    <n v="0.37233333333333335"/>
    <x v="0"/>
    <n v="45"/>
    <n v="74"/>
    <x v="1"/>
    <s v="USD"/>
    <n v="1401166800"/>
    <n v="1404363600"/>
    <b v="0"/>
    <b v="0"/>
    <s v="theater/plays"/>
    <x v="1"/>
    <x v="1"/>
  </r>
  <r>
    <n v="878"/>
    <x v="163"/>
    <s v="Enterprise-wide foreground paradigm"/>
    <n v="2700"/>
    <n v="1012"/>
    <n v="0.37481481481481482"/>
    <x v="0"/>
    <n v="12"/>
    <n v="84"/>
    <x v="4"/>
    <s v="EUR"/>
    <n v="1579068000"/>
    <n v="1581141600"/>
    <b v="0"/>
    <b v="0"/>
    <s v="music/metal"/>
    <x v="4"/>
    <x v="8"/>
  </r>
  <r>
    <n v="83"/>
    <x v="164"/>
    <s v="Realigned user-facing concept"/>
    <n v="106400"/>
    <n v="39996"/>
    <n v="0.37590225563909774"/>
    <x v="0"/>
    <n v="1000"/>
    <n v="39"/>
    <x v="1"/>
    <s v="USD"/>
    <n v="1469682000"/>
    <n v="1471582800"/>
    <b v="0"/>
    <b v="0"/>
    <s v="music/electric music"/>
    <x v="4"/>
    <x v="5"/>
  </r>
  <r>
    <n v="538"/>
    <x v="165"/>
    <s v="Networked didactic time-frame"/>
    <n v="151300"/>
    <n v="57034"/>
    <n v="0.37695968274950431"/>
    <x v="0"/>
    <n v="1296"/>
    <n v="44"/>
    <x v="1"/>
    <s v="USD"/>
    <n v="1379826000"/>
    <n v="1381208400"/>
    <b v="0"/>
    <b v="0"/>
    <s v="games/mobile games"/>
    <x v="7"/>
    <x v="20"/>
  </r>
  <r>
    <n v="191"/>
    <x v="166"/>
    <s v="Mandatory reciprocal superstructure"/>
    <n v="8400"/>
    <n v="3188"/>
    <n v="0.37952380952380954"/>
    <x v="0"/>
    <n v="86"/>
    <n v="37"/>
    <x v="4"/>
    <s v="EUR"/>
    <n v="1552366800"/>
    <n v="1552626000"/>
    <b v="0"/>
    <b v="0"/>
    <s v="theater/plays"/>
    <x v="1"/>
    <x v="1"/>
  </r>
  <r>
    <n v="327"/>
    <x v="167"/>
    <s v="Digitized 3rdgeneration encoding"/>
    <n v="2600"/>
    <n v="1002"/>
    <n v="0.38538461538461538"/>
    <x v="0"/>
    <n v="33"/>
    <n v="30"/>
    <x v="1"/>
    <s v="USD"/>
    <n v="1566968400"/>
    <n v="1567314000"/>
    <b v="0"/>
    <b v="1"/>
    <s v="theater/plays"/>
    <x v="1"/>
    <x v="1"/>
  </r>
  <r>
    <n v="126"/>
    <x v="168"/>
    <s v="Proactive methodical benchmark"/>
    <n v="180200"/>
    <n v="69617"/>
    <n v="0.38633185349611543"/>
    <x v="0"/>
    <n v="774"/>
    <n v="89"/>
    <x v="1"/>
    <s v="USD"/>
    <n v="1471150800"/>
    <n v="1473570000"/>
    <b v="0"/>
    <b v="1"/>
    <s v="theater/plays"/>
    <x v="1"/>
    <x v="1"/>
  </r>
  <r>
    <n v="319"/>
    <x v="169"/>
    <s v="Advanced empowering matrix"/>
    <n v="8400"/>
    <n v="3251"/>
    <n v="0.38702380952380955"/>
    <x v="2"/>
    <n v="64"/>
    <n v="50"/>
    <x v="1"/>
    <s v="USD"/>
    <n v="1281589200"/>
    <n v="1283662800"/>
    <b v="0"/>
    <b v="0"/>
    <s v="technology/web"/>
    <x v="2"/>
    <x v="2"/>
  </r>
  <r>
    <n v="206"/>
    <x v="170"/>
    <s v="Fundamental grid-enabled strategy"/>
    <n v="9000"/>
    <n v="3496"/>
    <n v="0.38844444444444443"/>
    <x v="2"/>
    <n v="57"/>
    <n v="61"/>
    <x v="1"/>
    <s v="USD"/>
    <n v="1267250400"/>
    <n v="1268028000"/>
    <b v="0"/>
    <b v="0"/>
    <s v="publishing/fiction"/>
    <x v="6"/>
    <x v="16"/>
  </r>
  <r>
    <n v="881"/>
    <x v="171"/>
    <s v="Implemented object-oriented synergy"/>
    <n v="81300"/>
    <n v="31665"/>
    <n v="0.38948339483394834"/>
    <x v="0"/>
    <n v="452"/>
    <n v="70"/>
    <x v="1"/>
    <s v="USD"/>
    <n v="1436418000"/>
    <n v="1438923600"/>
    <b v="0"/>
    <b v="1"/>
    <s v="theater/plays"/>
    <x v="1"/>
    <x v="1"/>
  </r>
  <r>
    <n v="472"/>
    <x v="172"/>
    <s v="Self-enabling clear-thinking framework"/>
    <n v="153800"/>
    <n v="60342"/>
    <n v="0.39234070221066319"/>
    <x v="0"/>
    <n v="575"/>
    <n v="104"/>
    <x v="1"/>
    <s v="USD"/>
    <n v="1552280400"/>
    <n v="1556946000"/>
    <b v="0"/>
    <b v="0"/>
    <s v="music/rock"/>
    <x v="4"/>
    <x v="4"/>
  </r>
  <r>
    <n v="387"/>
    <x v="173"/>
    <s v="Triple-buffered logistical frame"/>
    <n v="109000"/>
    <n v="42795"/>
    <n v="0.39261467889908258"/>
    <x v="0"/>
    <n v="424"/>
    <n v="100"/>
    <x v="1"/>
    <s v="USD"/>
    <n v="1339477200"/>
    <n v="1339909200"/>
    <b v="0"/>
    <b v="0"/>
    <s v="technology/wearables"/>
    <x v="2"/>
    <x v="11"/>
  </r>
  <r>
    <n v="513"/>
    <x v="174"/>
    <s v="Synchronized 6thgeneration adapter"/>
    <n v="8300"/>
    <n v="3260"/>
    <n v="0.39277108433734942"/>
    <x v="2"/>
    <n v="35"/>
    <n v="93"/>
    <x v="1"/>
    <s v="USD"/>
    <n v="1284008400"/>
    <n v="1284181200"/>
    <b v="0"/>
    <b v="0"/>
    <s v="film &amp; video/television"/>
    <x v="3"/>
    <x v="21"/>
  </r>
  <r>
    <n v="507"/>
    <x v="175"/>
    <s v="Compatible well-modulated budgetary management"/>
    <n v="2100"/>
    <n v="837"/>
    <n v="0.39857142857142858"/>
    <x v="0"/>
    <n v="19"/>
    <n v="44"/>
    <x v="1"/>
    <s v="USD"/>
    <n v="1365483600"/>
    <n v="1369717200"/>
    <b v="0"/>
    <b v="1"/>
    <s v="technology/web"/>
    <x v="2"/>
    <x v="2"/>
  </r>
  <r>
    <n v="980"/>
    <x v="176"/>
    <s v="Universal fault-tolerant orchestration"/>
    <n v="195200"/>
    <n v="78630"/>
    <n v="0.40281762295081969"/>
    <x v="0"/>
    <n v="742"/>
    <n v="105"/>
    <x v="1"/>
    <s v="USD"/>
    <n v="1446181200"/>
    <n v="1446616800"/>
    <b v="1"/>
    <b v="0"/>
    <s v="publishing/nonfiction"/>
    <x v="6"/>
    <x v="7"/>
  </r>
  <r>
    <n v="986"/>
    <x v="177"/>
    <s v="Optional zero administration neural-net"/>
    <n v="7800"/>
    <n v="3144"/>
    <n v="0.40307692307692305"/>
    <x v="0"/>
    <n v="92"/>
    <n v="34"/>
    <x v="1"/>
    <s v="USD"/>
    <n v="1301979600"/>
    <n v="1303189200"/>
    <b v="0"/>
    <b v="0"/>
    <s v="music/rock"/>
    <x v="4"/>
    <x v="4"/>
  </r>
  <r>
    <n v="402"/>
    <x v="178"/>
    <s v="Team-oriented static interface"/>
    <n v="7300"/>
    <n v="2946"/>
    <n v="0.40356164383561643"/>
    <x v="0"/>
    <n v="40"/>
    <n v="73"/>
    <x v="1"/>
    <s v="USD"/>
    <n v="1325829600"/>
    <n v="1329890400"/>
    <b v="0"/>
    <b v="1"/>
    <s v="film &amp; video/shorts"/>
    <x v="3"/>
    <x v="19"/>
  </r>
  <r>
    <n v="379"/>
    <x v="179"/>
    <s v="Realigned clear-thinking migration"/>
    <n v="7200"/>
    <n v="2912"/>
    <n v="0.40444444444444444"/>
    <x v="0"/>
    <n v="44"/>
    <n v="66"/>
    <x v="2"/>
    <s v="GBP"/>
    <n v="1319691600"/>
    <n v="1320904800"/>
    <b v="0"/>
    <b v="0"/>
    <s v="theater/plays"/>
    <x v="1"/>
    <x v="1"/>
  </r>
  <r>
    <n v="424"/>
    <x v="180"/>
    <s v="User-centric impactful projection"/>
    <n v="5100"/>
    <n v="2064"/>
    <n v="0.40470588235294119"/>
    <x v="0"/>
    <n v="83"/>
    <n v="24"/>
    <x v="1"/>
    <s v="USD"/>
    <n v="1524027600"/>
    <n v="1524546000"/>
    <b v="0"/>
    <b v="0"/>
    <s v="music/indie rock"/>
    <x v="4"/>
    <x v="10"/>
  </r>
  <r>
    <n v="468"/>
    <x v="181"/>
    <s v="Streamlined neutral analyzer"/>
    <n v="4000"/>
    <n v="1620"/>
    <n v="0.40500000000000003"/>
    <x v="0"/>
    <n v="16"/>
    <n v="101"/>
    <x v="1"/>
    <s v="USD"/>
    <n v="1555218000"/>
    <n v="1556600400"/>
    <b v="0"/>
    <b v="0"/>
    <s v="theater/plays"/>
    <x v="1"/>
    <x v="1"/>
  </r>
  <r>
    <n v="21"/>
    <x v="182"/>
    <s v="Re-engineered intangible definition"/>
    <n v="94000"/>
    <n v="38533"/>
    <n v="0.40992553191489361"/>
    <x v="0"/>
    <n v="558"/>
    <n v="69"/>
    <x v="1"/>
    <s v="USD"/>
    <n v="1313384400"/>
    <n v="1316322000"/>
    <b v="0"/>
    <b v="0"/>
    <s v="theater/plays"/>
    <x v="1"/>
    <x v="1"/>
  </r>
  <r>
    <n v="647"/>
    <x v="183"/>
    <s v="Inverse multimedia Graphic Interface"/>
    <n v="4500"/>
    <n v="1863"/>
    <n v="0.41399999999999998"/>
    <x v="0"/>
    <n v="18"/>
    <n v="103"/>
    <x v="1"/>
    <s v="USD"/>
    <n v="1523250000"/>
    <n v="1525323600"/>
    <b v="0"/>
    <b v="0"/>
    <s v="publishing/translations"/>
    <x v="6"/>
    <x v="14"/>
  </r>
  <r>
    <n v="235"/>
    <x v="184"/>
    <s v="Polarized upward-trending Local Area Network"/>
    <n v="8600"/>
    <n v="3589"/>
    <n v="0.41732558139534881"/>
    <x v="0"/>
    <n v="92"/>
    <n v="39"/>
    <x v="1"/>
    <s v="USD"/>
    <n v="1486965600"/>
    <n v="1487397600"/>
    <b v="0"/>
    <b v="0"/>
    <s v="film &amp; video/animation"/>
    <x v="3"/>
    <x v="3"/>
  </r>
  <r>
    <n v="344"/>
    <x v="185"/>
    <s v="Devolved exuding emulation"/>
    <n v="197600"/>
    <n v="82959"/>
    <n v="0.41983299595141699"/>
    <x v="0"/>
    <n v="830"/>
    <n v="99"/>
    <x v="1"/>
    <s v="USD"/>
    <n v="1516600800"/>
    <n v="1520056800"/>
    <b v="0"/>
    <b v="0"/>
    <s v="games/video games"/>
    <x v="7"/>
    <x v="17"/>
  </r>
  <r>
    <n v="656"/>
    <x v="186"/>
    <s v="Vision-oriented systematic Graphical User Interface"/>
    <n v="118400"/>
    <n v="49879"/>
    <n v="0.42127533783783783"/>
    <x v="0"/>
    <n v="504"/>
    <n v="98"/>
    <x v="5"/>
    <s v="AUD"/>
    <n v="1514440800"/>
    <n v="1514872800"/>
    <b v="0"/>
    <b v="0"/>
    <s v="food/food trucks"/>
    <x v="0"/>
    <x v="0"/>
  </r>
  <r>
    <n v="516"/>
    <x v="187"/>
    <s v="Exclusive 5thgeneration structure"/>
    <n v="125400"/>
    <n v="53324"/>
    <n v="0.42523125996810207"/>
    <x v="0"/>
    <n v="846"/>
    <n v="63"/>
    <x v="1"/>
    <s v="USD"/>
    <n v="1281070800"/>
    <n v="1284354000"/>
    <b v="0"/>
    <b v="0"/>
    <s v="publishing/nonfiction"/>
    <x v="6"/>
    <x v="7"/>
  </r>
  <r>
    <n v="632"/>
    <x v="188"/>
    <s v="Reduced interactive matrix"/>
    <n v="72100"/>
    <n v="30902"/>
    <n v="0.42859916782246882"/>
    <x v="1"/>
    <n v="278"/>
    <n v="111"/>
    <x v="1"/>
    <s v="USD"/>
    <n v="1414904400"/>
    <n v="1416463200"/>
    <b v="0"/>
    <b v="0"/>
    <s v="theater/plays"/>
    <x v="1"/>
    <x v="1"/>
  </r>
  <r>
    <n v="866"/>
    <x v="189"/>
    <s v="Versatile 5thgeneration matrices"/>
    <n v="182800"/>
    <n v="79045"/>
    <n v="0.43241247264770238"/>
    <x v="2"/>
    <n v="898"/>
    <n v="88"/>
    <x v="1"/>
    <s v="USD"/>
    <n v="1304830800"/>
    <n v="1304917200"/>
    <b v="0"/>
    <b v="0"/>
    <s v="photography/photography books"/>
    <x v="5"/>
    <x v="6"/>
  </r>
  <r>
    <n v="673"/>
    <x v="190"/>
    <s v="Assimilated regional groupware"/>
    <n v="5600"/>
    <n v="2445"/>
    <n v="0.43660714285714286"/>
    <x v="0"/>
    <n v="58"/>
    <n v="42"/>
    <x v="4"/>
    <s v="EUR"/>
    <n v="1460696400"/>
    <n v="1462510800"/>
    <b v="0"/>
    <b v="0"/>
    <s v="music/indie rock"/>
    <x v="4"/>
    <x v="10"/>
  </r>
  <r>
    <n v="416"/>
    <x v="191"/>
    <s v="Customer-focused disintermediate toolset"/>
    <n v="134600"/>
    <n v="59007"/>
    <n v="0.43838781575037145"/>
    <x v="0"/>
    <n v="1439"/>
    <n v="41"/>
    <x v="1"/>
    <s v="USD"/>
    <n v="1295244000"/>
    <n v="1296021600"/>
    <b v="0"/>
    <b v="1"/>
    <s v="film &amp; video/documentary"/>
    <x v="3"/>
    <x v="13"/>
  </r>
  <r>
    <n v="553"/>
    <x v="192"/>
    <s v="De-engineered 5thgeneration contingency"/>
    <n v="170600"/>
    <n v="75022"/>
    <n v="0.43975381008206332"/>
    <x v="0"/>
    <n v="1028"/>
    <n v="72"/>
    <x v="1"/>
    <s v="USD"/>
    <n v="1293948000"/>
    <n v="1294034400"/>
    <b v="0"/>
    <b v="0"/>
    <s v="music/rock"/>
    <x v="4"/>
    <x v="4"/>
  </r>
  <r>
    <n v="454"/>
    <x v="193"/>
    <s v="Upgradable upward-trending portal"/>
    <n v="4000"/>
    <n v="1763"/>
    <n v="0.44074999999999998"/>
    <x v="0"/>
    <n v="39"/>
    <n v="45"/>
    <x v="1"/>
    <s v="USD"/>
    <n v="1382331600"/>
    <n v="1385445600"/>
    <b v="0"/>
    <b v="1"/>
    <s v="film &amp; video/drama"/>
    <x v="3"/>
    <x v="12"/>
  </r>
  <r>
    <n v="566"/>
    <x v="194"/>
    <s v="Advanced content-based installation"/>
    <n v="9300"/>
    <n v="4124"/>
    <n v="0.44344086021505374"/>
    <x v="0"/>
    <n v="37"/>
    <n v="111"/>
    <x v="1"/>
    <s v="USD"/>
    <n v="1456293600"/>
    <n v="1458277200"/>
    <b v="0"/>
    <b v="1"/>
    <s v="music/electric music"/>
    <x v="4"/>
    <x v="5"/>
  </r>
  <r>
    <n v="217"/>
    <x v="195"/>
    <s v="Organic multi-tasking focus group"/>
    <n v="129400"/>
    <n v="57911"/>
    <n v="0.44753477588871715"/>
    <x v="0"/>
    <n v="934"/>
    <n v="62"/>
    <x v="1"/>
    <s v="USD"/>
    <n v="1556427600"/>
    <n v="1557205200"/>
    <b v="0"/>
    <b v="0"/>
    <s v="film &amp; video/science fiction"/>
    <x v="3"/>
    <x v="15"/>
  </r>
  <r>
    <n v="66"/>
    <x v="196"/>
    <s v="Grass-roots needs-based encryption"/>
    <n v="2900"/>
    <n v="1307"/>
    <n v="0.45068965517241377"/>
    <x v="0"/>
    <n v="12"/>
    <n v="108"/>
    <x v="1"/>
    <s v="USD"/>
    <n v="1428469200"/>
    <n v="1428901200"/>
    <b v="0"/>
    <b v="1"/>
    <s v="theater/plays"/>
    <x v="1"/>
    <x v="1"/>
  </r>
  <r>
    <n v="193"/>
    <x v="197"/>
    <s v="Progressive discrete hub"/>
    <n v="6600"/>
    <n v="3012"/>
    <n v="0.45636363636363636"/>
    <x v="0"/>
    <n v="65"/>
    <n v="46"/>
    <x v="1"/>
    <s v="USD"/>
    <n v="1523163600"/>
    <n v="1523509200"/>
    <b v="1"/>
    <b v="0"/>
    <s v="music/indie rock"/>
    <x v="4"/>
    <x v="10"/>
  </r>
  <r>
    <n v="927"/>
    <x v="198"/>
    <s v="Synergistic dynamic utilization"/>
    <n v="7200"/>
    <n v="3301"/>
    <n v="0.45847222222222223"/>
    <x v="0"/>
    <n v="37"/>
    <n v="89"/>
    <x v="1"/>
    <s v="USD"/>
    <n v="1342069200"/>
    <n v="1344574800"/>
    <b v="0"/>
    <b v="0"/>
    <s v="theater/plays"/>
    <x v="1"/>
    <x v="1"/>
  </r>
  <r>
    <n v="326"/>
    <x v="199"/>
    <s v="Multi-channeled next generation architecture"/>
    <n v="7200"/>
    <n v="3326"/>
    <n v="0.46194444444444444"/>
    <x v="0"/>
    <n v="128"/>
    <n v="25"/>
    <x v="1"/>
    <s v="USD"/>
    <n v="1451109600"/>
    <n v="1451628000"/>
    <b v="0"/>
    <b v="0"/>
    <s v="film &amp; video/animation"/>
    <x v="3"/>
    <x v="3"/>
  </r>
  <r>
    <n v="409"/>
    <x v="200"/>
    <s v="Secured asymmetric projection"/>
    <n v="135600"/>
    <n v="62804"/>
    <n v="0.46315634218289087"/>
    <x v="0"/>
    <n v="714"/>
    <n v="87"/>
    <x v="1"/>
    <s v="USD"/>
    <n v="1492491600"/>
    <n v="1492837200"/>
    <b v="0"/>
    <b v="0"/>
    <s v="music/rock"/>
    <x v="4"/>
    <x v="4"/>
  </r>
  <r>
    <n v="428"/>
    <x v="201"/>
    <s v="Progressive zero-defect capability"/>
    <n v="101400"/>
    <n v="47037"/>
    <n v="0.46387573964497042"/>
    <x v="0"/>
    <n v="747"/>
    <n v="62"/>
    <x v="1"/>
    <s v="USD"/>
    <n v="1297404000"/>
    <n v="1298008800"/>
    <b v="0"/>
    <b v="0"/>
    <s v="film &amp; video/animation"/>
    <x v="3"/>
    <x v="3"/>
  </r>
  <r>
    <n v="77"/>
    <x v="202"/>
    <s v="Pre-emptive impactful model"/>
    <n v="9500"/>
    <n v="4460"/>
    <n v="0.46947368421052632"/>
    <x v="0"/>
    <n v="56"/>
    <n v="79"/>
    <x v="1"/>
    <s v="USD"/>
    <n v="1285563600"/>
    <n v="1286773200"/>
    <b v="0"/>
    <b v="1"/>
    <s v="film &amp; video/animation"/>
    <x v="3"/>
    <x v="3"/>
  </r>
  <r>
    <n v="659"/>
    <x v="203"/>
    <s v="Grass-roots dynamic emulation"/>
    <n v="120700"/>
    <n v="57010"/>
    <n v="0.47232808616404309"/>
    <x v="0"/>
    <n v="750"/>
    <n v="76"/>
    <x v="2"/>
    <s v="GBP"/>
    <n v="1296108000"/>
    <n v="1296194400"/>
    <b v="0"/>
    <b v="0"/>
    <s v="film &amp; video/documentary"/>
    <x v="3"/>
    <x v="13"/>
  </r>
  <r>
    <n v="15"/>
    <x v="204"/>
    <s v="Extended eco-centric pricing structure"/>
    <n v="81200"/>
    <n v="38414"/>
    <n v="0.47307881773399013"/>
    <x v="0"/>
    <n v="452"/>
    <n v="84"/>
    <x v="1"/>
    <s v="USD"/>
    <n v="1575957600"/>
    <n v="1576303200"/>
    <b v="0"/>
    <b v="0"/>
    <s v="technology/wearables"/>
    <x v="2"/>
    <x v="11"/>
  </r>
  <r>
    <n v="45"/>
    <x v="205"/>
    <s v="Networked tertiary Graphical User Interface"/>
    <n v="9500"/>
    <n v="4530"/>
    <n v="0.4768421052631579"/>
    <x v="0"/>
    <n v="48"/>
    <n v="94"/>
    <x v="1"/>
    <s v="USD"/>
    <n v="1478062800"/>
    <n v="1479362400"/>
    <b v="0"/>
    <b v="1"/>
    <s v="theater/plays"/>
    <x v="1"/>
    <x v="1"/>
  </r>
  <r>
    <n v="499"/>
    <x v="206"/>
    <s v="Reverse-engineered executive emulation"/>
    <n v="163800"/>
    <n v="78743"/>
    <n v="0.48072649572649573"/>
    <x v="0"/>
    <n v="2072"/>
    <n v="38"/>
    <x v="1"/>
    <s v="USD"/>
    <n v="1458018000"/>
    <n v="1458450000"/>
    <b v="0"/>
    <b v="1"/>
    <s v="film &amp; video/documentary"/>
    <x v="3"/>
    <x v="13"/>
  </r>
  <r>
    <n v="11"/>
    <x v="207"/>
    <s v="Grass-roots zero administration system engine"/>
    <n v="6300"/>
    <n v="3030"/>
    <n v="0.48095238095238096"/>
    <x v="0"/>
    <n v="27"/>
    <n v="112"/>
    <x v="1"/>
    <s v="USD"/>
    <n v="1285045200"/>
    <n v="1285563600"/>
    <b v="0"/>
    <b v="1"/>
    <s v="theater/plays"/>
    <x v="1"/>
    <x v="1"/>
  </r>
  <r>
    <n v="26"/>
    <x v="208"/>
    <s v="Optional responsive customer loyalty"/>
    <n v="107500"/>
    <n v="51814"/>
    <n v="0.4819906976744186"/>
    <x v="2"/>
    <n v="1480"/>
    <n v="35"/>
    <x v="1"/>
    <s v="USD"/>
    <n v="1533013200"/>
    <n v="1535346000"/>
    <b v="0"/>
    <b v="0"/>
    <s v="theater/plays"/>
    <x v="1"/>
    <x v="1"/>
  </r>
  <r>
    <n v="644"/>
    <x v="209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1"/>
    <x v="1"/>
  </r>
  <r>
    <n v="91"/>
    <x v="210"/>
    <s v="Enhanced systemic analyzer"/>
    <n v="154300"/>
    <n v="74688"/>
    <n v="0.48404406999351912"/>
    <x v="0"/>
    <n v="679"/>
    <n v="109"/>
    <x v="4"/>
    <s v="EUR"/>
    <n v="1470459600"/>
    <n v="1472878800"/>
    <b v="0"/>
    <b v="0"/>
    <s v="publishing/translations"/>
    <x v="6"/>
    <x v="14"/>
  </r>
  <r>
    <n v="649"/>
    <x v="211"/>
    <s v="Reactive 6thgeneration hub"/>
    <n v="121700"/>
    <n v="59003"/>
    <n v="0.48482333607230893"/>
    <x v="0"/>
    <n v="602"/>
    <n v="98"/>
    <x v="3"/>
    <s v="CHF"/>
    <n v="1287550800"/>
    <n v="1288501200"/>
    <b v="1"/>
    <b v="1"/>
    <s v="theater/plays"/>
    <x v="1"/>
    <x v="1"/>
  </r>
  <r>
    <n v="19"/>
    <x v="212"/>
    <s v="Down-sized cohesive archive"/>
    <n v="62500"/>
    <n v="30331"/>
    <n v="0.48529600000000001"/>
    <x v="0"/>
    <n v="674"/>
    <n v="45"/>
    <x v="1"/>
    <s v="USD"/>
    <n v="1551679200"/>
    <n v="1553490000"/>
    <b v="0"/>
    <b v="1"/>
    <s v="theater/plays"/>
    <x v="1"/>
    <x v="1"/>
  </r>
  <r>
    <n v="618"/>
    <x v="213"/>
    <s v="Open-architected mobile emulation"/>
    <n v="198600"/>
    <n v="97037"/>
    <n v="0.48860523665659616"/>
    <x v="0"/>
    <n v="1198"/>
    <n v="80"/>
    <x v="1"/>
    <s v="USD"/>
    <n v="1367470800"/>
    <n v="1369285200"/>
    <b v="0"/>
    <b v="0"/>
    <s v="publishing/nonfiction"/>
    <x v="6"/>
    <x v="7"/>
  </r>
  <r>
    <n v="777"/>
    <x v="214"/>
    <s v="Open-architected stable algorithm"/>
    <n v="93800"/>
    <n v="45987"/>
    <n v="0.49026652452025588"/>
    <x v="0"/>
    <n v="676"/>
    <n v="68"/>
    <x v="1"/>
    <s v="USD"/>
    <n v="1316754000"/>
    <n v="1319259600"/>
    <b v="0"/>
    <b v="0"/>
    <s v="theater/plays"/>
    <x v="1"/>
    <x v="1"/>
  </r>
  <r>
    <n v="939"/>
    <x v="215"/>
    <s v="Streamlined human-resource Graphic Interface"/>
    <n v="7800"/>
    <n v="3839"/>
    <n v="0.49217948717948717"/>
    <x v="0"/>
    <n v="67"/>
    <n v="57"/>
    <x v="1"/>
    <s v="USD"/>
    <n v="1304744400"/>
    <n v="1306213200"/>
    <b v="0"/>
    <b v="1"/>
    <s v="games/video games"/>
    <x v="7"/>
    <x v="17"/>
  </r>
  <r>
    <n v="771"/>
    <x v="216"/>
    <s v="Self-enabling 5thgeneration paradigm"/>
    <n v="5600"/>
    <n v="2769"/>
    <n v="0.49446428571428569"/>
    <x v="2"/>
    <n v="26"/>
    <n v="106"/>
    <x v="1"/>
    <s v="USD"/>
    <n v="1548482400"/>
    <n v="1550815200"/>
    <b v="0"/>
    <b v="0"/>
    <s v="theater/plays"/>
    <x v="1"/>
    <x v="1"/>
  </r>
  <r>
    <n v="937"/>
    <x v="217"/>
    <s v="Cloned fresh-thinking model"/>
    <n v="171000"/>
    <n v="84891"/>
    <n v="0.49643859649122807"/>
    <x v="2"/>
    <n v="976"/>
    <n v="86"/>
    <x v="1"/>
    <s v="USD"/>
    <n v="1448517600"/>
    <n v="1449295200"/>
    <b v="0"/>
    <b v="0"/>
    <s v="film &amp; video/documentary"/>
    <x v="3"/>
    <x v="13"/>
  </r>
  <r>
    <n v="725"/>
    <x v="218"/>
    <s v="Optional 6thgeneration access"/>
    <n v="193200"/>
    <n v="97369"/>
    <n v="0.50398033126293995"/>
    <x v="0"/>
    <n v="1596"/>
    <n v="61"/>
    <x v="1"/>
    <s v="USD"/>
    <n v="1416031200"/>
    <n v="1416204000"/>
    <b v="0"/>
    <b v="0"/>
    <s v="games/mobile games"/>
    <x v="7"/>
    <x v="20"/>
  </r>
  <r>
    <n v="448"/>
    <x v="219"/>
    <s v="Object-based demand-driven strategy"/>
    <n v="89900"/>
    <n v="45384"/>
    <n v="0.50482758620689661"/>
    <x v="0"/>
    <n v="605"/>
    <n v="75"/>
    <x v="1"/>
    <s v="USD"/>
    <n v="1365915600"/>
    <n v="1366088400"/>
    <b v="0"/>
    <b v="1"/>
    <s v="games/video games"/>
    <x v="7"/>
    <x v="17"/>
  </r>
  <r>
    <n v="913"/>
    <x v="220"/>
    <s v="Re-engineered asymmetric challenge"/>
    <n v="70200"/>
    <n v="35536"/>
    <n v="0.50621082621082625"/>
    <x v="0"/>
    <n v="523"/>
    <n v="67"/>
    <x v="5"/>
    <s v="AUD"/>
    <n v="1557637200"/>
    <n v="1558760400"/>
    <b v="0"/>
    <b v="0"/>
    <s v="film &amp; video/drama"/>
    <x v="3"/>
    <x v="12"/>
  </r>
  <r>
    <n v="819"/>
    <x v="221"/>
    <s v="Integrated bandwidth-monitored alliance"/>
    <n v="8900"/>
    <n v="4509"/>
    <n v="0.50662921348314605"/>
    <x v="0"/>
    <n v="47"/>
    <n v="95"/>
    <x v="1"/>
    <s v="USD"/>
    <n v="1353736800"/>
    <n v="1355032800"/>
    <b v="1"/>
    <b v="0"/>
    <s v="games/video games"/>
    <x v="7"/>
    <x v="17"/>
  </r>
  <r>
    <n v="781"/>
    <x v="222"/>
    <s v="Cross-group interactive architecture"/>
    <n v="8700"/>
    <n v="4414"/>
    <n v="0.50735632183908042"/>
    <x v="2"/>
    <n v="56"/>
    <n v="78"/>
    <x v="3"/>
    <s v="CHF"/>
    <n v="1288501200"/>
    <n v="1292911200"/>
    <b v="0"/>
    <b v="0"/>
    <s v="theater/plays"/>
    <x v="1"/>
    <x v="1"/>
  </r>
  <r>
    <n v="39"/>
    <x v="223"/>
    <s v="Organized bi-directional function"/>
    <n v="9900"/>
    <n v="5027"/>
    <n v="0.50777777777777777"/>
    <x v="0"/>
    <n v="88"/>
    <n v="57"/>
    <x v="6"/>
    <s v="DKK"/>
    <n v="1361772000"/>
    <n v="1362978000"/>
    <b v="0"/>
    <b v="0"/>
    <s v="theater/plays"/>
    <x v="1"/>
    <x v="1"/>
  </r>
  <r>
    <n v="805"/>
    <x v="224"/>
    <s v="Advanced intermediate Graphic Interface"/>
    <n v="9700"/>
    <n v="4932"/>
    <n v="0.50845360824742269"/>
    <x v="0"/>
    <n v="67"/>
    <n v="73"/>
    <x v="5"/>
    <s v="AUD"/>
    <n v="1416031200"/>
    <n v="1420437600"/>
    <b v="0"/>
    <b v="0"/>
    <s v="film &amp; video/documentary"/>
    <x v="3"/>
    <x v="13"/>
  </r>
  <r>
    <n v="852"/>
    <x v="225"/>
    <s v="Open-source reciprocal standardization"/>
    <n v="4900"/>
    <n v="2505"/>
    <n v="0.51122448979591839"/>
    <x v="0"/>
    <n v="31"/>
    <n v="80"/>
    <x v="1"/>
    <s v="USD"/>
    <n v="1310792400"/>
    <n v="1311656400"/>
    <b v="0"/>
    <b v="1"/>
    <s v="games/video games"/>
    <x v="7"/>
    <x v="17"/>
  </r>
  <r>
    <n v="829"/>
    <x v="226"/>
    <s v="Vision-oriented scalable portal"/>
    <n v="9600"/>
    <n v="4929"/>
    <n v="0.51343749999999999"/>
    <x v="0"/>
    <n v="154"/>
    <n v="32"/>
    <x v="1"/>
    <s v="USD"/>
    <n v="1433826000"/>
    <n v="1435122000"/>
    <b v="0"/>
    <b v="0"/>
    <s v="theater/plays"/>
    <x v="1"/>
    <x v="1"/>
  </r>
  <r>
    <n v="299"/>
    <x v="227"/>
    <s v="Grass-roots contextually-based algorithm"/>
    <n v="3800"/>
    <n v="1954"/>
    <n v="0.51421052631578945"/>
    <x v="0"/>
    <n v="49"/>
    <n v="39"/>
    <x v="1"/>
    <s v="USD"/>
    <n v="1456984800"/>
    <n v="1461819600"/>
    <b v="0"/>
    <b v="0"/>
    <s v="food/food trucks"/>
    <x v="0"/>
    <x v="0"/>
  </r>
  <r>
    <n v="127"/>
    <x v="228"/>
    <s v="Team-oriented 6thgeneration matrix"/>
    <n v="103200"/>
    <n v="53067"/>
    <n v="0.51421511627906979"/>
    <x v="0"/>
    <n v="672"/>
    <n v="78"/>
    <x v="0"/>
    <s v="CAD"/>
    <n v="1273640400"/>
    <n v="1273899600"/>
    <b v="0"/>
    <b v="0"/>
    <s v="theater/plays"/>
    <x v="1"/>
    <x v="1"/>
  </r>
  <r>
    <n v="9"/>
    <x v="229"/>
    <s v="Open-source fresh-thinking model"/>
    <n v="6200"/>
    <n v="3208"/>
    <n v="0.51741935483870971"/>
    <x v="0"/>
    <n v="44"/>
    <n v="72"/>
    <x v="1"/>
    <s v="USD"/>
    <n v="1379566800"/>
    <n v="1383804000"/>
    <b v="0"/>
    <b v="0"/>
    <s v="music/electric music"/>
    <x v="4"/>
    <x v="5"/>
  </r>
  <r>
    <n v="582"/>
    <x v="230"/>
    <s v="Cross-group global system engine"/>
    <n v="8700"/>
    <n v="4531"/>
    <n v="0.5208045977011494"/>
    <x v="0"/>
    <n v="42"/>
    <n v="107"/>
    <x v="1"/>
    <s v="USD"/>
    <n v="1433912400"/>
    <n v="1434344400"/>
    <b v="0"/>
    <b v="1"/>
    <s v="games/video games"/>
    <x v="7"/>
    <x v="17"/>
  </r>
  <r>
    <n v="988"/>
    <x v="231"/>
    <s v="Triple-buffered multi-tasking matrices"/>
    <n v="9400"/>
    <n v="4899"/>
    <n v="0.52117021276595743"/>
    <x v="0"/>
    <n v="64"/>
    <n v="76"/>
    <x v="1"/>
    <s v="USD"/>
    <n v="1478930400"/>
    <n v="1480744800"/>
    <b v="0"/>
    <b v="0"/>
    <s v="publishing/radio &amp; podcasts"/>
    <x v="6"/>
    <x v="18"/>
  </r>
  <r>
    <n v="898"/>
    <x v="232"/>
    <s v="Balanced regional flexibility"/>
    <n v="179100"/>
    <n v="93991"/>
    <n v="0.52479620323841425"/>
    <x v="0"/>
    <n v="1221"/>
    <n v="76"/>
    <x v="1"/>
    <s v="USD"/>
    <n v="1576476000"/>
    <n v="1576994400"/>
    <b v="0"/>
    <b v="0"/>
    <s v="film &amp; video/documentary"/>
    <x v="3"/>
    <x v="13"/>
  </r>
  <r>
    <n v="994"/>
    <x v="233"/>
    <s v="Implemented bi-directional flexibility"/>
    <n v="141100"/>
    <n v="74073"/>
    <n v="0.52496810772501767"/>
    <x v="0"/>
    <n v="842"/>
    <n v="87"/>
    <x v="1"/>
    <s v="USD"/>
    <n v="1413522000"/>
    <n v="1414040400"/>
    <b v="0"/>
    <b v="1"/>
    <s v="publishing/translations"/>
    <x v="6"/>
    <x v="14"/>
  </r>
  <r>
    <n v="157"/>
    <x v="234"/>
    <s v="User-friendly reciprocal initiative"/>
    <n v="4200"/>
    <n v="2212"/>
    <n v="0.52666666666666662"/>
    <x v="0"/>
    <n v="30"/>
    <n v="73"/>
    <x v="5"/>
    <s v="AUD"/>
    <n v="1388383200"/>
    <n v="1389420000"/>
    <b v="0"/>
    <b v="0"/>
    <s v="photography/photography books"/>
    <x v="5"/>
    <x v="6"/>
  </r>
  <r>
    <n v="483"/>
    <x v="235"/>
    <s v="Down-sized actuating infrastructure"/>
    <n v="91400"/>
    <n v="48236"/>
    <n v="0.52774617067833696"/>
    <x v="0"/>
    <n v="554"/>
    <n v="87"/>
    <x v="1"/>
    <s v="USD"/>
    <n v="1576130400"/>
    <n v="1576735200"/>
    <b v="0"/>
    <b v="0"/>
    <s v="theater/plays"/>
    <x v="1"/>
    <x v="1"/>
  </r>
  <r>
    <n v="349"/>
    <x v="236"/>
    <s v="Multi-layered bottom-line frame"/>
    <n v="180800"/>
    <n v="95958"/>
    <n v="0.53074115044247783"/>
    <x v="0"/>
    <n v="923"/>
    <n v="103"/>
    <x v="1"/>
    <s v="USD"/>
    <n v="1500008400"/>
    <n v="1502600400"/>
    <b v="0"/>
    <b v="0"/>
    <s v="theater/plays"/>
    <x v="1"/>
    <x v="1"/>
  </r>
  <r>
    <n v="199"/>
    <x v="237"/>
    <s v="Digitized reciprocal infrastructure"/>
    <n v="1800"/>
    <n v="968"/>
    <n v="0.5377777777777778"/>
    <x v="0"/>
    <n v="13"/>
    <n v="74"/>
    <x v="1"/>
    <s v="USD"/>
    <n v="1436245200"/>
    <n v="1436590800"/>
    <b v="0"/>
    <b v="0"/>
    <s v="music/rock"/>
    <x v="4"/>
    <x v="4"/>
  </r>
  <r>
    <n v="343"/>
    <x v="238"/>
    <s v="Optional zero-defect task-force"/>
    <n v="9000"/>
    <n v="4853"/>
    <n v="0.53922222222222227"/>
    <x v="0"/>
    <n v="147"/>
    <n v="33"/>
    <x v="1"/>
    <s v="USD"/>
    <n v="1384840800"/>
    <n v="1389420000"/>
    <b v="0"/>
    <b v="0"/>
    <s v="theater/plays"/>
    <x v="1"/>
    <x v="1"/>
  </r>
  <r>
    <n v="251"/>
    <x v="239"/>
    <s v="Enhanced user-facing function"/>
    <n v="7100"/>
    <n v="3840"/>
    <n v="0.54084507042253516"/>
    <x v="0"/>
    <n v="101"/>
    <n v="38"/>
    <x v="1"/>
    <s v="USD"/>
    <n v="1355032800"/>
    <n v="1355205600"/>
    <b v="0"/>
    <b v="0"/>
    <s v="theater/plays"/>
    <x v="1"/>
    <x v="1"/>
  </r>
  <r>
    <n v="702"/>
    <x v="240"/>
    <s v="Object-based attitude-oriented analyzer"/>
    <n v="8700"/>
    <n v="4710"/>
    <n v="0.54137931034482756"/>
    <x v="0"/>
    <n v="83"/>
    <n v="56"/>
    <x v="1"/>
    <s v="USD"/>
    <n v="1374469200"/>
    <n v="1374901200"/>
    <b v="0"/>
    <b v="0"/>
    <s v="technology/wearables"/>
    <x v="2"/>
    <x v="11"/>
  </r>
  <r>
    <n v="433"/>
    <x v="241"/>
    <s v="Decentralized composite paradigm"/>
    <n v="121400"/>
    <n v="65755"/>
    <n v="0.54163920922570019"/>
    <x v="0"/>
    <n v="792"/>
    <n v="83"/>
    <x v="1"/>
    <s v="USD"/>
    <n v="1385359200"/>
    <n v="1386741600"/>
    <b v="0"/>
    <b v="1"/>
    <s v="film &amp; video/documentary"/>
    <x v="3"/>
    <x v="13"/>
  </r>
  <r>
    <n v="661"/>
    <x v="242"/>
    <s v="Right-sized secondary challenge"/>
    <n v="106800"/>
    <n v="57872"/>
    <n v="0.54187265917603"/>
    <x v="0"/>
    <n v="752"/>
    <n v="76"/>
    <x v="6"/>
    <s v="DKK"/>
    <n v="1332910800"/>
    <n v="1335502800"/>
    <b v="0"/>
    <b v="0"/>
    <s v="music/jazz"/>
    <x v="4"/>
    <x v="9"/>
  </r>
  <r>
    <n v="477"/>
    <x v="243"/>
    <s v="Organic object-oriented core"/>
    <n v="8500"/>
    <n v="4613"/>
    <n v="0.54270588235294115"/>
    <x v="0"/>
    <n v="113"/>
    <n v="40"/>
    <x v="1"/>
    <s v="USD"/>
    <n v="1309064400"/>
    <n v="1311397200"/>
    <b v="0"/>
    <b v="0"/>
    <s v="film &amp; video/science fiction"/>
    <x v="3"/>
    <x v="15"/>
  </r>
  <r>
    <n v="572"/>
    <x v="244"/>
    <s v="Assimilated actuating policy"/>
    <n v="9000"/>
    <n v="4896"/>
    <n v="0.54400000000000004"/>
    <x v="2"/>
    <n v="94"/>
    <n v="52"/>
    <x v="1"/>
    <s v="USD"/>
    <n v="1443416400"/>
    <n v="1444798800"/>
    <b v="0"/>
    <b v="1"/>
    <s v="music/rock"/>
    <x v="4"/>
    <x v="4"/>
  </r>
  <r>
    <n v="290"/>
    <x v="245"/>
    <s v="Advanced global data-warehouse"/>
    <n v="168600"/>
    <n v="91722"/>
    <n v="0.54402135231316728"/>
    <x v="0"/>
    <n v="908"/>
    <n v="101"/>
    <x v="1"/>
    <s v="USD"/>
    <n v="1368162000"/>
    <n v="1370926800"/>
    <b v="0"/>
    <b v="1"/>
    <s v="film &amp; video/documentary"/>
    <x v="3"/>
    <x v="13"/>
  </r>
  <r>
    <n v="375"/>
    <x v="246"/>
    <s v="Future-proofed upward-trending contingency"/>
    <n v="2700"/>
    <n v="1479"/>
    <n v="0.54777777777777781"/>
    <x v="0"/>
    <n v="25"/>
    <n v="59"/>
    <x v="1"/>
    <s v="USD"/>
    <n v="1444971600"/>
    <n v="1449900000"/>
    <b v="0"/>
    <b v="0"/>
    <s v="music/indie rock"/>
    <x v="4"/>
    <x v="10"/>
  </r>
  <r>
    <n v="796"/>
    <x v="247"/>
    <s v="Profound full-range open system"/>
    <n v="7800"/>
    <n v="4275"/>
    <n v="0.54807692307692313"/>
    <x v="0"/>
    <n v="78"/>
    <n v="54"/>
    <x v="1"/>
    <s v="USD"/>
    <n v="1407474000"/>
    <n v="1408078800"/>
    <b v="0"/>
    <b v="1"/>
    <s v="games/mobile games"/>
    <x v="7"/>
    <x v="20"/>
  </r>
  <r>
    <n v="296"/>
    <x v="248"/>
    <s v="Grass-roots real-time Local Area Network"/>
    <n v="6100"/>
    <n v="3352"/>
    <n v="0.54950819672131146"/>
    <x v="0"/>
    <n v="38"/>
    <n v="88"/>
    <x v="5"/>
    <s v="AUD"/>
    <n v="1548655200"/>
    <n v="1550556000"/>
    <b v="0"/>
    <b v="0"/>
    <s v="theater/plays"/>
    <x v="1"/>
    <x v="1"/>
  </r>
  <r>
    <n v="417"/>
    <x v="249"/>
    <s v="Upgradable 24/7 emulation"/>
    <n v="1700"/>
    <n v="943"/>
    <n v="0.55470588235294116"/>
    <x v="0"/>
    <n v="15"/>
    <n v="62"/>
    <x v="1"/>
    <s v="USD"/>
    <n v="1541221200"/>
    <n v="1543298400"/>
    <b v="0"/>
    <b v="0"/>
    <s v="theater/plays"/>
    <x v="1"/>
    <x v="1"/>
  </r>
  <r>
    <n v="515"/>
    <x v="250"/>
    <s v="Phased 24hour flexibility"/>
    <n v="8600"/>
    <n v="4797"/>
    <n v="0.55779069767441858"/>
    <x v="0"/>
    <n v="133"/>
    <n v="36"/>
    <x v="0"/>
    <s v="CAD"/>
    <n v="1324620000"/>
    <n v="1324792800"/>
    <b v="0"/>
    <b v="1"/>
    <s v="theater/plays"/>
    <x v="1"/>
    <x v="1"/>
  </r>
  <r>
    <n v="672"/>
    <x v="251"/>
    <s v="Stand-alone grid-enabled leverage"/>
    <n v="197900"/>
    <n v="110689"/>
    <n v="0.55931783729156137"/>
    <x v="0"/>
    <n v="4428"/>
    <n v="24"/>
    <x v="5"/>
    <s v="AUD"/>
    <n v="1521608400"/>
    <n v="1522472400"/>
    <b v="0"/>
    <b v="0"/>
    <s v="theater/plays"/>
    <x v="1"/>
    <x v="1"/>
  </r>
  <r>
    <n v="639"/>
    <x v="252"/>
    <s v="Upgradable explicit forecast"/>
    <n v="8600"/>
    <n v="4832"/>
    <n v="0.56186046511627907"/>
    <x v="1"/>
    <n v="45"/>
    <n v="107"/>
    <x v="1"/>
    <s v="USD"/>
    <n v="1532754000"/>
    <n v="1532754000"/>
    <b v="0"/>
    <b v="1"/>
    <s v="film &amp; video/drama"/>
    <x v="3"/>
    <x v="12"/>
  </r>
  <r>
    <n v="453"/>
    <x v="253"/>
    <s v="Multi-layered multi-tasking secured line"/>
    <n v="182400"/>
    <n v="102749"/>
    <n v="0.56331688596491225"/>
    <x v="0"/>
    <n v="1181"/>
    <n v="87"/>
    <x v="1"/>
    <s v="USD"/>
    <n v="1480572000"/>
    <n v="1484114400"/>
    <b v="0"/>
    <b v="0"/>
    <s v="film &amp; video/science fiction"/>
    <x v="3"/>
    <x v="15"/>
  </r>
  <r>
    <n v="999"/>
    <x v="254"/>
    <s v="Expanded eco-centric policy"/>
    <n v="111100"/>
    <n v="62819"/>
    <n v="0.56542754275427543"/>
    <x v="2"/>
    <n v="1122"/>
    <n v="55"/>
    <x v="1"/>
    <s v="USD"/>
    <n v="1467176400"/>
    <n v="1467781200"/>
    <b v="0"/>
    <b v="0"/>
    <s v="food/food trucks"/>
    <x v="0"/>
    <x v="0"/>
  </r>
  <r>
    <n v="998"/>
    <x v="255"/>
    <s v="Polarized composite customer loyalty"/>
    <n v="66600"/>
    <n v="37823"/>
    <n v="0.5679129129129129"/>
    <x v="0"/>
    <n v="374"/>
    <n v="101"/>
    <x v="1"/>
    <s v="USD"/>
    <n v="1265868000"/>
    <n v="1267077600"/>
    <b v="0"/>
    <b v="1"/>
    <s v="music/indie rock"/>
    <x v="4"/>
    <x v="10"/>
  </r>
  <r>
    <n v="767"/>
    <x v="256"/>
    <s v="Upgradable attitude-oriented project"/>
    <n v="97200"/>
    <n v="55372"/>
    <n v="0.56967078189300413"/>
    <x v="0"/>
    <n v="513"/>
    <n v="107"/>
    <x v="1"/>
    <s v="USD"/>
    <n v="1444107600"/>
    <n v="1447999200"/>
    <b v="0"/>
    <b v="0"/>
    <s v="publishing/translations"/>
    <x v="6"/>
    <x v="14"/>
  </r>
  <r>
    <n v="418"/>
    <x v="257"/>
    <s v="Quality-focused client-server core"/>
    <n v="163700"/>
    <n v="93963"/>
    <n v="0.57399511301160655"/>
    <x v="0"/>
    <n v="1999"/>
    <n v="47"/>
    <x v="0"/>
    <s v="CAD"/>
    <n v="1336280400"/>
    <n v="1336366800"/>
    <b v="0"/>
    <b v="0"/>
    <s v="film &amp; video/documentary"/>
    <x v="3"/>
    <x v="13"/>
  </r>
  <r>
    <n v="914"/>
    <x v="258"/>
    <s v="Diverse client-driven conglomeration"/>
    <n v="6400"/>
    <n v="3676"/>
    <n v="0.57437499999999997"/>
    <x v="0"/>
    <n v="141"/>
    <n v="26"/>
    <x v="2"/>
    <s v="GBP"/>
    <n v="1375592400"/>
    <n v="1376629200"/>
    <b v="0"/>
    <b v="0"/>
    <s v="theater/plays"/>
    <x v="1"/>
    <x v="1"/>
  </r>
  <r>
    <n v="917"/>
    <x v="259"/>
    <s v="Polarized discrete product"/>
    <n v="3600"/>
    <n v="2097"/>
    <n v="0.58250000000000002"/>
    <x v="1"/>
    <n v="27"/>
    <n v="77"/>
    <x v="2"/>
    <s v="GBP"/>
    <n v="1309237200"/>
    <n v="1311310800"/>
    <b v="0"/>
    <b v="1"/>
    <s v="film &amp; video/shorts"/>
    <x v="3"/>
    <x v="19"/>
  </r>
  <r>
    <n v="551"/>
    <x v="260"/>
    <s v="Streamlined upward-trending analyzer"/>
    <n v="180100"/>
    <n v="105598"/>
    <n v="0.58632981676846196"/>
    <x v="0"/>
    <n v="2779"/>
    <n v="37"/>
    <x v="5"/>
    <s v="AUD"/>
    <n v="1419055200"/>
    <n v="1422511200"/>
    <b v="0"/>
    <b v="1"/>
    <s v="technology/web"/>
    <x v="2"/>
    <x v="2"/>
  </r>
  <r>
    <n v="919"/>
    <x v="261"/>
    <s v="Extended multimedia firmware"/>
    <n v="35600"/>
    <n v="20915"/>
    <n v="0.58750000000000002"/>
    <x v="0"/>
    <n v="225"/>
    <n v="92"/>
    <x v="5"/>
    <s v="AUD"/>
    <n v="1507957200"/>
    <n v="1510725600"/>
    <b v="0"/>
    <b v="1"/>
    <s v="theater/plays"/>
    <x v="1"/>
    <x v="1"/>
  </r>
  <r>
    <n v="154"/>
    <x v="262"/>
    <s v="Devolved foreground benchmark"/>
    <n v="171300"/>
    <n v="100650"/>
    <n v="0.58756567425569173"/>
    <x v="0"/>
    <n v="1059"/>
    <n v="95"/>
    <x v="1"/>
    <s v="USD"/>
    <n v="1463029200"/>
    <n v="1465016400"/>
    <b v="0"/>
    <b v="1"/>
    <s v="music/indie rock"/>
    <x v="4"/>
    <x v="10"/>
  </r>
  <r>
    <n v="355"/>
    <x v="263"/>
    <s v="Front-line scalable definition"/>
    <n v="3800"/>
    <n v="2241"/>
    <n v="0.58973684210526311"/>
    <x v="1"/>
    <n v="86"/>
    <n v="26"/>
    <x v="1"/>
    <s v="USD"/>
    <n v="1485064800"/>
    <n v="1488520800"/>
    <b v="0"/>
    <b v="0"/>
    <s v="technology/wearables"/>
    <x v="2"/>
    <x v="11"/>
  </r>
  <r>
    <n v="3"/>
    <x v="264"/>
    <s v="Vision-oriented fresh-thinking conglomeration"/>
    <n v="4200"/>
    <n v="2477"/>
    <n v="0.58976190476190471"/>
    <x v="0"/>
    <n v="24"/>
    <n v="103"/>
    <x v="1"/>
    <s v="USD"/>
    <n v="1565499600"/>
    <n v="1568955600"/>
    <b v="0"/>
    <b v="0"/>
    <s v="music/rock"/>
    <x v="4"/>
    <x v="4"/>
  </r>
  <r>
    <n v="696"/>
    <x v="265"/>
    <s v="Total real-time hardware"/>
    <n v="164100"/>
    <n v="96888"/>
    <n v="0.59042047531992692"/>
    <x v="0"/>
    <n v="889"/>
    <n v="108"/>
    <x v="1"/>
    <s v="USD"/>
    <n v="1429506000"/>
    <n v="1429592400"/>
    <b v="0"/>
    <b v="1"/>
    <s v="theater/plays"/>
    <x v="1"/>
    <x v="1"/>
  </r>
  <r>
    <n v="109"/>
    <x v="266"/>
    <s v="Object-based client-server application"/>
    <n v="5200"/>
    <n v="3079"/>
    <n v="0.5921153846153846"/>
    <x v="0"/>
    <n v="60"/>
    <n v="51"/>
    <x v="1"/>
    <s v="USD"/>
    <n v="1389506400"/>
    <n v="1389679200"/>
    <b v="0"/>
    <b v="0"/>
    <s v="film &amp; video/television"/>
    <x v="3"/>
    <x v="21"/>
  </r>
  <r>
    <n v="953"/>
    <x v="267"/>
    <s v="Streamlined fault-tolerant conglomeration"/>
    <n v="3300"/>
    <n v="1980"/>
    <n v="0.6"/>
    <x v="0"/>
    <n v="21"/>
    <n v="94"/>
    <x v="1"/>
    <s v="USD"/>
    <n v="1450591200"/>
    <n v="1453701600"/>
    <b v="0"/>
    <b v="1"/>
    <s v="film &amp; video/science fiction"/>
    <x v="3"/>
    <x v="15"/>
  </r>
  <r>
    <n v="658"/>
    <x v="268"/>
    <s v="Self-enabling mission-critical success"/>
    <n v="52600"/>
    <n v="31594"/>
    <n v="0.60064638783269964"/>
    <x v="2"/>
    <n v="390"/>
    <n v="81"/>
    <x v="1"/>
    <s v="USD"/>
    <n v="1440910800"/>
    <n v="1442898000"/>
    <b v="0"/>
    <b v="0"/>
    <s v="music/rock"/>
    <x v="4"/>
    <x v="4"/>
  </r>
  <r>
    <n v="128"/>
    <x v="269"/>
    <s v="Phased human-resource core"/>
    <n v="70600"/>
    <n v="42596"/>
    <n v="0.60334277620396604"/>
    <x v="2"/>
    <n v="532"/>
    <n v="80"/>
    <x v="1"/>
    <s v="USD"/>
    <n v="1282885200"/>
    <n v="1284008400"/>
    <b v="0"/>
    <b v="0"/>
    <s v="music/rock"/>
    <x v="4"/>
    <x v="4"/>
  </r>
  <r>
    <n v="93"/>
    <x v="270"/>
    <s v="Pre-emptive radical architecture"/>
    <n v="108800"/>
    <n v="65877"/>
    <n v="0.60548713235294116"/>
    <x v="2"/>
    <n v="610"/>
    <n v="107"/>
    <x v="1"/>
    <s v="USD"/>
    <n v="1350709200"/>
    <n v="1351054800"/>
    <b v="0"/>
    <b v="1"/>
    <s v="theater/plays"/>
    <x v="1"/>
    <x v="1"/>
  </r>
  <r>
    <n v="997"/>
    <x v="271"/>
    <s v="Right-sized full-range throughput"/>
    <n v="7600"/>
    <n v="4603"/>
    <n v="0.60565789473684206"/>
    <x v="2"/>
    <n v="139"/>
    <n v="33"/>
    <x v="4"/>
    <s v="EUR"/>
    <n v="1390197600"/>
    <n v="1390629600"/>
    <b v="0"/>
    <b v="0"/>
    <s v="theater/plays"/>
    <x v="1"/>
    <x v="1"/>
  </r>
  <r>
    <n v="970"/>
    <x v="272"/>
    <s v="Inverse context-sensitive info-mediaries"/>
    <n v="94900"/>
    <n v="57659"/>
    <n v="0.60757639620653314"/>
    <x v="0"/>
    <n v="594"/>
    <n v="97"/>
    <x v="1"/>
    <s v="USD"/>
    <n v="1304917200"/>
    <n v="1305003600"/>
    <b v="0"/>
    <b v="0"/>
    <s v="theater/plays"/>
    <x v="1"/>
    <x v="1"/>
  </r>
  <r>
    <n v="739"/>
    <x v="273"/>
    <s v="Multi-tiered discrete support"/>
    <n v="10000"/>
    <n v="6100"/>
    <n v="0.61"/>
    <x v="0"/>
    <n v="191"/>
    <n v="31"/>
    <x v="1"/>
    <s v="USD"/>
    <n v="1340946000"/>
    <n v="1341032400"/>
    <b v="0"/>
    <b v="0"/>
    <s v="music/indie rock"/>
    <x v="4"/>
    <x v="10"/>
  </r>
  <r>
    <n v="181"/>
    <x v="274"/>
    <s v="Centralized global approach"/>
    <n v="8600"/>
    <n v="5315"/>
    <n v="0.61802325581395345"/>
    <x v="0"/>
    <n v="136"/>
    <n v="39"/>
    <x v="1"/>
    <s v="USD"/>
    <n v="1507093200"/>
    <n v="1508648400"/>
    <b v="0"/>
    <b v="0"/>
    <s v="technology/web"/>
    <x v="2"/>
    <x v="2"/>
  </r>
  <r>
    <n v="87"/>
    <x v="275"/>
    <s v="Synergized 4thgeneration conglomeration"/>
    <n v="198500"/>
    <n v="123040"/>
    <n v="0.6198488664987406"/>
    <x v="0"/>
    <n v="1482"/>
    <n v="83"/>
    <x v="5"/>
    <s v="AUD"/>
    <n v="1299564000"/>
    <n v="1300510800"/>
    <b v="0"/>
    <b v="1"/>
    <s v="music/rock"/>
    <x v="4"/>
    <x v="4"/>
  </r>
  <r>
    <n v="413"/>
    <x v="276"/>
    <s v="Persevering analyzing extranet"/>
    <n v="189500"/>
    <n v="117628"/>
    <n v="0.62072823218997364"/>
    <x v="1"/>
    <n v="1089"/>
    <n v="108"/>
    <x v="1"/>
    <s v="USD"/>
    <n v="1543298400"/>
    <n v="1545631200"/>
    <b v="0"/>
    <b v="0"/>
    <s v="film &amp; video/animation"/>
    <x v="3"/>
    <x v="3"/>
  </r>
  <r>
    <n v="940"/>
    <x v="277"/>
    <s v="Upgradable analyzing core"/>
    <n v="9900"/>
    <n v="6161"/>
    <n v="0.62232323232323228"/>
    <x v="1"/>
    <n v="66"/>
    <n v="93"/>
    <x v="0"/>
    <s v="CAD"/>
    <n v="1354341600"/>
    <n v="1356242400"/>
    <b v="0"/>
    <b v="0"/>
    <s v="technology/web"/>
    <x v="2"/>
    <x v="2"/>
  </r>
  <r>
    <n v="630"/>
    <x v="278"/>
    <s v="Grass-roots directional workforce"/>
    <n v="9500"/>
    <n v="5973"/>
    <n v="0.62873684210526315"/>
    <x v="2"/>
    <n v="87"/>
    <n v="68"/>
    <x v="1"/>
    <s v="USD"/>
    <n v="1556686800"/>
    <n v="1557637200"/>
    <b v="0"/>
    <b v="1"/>
    <s v="theater/plays"/>
    <x v="1"/>
    <x v="1"/>
  </r>
  <r>
    <n v="809"/>
    <x v="279"/>
    <s v="Public-key bottom-line algorithm"/>
    <n v="140800"/>
    <n v="88536"/>
    <n v="0.62880681818181816"/>
    <x v="0"/>
    <n v="2108"/>
    <n v="42"/>
    <x v="3"/>
    <s v="CHF"/>
    <n v="1344920400"/>
    <n v="1345006800"/>
    <b v="0"/>
    <b v="0"/>
    <s v="film &amp; video/documentary"/>
    <x v="3"/>
    <x v="13"/>
  </r>
  <r>
    <n v="575"/>
    <x v="280"/>
    <s v="Universal zero-defect concept"/>
    <n v="83300"/>
    <n v="52421"/>
    <n v="0.62930372148859548"/>
    <x v="0"/>
    <n v="558"/>
    <n v="93"/>
    <x v="1"/>
    <s v="USD"/>
    <n v="1400562000"/>
    <n v="1400821200"/>
    <b v="0"/>
    <b v="1"/>
    <s v="theater/plays"/>
    <x v="1"/>
    <x v="1"/>
  </r>
  <r>
    <n v="948"/>
    <x v="281"/>
    <s v="Integrated holistic paradigm"/>
    <n v="9400"/>
    <n v="5918"/>
    <n v="0.62957446808510642"/>
    <x v="2"/>
    <n v="160"/>
    <n v="36"/>
    <x v="1"/>
    <s v="USD"/>
    <n v="1418364000"/>
    <n v="1419228000"/>
    <b v="1"/>
    <b v="1"/>
    <s v="film &amp; video/documentary"/>
    <x v="3"/>
    <x v="13"/>
  </r>
  <r>
    <n v="648"/>
    <x v="282"/>
    <s v="Vision-oriented local contingency"/>
    <n v="98600"/>
    <n v="62174"/>
    <n v="0.63056795131845844"/>
    <x v="2"/>
    <n v="723"/>
    <n v="85"/>
    <x v="1"/>
    <s v="USD"/>
    <n v="1499317200"/>
    <n v="1500872400"/>
    <b v="1"/>
    <b v="0"/>
    <s v="food/food trucks"/>
    <x v="0"/>
    <x v="0"/>
  </r>
  <r>
    <n v="196"/>
    <x v="283"/>
    <s v="Organic bandwidth-monitored frame"/>
    <n v="8200"/>
    <n v="5178"/>
    <n v="0.63146341463414635"/>
    <x v="0"/>
    <n v="100"/>
    <n v="51"/>
    <x v="6"/>
    <s v="DKK"/>
    <n v="1472878800"/>
    <n v="1474520400"/>
    <b v="0"/>
    <b v="0"/>
    <s v="technology/wearables"/>
    <x v="2"/>
    <x v="11"/>
  </r>
  <r>
    <n v="452"/>
    <x v="284"/>
    <s v="Realigned impactful artificial intelligence"/>
    <n v="4800"/>
    <n v="3045"/>
    <n v="0.63437500000000002"/>
    <x v="0"/>
    <n v="31"/>
    <n v="98"/>
    <x v="1"/>
    <s v="USD"/>
    <n v="1278392400"/>
    <n v="1278478800"/>
    <b v="0"/>
    <b v="0"/>
    <s v="film &amp; video/drama"/>
    <x v="3"/>
    <x v="12"/>
  </r>
  <r>
    <n v="382"/>
    <x v="285"/>
    <s v="Visionary systemic process improvement"/>
    <n v="9100"/>
    <n v="5803"/>
    <n v="0.63769230769230767"/>
    <x v="0"/>
    <n v="67"/>
    <n v="86"/>
    <x v="1"/>
    <s v="USD"/>
    <n v="1508130000"/>
    <n v="1509771600"/>
    <b v="0"/>
    <b v="0"/>
    <s v="photography/photography books"/>
    <x v="5"/>
    <x v="6"/>
  </r>
  <r>
    <n v="399"/>
    <x v="286"/>
    <s v="Pre-emptive interactive model"/>
    <n v="97300"/>
    <n v="62127"/>
    <n v="0.63850976361767731"/>
    <x v="0"/>
    <n v="941"/>
    <n v="66"/>
    <x v="1"/>
    <s v="USD"/>
    <n v="1296626400"/>
    <n v="1297231200"/>
    <b v="0"/>
    <b v="0"/>
    <s v="music/indie rock"/>
    <x v="4"/>
    <x v="10"/>
  </r>
  <r>
    <n v="693"/>
    <x v="287"/>
    <s v="Reverse-engineered composite hierarchy"/>
    <n v="180400"/>
    <n v="115396"/>
    <n v="0.63966740576496672"/>
    <x v="0"/>
    <n v="1748"/>
    <n v="66"/>
    <x v="1"/>
    <s v="USD"/>
    <n v="1508216400"/>
    <n v="1509685200"/>
    <b v="0"/>
    <b v="0"/>
    <s v="theater/plays"/>
    <x v="1"/>
    <x v="1"/>
  </r>
  <r>
    <n v="421"/>
    <x v="288"/>
    <s v="User-centric fault-tolerant archive"/>
    <n v="9400"/>
    <n v="6015"/>
    <n v="0.63989361702127656"/>
    <x v="0"/>
    <n v="118"/>
    <n v="50"/>
    <x v="1"/>
    <s v="USD"/>
    <n v="1498712400"/>
    <n v="1501304400"/>
    <b v="0"/>
    <b v="1"/>
    <s v="technology/wearables"/>
    <x v="2"/>
    <x v="11"/>
  </r>
  <r>
    <n v="581"/>
    <x v="289"/>
    <s v="Sharable mobile knowledgebase"/>
    <n v="6000"/>
    <n v="3841"/>
    <n v="0.64016666666666666"/>
    <x v="0"/>
    <n v="71"/>
    <n v="54"/>
    <x v="1"/>
    <s v="USD"/>
    <n v="1304053200"/>
    <n v="1305349200"/>
    <b v="0"/>
    <b v="0"/>
    <s v="technology/web"/>
    <x v="2"/>
    <x v="2"/>
  </r>
  <r>
    <n v="666"/>
    <x v="290"/>
    <s v="Cloned bottom-line success"/>
    <n v="3100"/>
    <n v="1985"/>
    <n v="0.64032258064516134"/>
    <x v="2"/>
    <n v="25"/>
    <n v="79"/>
    <x v="1"/>
    <s v="USD"/>
    <n v="1377838800"/>
    <n v="1378357200"/>
    <b v="0"/>
    <b v="1"/>
    <s v="theater/plays"/>
    <x v="1"/>
    <x v="1"/>
  </r>
  <r>
    <n v="884"/>
    <x v="291"/>
    <s v="Horizontal secondary interface"/>
    <n v="170800"/>
    <n v="109374"/>
    <n v="0.64036299765807958"/>
    <x v="0"/>
    <n v="1886"/>
    <n v="57"/>
    <x v="1"/>
    <s v="USD"/>
    <n v="1399179600"/>
    <n v="1399352400"/>
    <b v="0"/>
    <b v="1"/>
    <s v="theater/plays"/>
    <x v="1"/>
    <x v="1"/>
  </r>
  <r>
    <n v="151"/>
    <x v="292"/>
    <s v="Customizable intermediate extranet"/>
    <n v="137200"/>
    <n v="88037"/>
    <n v="0.64166909620991253"/>
    <x v="0"/>
    <n v="1467"/>
    <n v="60"/>
    <x v="1"/>
    <s v="USD"/>
    <n v="1402290000"/>
    <n v="1406696400"/>
    <b v="0"/>
    <b v="0"/>
    <s v="music/electric music"/>
    <x v="4"/>
    <x v="5"/>
  </r>
  <r>
    <n v="122"/>
    <x v="293"/>
    <s v="Seamless zero-defect solution"/>
    <n v="136800"/>
    <n v="88055"/>
    <n v="0.64367690058479532"/>
    <x v="0"/>
    <n v="3387"/>
    <n v="25"/>
    <x v="1"/>
    <s v="USD"/>
    <n v="1417068000"/>
    <n v="1419400800"/>
    <b v="0"/>
    <b v="0"/>
    <s v="publishing/fiction"/>
    <x v="6"/>
    <x v="16"/>
  </r>
  <r>
    <n v="636"/>
    <x v="294"/>
    <s v="Stand-alone reciprocal frame"/>
    <n v="197700"/>
    <n v="127591"/>
    <n v="0.64537683358624176"/>
    <x v="0"/>
    <n v="2604"/>
    <n v="48"/>
    <x v="6"/>
    <s v="DKK"/>
    <n v="1326866400"/>
    <n v="1330754400"/>
    <b v="0"/>
    <b v="1"/>
    <s v="film &amp; video/animation"/>
    <x v="3"/>
    <x v="3"/>
  </r>
  <r>
    <n v="629"/>
    <x v="295"/>
    <s v="Multi-tiered executive toolset"/>
    <n v="85900"/>
    <n v="55476"/>
    <n v="0.64582072176949945"/>
    <x v="0"/>
    <n v="750"/>
    <n v="73"/>
    <x v="1"/>
    <s v="USD"/>
    <n v="1467781200"/>
    <n v="1467954000"/>
    <b v="0"/>
    <b v="1"/>
    <s v="theater/plays"/>
    <x v="1"/>
    <x v="1"/>
  </r>
  <r>
    <n v="942"/>
    <x v="296"/>
    <s v="Horizontal optimizing model"/>
    <n v="9600"/>
    <n v="6205"/>
    <n v="0.64635416666666667"/>
    <x v="0"/>
    <n v="67"/>
    <n v="92"/>
    <x v="5"/>
    <s v="AUD"/>
    <n v="1295935200"/>
    <n v="1296194400"/>
    <b v="0"/>
    <b v="0"/>
    <s v="theater/plays"/>
    <x v="1"/>
    <x v="1"/>
  </r>
  <r>
    <n v="589"/>
    <x v="297"/>
    <s v="Exclusive intangible extranet"/>
    <n v="7900"/>
    <n v="5113"/>
    <n v="0.64721518987341775"/>
    <x v="0"/>
    <n v="102"/>
    <n v="50"/>
    <x v="1"/>
    <s v="USD"/>
    <n v="1436072400"/>
    <n v="1436677200"/>
    <b v="0"/>
    <b v="0"/>
    <s v="film &amp; video/documentary"/>
    <x v="3"/>
    <x v="13"/>
  </r>
  <r>
    <n v="576"/>
    <x v="298"/>
    <s v="Object-based bottom-line superstructure"/>
    <n v="9700"/>
    <n v="6298"/>
    <n v="0.6492783505154639"/>
    <x v="0"/>
    <n v="64"/>
    <n v="98"/>
    <x v="1"/>
    <s v="USD"/>
    <n v="1509512400"/>
    <n v="1510984800"/>
    <b v="0"/>
    <b v="0"/>
    <s v="theater/plays"/>
    <x v="1"/>
    <x v="1"/>
  </r>
  <r>
    <n v="155"/>
    <x v="299"/>
    <s v="Distributed eco-centric methodology"/>
    <n v="139500"/>
    <n v="90706"/>
    <n v="0.65022222222222226"/>
    <x v="0"/>
    <n v="1194"/>
    <n v="75"/>
    <x v="1"/>
    <s v="USD"/>
    <n v="1269493200"/>
    <n v="1270789200"/>
    <b v="0"/>
    <b v="0"/>
    <s v="theater/plays"/>
    <x v="1"/>
    <x v="1"/>
  </r>
  <r>
    <n v="776"/>
    <x v="300"/>
    <s v="Synchronized multimedia frame"/>
    <n v="110800"/>
    <n v="72623"/>
    <n v="0.65544223826714798"/>
    <x v="0"/>
    <n v="2201"/>
    <n v="32"/>
    <x v="1"/>
    <s v="USD"/>
    <n v="1562216400"/>
    <n v="1563771600"/>
    <b v="0"/>
    <b v="0"/>
    <s v="theater/plays"/>
    <x v="1"/>
    <x v="1"/>
  </r>
  <r>
    <n v="392"/>
    <x v="301"/>
    <s v="Profit-focused zero administration forecast"/>
    <n v="102900"/>
    <n v="67546"/>
    <n v="0.65642371234207963"/>
    <x v="0"/>
    <n v="1608"/>
    <n v="42"/>
    <x v="1"/>
    <s v="USD"/>
    <n v="1294293600"/>
    <n v="1294466400"/>
    <b v="0"/>
    <b v="0"/>
    <s v="technology/wearables"/>
    <x v="2"/>
    <x v="11"/>
  </r>
  <r>
    <n v="342"/>
    <x v="302"/>
    <s v="Visionary foreground middleware"/>
    <n v="47900"/>
    <n v="31864"/>
    <n v="0.66521920668058454"/>
    <x v="0"/>
    <n v="328"/>
    <n v="97"/>
    <x v="1"/>
    <s v="USD"/>
    <n v="1374296400"/>
    <n v="1375333200"/>
    <b v="0"/>
    <b v="0"/>
    <s v="theater/plays"/>
    <x v="1"/>
    <x v="1"/>
  </r>
  <r>
    <n v="316"/>
    <x v="303"/>
    <s v="Configurable demand-driven matrix"/>
    <n v="9600"/>
    <n v="6401"/>
    <n v="0.66677083333333331"/>
    <x v="0"/>
    <n v="108"/>
    <n v="59"/>
    <x v="4"/>
    <s v="EUR"/>
    <n v="1574143200"/>
    <n v="1574229600"/>
    <b v="0"/>
    <b v="1"/>
    <s v="food/food trucks"/>
    <x v="0"/>
    <x v="0"/>
  </r>
  <r>
    <n v="14"/>
    <x v="304"/>
    <s v="Cloned directional synergy"/>
    <n v="28200"/>
    <n v="18829"/>
    <n v="0.66769503546099296"/>
    <x v="0"/>
    <n v="200"/>
    <n v="94"/>
    <x v="1"/>
    <s v="USD"/>
    <n v="1331013600"/>
    <n v="1333342800"/>
    <b v="0"/>
    <b v="0"/>
    <s v="music/indie rock"/>
    <x v="4"/>
    <x v="10"/>
  </r>
  <r>
    <n v="18"/>
    <x v="305"/>
    <s v="Exclusive needs-based adapter"/>
    <n v="9100"/>
    <n v="6089"/>
    <n v="0.66912087912087914"/>
    <x v="2"/>
    <n v="135"/>
    <n v="45"/>
    <x v="1"/>
    <s v="USD"/>
    <n v="1536382800"/>
    <n v="1537074000"/>
    <b v="0"/>
    <b v="0"/>
    <s v="theater/plays"/>
    <x v="1"/>
    <x v="1"/>
  </r>
  <r>
    <n v="985"/>
    <x v="306"/>
    <s v="Enhanced optimal ability"/>
    <n v="170600"/>
    <n v="114523"/>
    <n v="0.67129542790152408"/>
    <x v="0"/>
    <n v="4405"/>
    <n v="25"/>
    <x v="1"/>
    <s v="USD"/>
    <n v="1386309600"/>
    <n v="1388556000"/>
    <b v="0"/>
    <b v="1"/>
    <s v="music/rock"/>
    <x v="4"/>
    <x v="4"/>
  </r>
  <r>
    <n v="210"/>
    <x v="307"/>
    <s v="Synergistic tertiary time-frame"/>
    <n v="9400"/>
    <n v="6338"/>
    <n v="0.67425531914893622"/>
    <x v="0"/>
    <n v="226"/>
    <n v="28"/>
    <x v="6"/>
    <s v="DKK"/>
    <n v="1488520800"/>
    <n v="1490850000"/>
    <b v="0"/>
    <b v="0"/>
    <s v="film &amp; video/science fiction"/>
    <x v="3"/>
    <x v="15"/>
  </r>
  <r>
    <n v="685"/>
    <x v="308"/>
    <s v="Customizable homogeneous firmware"/>
    <n v="140000"/>
    <n v="94501"/>
    <n v="0.67500714285714281"/>
    <x v="0"/>
    <n v="926"/>
    <n v="102"/>
    <x v="0"/>
    <s v="CAD"/>
    <n v="1440306000"/>
    <n v="1442379600"/>
    <b v="0"/>
    <b v="0"/>
    <s v="theater/plays"/>
    <x v="1"/>
    <x v="1"/>
  </r>
  <r>
    <n v="430"/>
    <x v="309"/>
    <s v="Re-engineered attitude-oriented frame"/>
    <n v="8100"/>
    <n v="5487"/>
    <n v="0.67740740740740746"/>
    <x v="0"/>
    <n v="84"/>
    <n v="65"/>
    <x v="1"/>
    <s v="USD"/>
    <n v="1569733200"/>
    <n v="1572670800"/>
    <b v="0"/>
    <b v="0"/>
    <s v="theater/plays"/>
    <x v="1"/>
    <x v="1"/>
  </r>
  <r>
    <n v="371"/>
    <x v="310"/>
    <s v="Multi-channeled logistical matrices"/>
    <n v="189200"/>
    <n v="128410"/>
    <n v="0.67869978858350954"/>
    <x v="0"/>
    <n v="2176"/>
    <n v="59"/>
    <x v="1"/>
    <s v="USD"/>
    <n v="1423375200"/>
    <n v="1427778000"/>
    <b v="0"/>
    <b v="0"/>
    <s v="theater/plays"/>
    <x v="1"/>
    <x v="1"/>
  </r>
  <r>
    <n v="759"/>
    <x v="311"/>
    <s v="Grass-roots upward-trending installation"/>
    <n v="167500"/>
    <n v="114615"/>
    <n v="0.6842686567164179"/>
    <x v="0"/>
    <n v="1274"/>
    <n v="89"/>
    <x v="1"/>
    <s v="USD"/>
    <n v="1517810400"/>
    <n v="1520402400"/>
    <b v="0"/>
    <b v="0"/>
    <s v="music/electric music"/>
    <x v="4"/>
    <x v="5"/>
  </r>
  <r>
    <n v="190"/>
    <x v="312"/>
    <s v="Up-sized dynamic throughput"/>
    <n v="3700"/>
    <n v="2538"/>
    <n v="0.68594594594594593"/>
    <x v="0"/>
    <n v="24"/>
    <n v="105"/>
    <x v="1"/>
    <s v="USD"/>
    <n v="1370322000"/>
    <n v="1370408400"/>
    <b v="0"/>
    <b v="1"/>
    <s v="theater/plays"/>
    <x v="1"/>
    <x v="1"/>
  </r>
  <r>
    <n v="828"/>
    <x v="313"/>
    <s v="Cross-platform reciprocal budgetary management"/>
    <n v="7100"/>
    <n v="4899"/>
    <n v="0.69"/>
    <x v="0"/>
    <n v="70"/>
    <n v="69"/>
    <x v="1"/>
    <s v="USD"/>
    <n v="1535432400"/>
    <n v="1537592400"/>
    <b v="0"/>
    <b v="0"/>
    <s v="theater/plays"/>
    <x v="1"/>
    <x v="1"/>
  </r>
  <r>
    <n v="183"/>
    <x v="314"/>
    <s v="Pre-emptive bandwidth-monitored instruction set"/>
    <n v="5100"/>
    <n v="3525"/>
    <n v="0.69117647058823528"/>
    <x v="0"/>
    <n v="86"/>
    <n v="40"/>
    <x v="0"/>
    <s v="CAD"/>
    <n v="1284008400"/>
    <n v="1285131600"/>
    <b v="0"/>
    <b v="0"/>
    <s v="music/rock"/>
    <x v="4"/>
    <x v="4"/>
  </r>
  <r>
    <n v="875"/>
    <x v="315"/>
    <s v="Implemented tangible approach"/>
    <n v="7900"/>
    <n v="5465"/>
    <n v="0.6917721518987342"/>
    <x v="0"/>
    <n v="67"/>
    <n v="81"/>
    <x v="1"/>
    <s v="USD"/>
    <n v="1294898400"/>
    <n v="1294984800"/>
    <b v="0"/>
    <b v="0"/>
    <s v="music/rock"/>
    <x v="4"/>
    <x v="4"/>
  </r>
  <r>
    <n v="4"/>
    <x v="316"/>
    <s v="Proactive foreground core"/>
    <n v="7600"/>
    <n v="5265"/>
    <n v="0.69276315789473686"/>
    <x v="0"/>
    <n v="53"/>
    <n v="99"/>
    <x v="1"/>
    <s v="USD"/>
    <n v="1547964000"/>
    <n v="1548309600"/>
    <b v="0"/>
    <b v="0"/>
    <s v="theater/plays"/>
    <x v="1"/>
    <x v="1"/>
  </r>
  <r>
    <n v="858"/>
    <x v="317"/>
    <s v="Realigned 5thgeneration knowledge user"/>
    <n v="4000"/>
    <n v="2778"/>
    <n v="0.69450000000000001"/>
    <x v="0"/>
    <n v="35"/>
    <n v="79"/>
    <x v="1"/>
    <s v="USD"/>
    <n v="1524286800"/>
    <n v="1524891600"/>
    <b v="1"/>
    <b v="0"/>
    <s v="food/food trucks"/>
    <x v="0"/>
    <x v="0"/>
  </r>
  <r>
    <n v="79"/>
    <x v="318"/>
    <s v="Triple-buffered reciprocal project"/>
    <n v="57800"/>
    <n v="40228"/>
    <n v="0.6959861591695502"/>
    <x v="0"/>
    <n v="838"/>
    <n v="48"/>
    <x v="1"/>
    <s v="USD"/>
    <n v="1529125200"/>
    <n v="1529557200"/>
    <b v="0"/>
    <b v="0"/>
    <s v="theater/plays"/>
    <x v="1"/>
    <x v="1"/>
  </r>
  <r>
    <n v="952"/>
    <x v="319"/>
    <s v="Virtual multi-tasking core"/>
    <n v="145500"/>
    <n v="101987"/>
    <n v="0.70094158075601376"/>
    <x v="2"/>
    <n v="2266"/>
    <n v="45"/>
    <x v="1"/>
    <s v="USD"/>
    <n v="1470718800"/>
    <n v="1471928400"/>
    <b v="0"/>
    <b v="0"/>
    <s v="film &amp; video/documentary"/>
    <x v="3"/>
    <x v="13"/>
  </r>
  <r>
    <n v="501"/>
    <x v="320"/>
    <s v="Focused coherent methodology"/>
    <n v="153600"/>
    <n v="107743"/>
    <n v="0.70145182291666663"/>
    <x v="0"/>
    <n v="1796"/>
    <n v="59"/>
    <x v="1"/>
    <s v="USD"/>
    <n v="1363064400"/>
    <n v="1363237200"/>
    <b v="0"/>
    <b v="0"/>
    <s v="film &amp; video/documentary"/>
    <x v="3"/>
    <x v="13"/>
  </r>
  <r>
    <n v="509"/>
    <x v="321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1"/>
    <x v="1"/>
  </r>
  <r>
    <n v="135"/>
    <x v="322"/>
    <s v="Balanced zero-defect software"/>
    <n v="7700"/>
    <n v="5488"/>
    <n v="0.71272727272727276"/>
    <x v="0"/>
    <n v="117"/>
    <n v="46"/>
    <x v="1"/>
    <s v="USD"/>
    <n v="1362636000"/>
    <n v="1363064400"/>
    <b v="0"/>
    <b v="1"/>
    <s v="theater/plays"/>
    <x v="1"/>
    <x v="1"/>
  </r>
  <r>
    <n v="348"/>
    <x v="323"/>
    <s v="Versatile cohesive open system"/>
    <n v="199000"/>
    <n v="142823"/>
    <n v="0.71770351758793971"/>
    <x v="0"/>
    <n v="3483"/>
    <n v="41"/>
    <x v="1"/>
    <s v="USD"/>
    <n v="1487224800"/>
    <n v="1488348000"/>
    <b v="0"/>
    <b v="0"/>
    <s v="food/food trucks"/>
    <x v="0"/>
    <x v="0"/>
  </r>
  <r>
    <n v="185"/>
    <x v="324"/>
    <s v="Innovative actuating conglomeration"/>
    <n v="1000"/>
    <n v="718"/>
    <n v="0.71799999999999997"/>
    <x v="0"/>
    <n v="19"/>
    <n v="37"/>
    <x v="1"/>
    <s v="USD"/>
    <n v="1526187600"/>
    <n v="1527138000"/>
    <b v="0"/>
    <b v="0"/>
    <s v="film &amp; video/television"/>
    <x v="3"/>
    <x v="21"/>
  </r>
  <r>
    <n v="931"/>
    <x v="325"/>
    <s v="Digitized 24/7 budgetary management"/>
    <n v="7900"/>
    <n v="5729"/>
    <n v="0.72518987341772156"/>
    <x v="0"/>
    <n v="112"/>
    <n v="51"/>
    <x v="1"/>
    <s v="USD"/>
    <n v="1403931600"/>
    <n v="1404104400"/>
    <b v="0"/>
    <b v="1"/>
    <s v="theater/plays"/>
    <x v="1"/>
    <x v="1"/>
  </r>
  <r>
    <n v="539"/>
    <x v="326"/>
    <s v="Assimilated exuding toolset"/>
    <n v="9800"/>
    <n v="7120"/>
    <n v="0.72653061224489801"/>
    <x v="0"/>
    <n v="77"/>
    <n v="92"/>
    <x v="1"/>
    <s v="USD"/>
    <n v="1561957200"/>
    <n v="1562475600"/>
    <b v="0"/>
    <b v="1"/>
    <s v="food/food trucks"/>
    <x v="0"/>
    <x v="0"/>
  </r>
  <r>
    <n v="587"/>
    <x v="327"/>
    <s v="Open-source analyzing monitoring"/>
    <n v="9400"/>
    <n v="6852"/>
    <n v="0.72893617021276591"/>
    <x v="0"/>
    <n v="156"/>
    <n v="43"/>
    <x v="0"/>
    <s v="CAD"/>
    <n v="1547877600"/>
    <n v="1552366800"/>
    <b v="0"/>
    <b v="1"/>
    <s v="food/food trucks"/>
    <x v="0"/>
    <x v="0"/>
  </r>
  <r>
    <n v="996"/>
    <x v="328"/>
    <s v="Future-proofed upward-trending migration"/>
    <n v="6600"/>
    <n v="4814"/>
    <n v="0.72939393939393937"/>
    <x v="0"/>
    <n v="112"/>
    <n v="42"/>
    <x v="1"/>
    <s v="USD"/>
    <n v="1357106400"/>
    <n v="1359698400"/>
    <b v="0"/>
    <b v="0"/>
    <s v="theater/plays"/>
    <x v="1"/>
    <x v="1"/>
  </r>
  <r>
    <n v="156"/>
    <x v="329"/>
    <s v="Streamlined encompassing encryption"/>
    <n v="36400"/>
    <n v="26914"/>
    <n v="0.73939560439560437"/>
    <x v="2"/>
    <n v="379"/>
    <n v="71"/>
    <x v="5"/>
    <s v="AUD"/>
    <n v="1570251600"/>
    <n v="1572325200"/>
    <b v="0"/>
    <b v="0"/>
    <s v="music/rock"/>
    <x v="4"/>
    <x v="4"/>
  </r>
  <r>
    <n v="977"/>
    <x v="330"/>
    <s v="Vision-oriented interactive solution"/>
    <n v="7000"/>
    <n v="5177"/>
    <n v="0.73957142857142855"/>
    <x v="0"/>
    <n v="67"/>
    <n v="77"/>
    <x v="1"/>
    <s v="USD"/>
    <n v="1517983200"/>
    <n v="1520748000"/>
    <b v="0"/>
    <b v="0"/>
    <s v="food/food trucks"/>
    <x v="0"/>
    <x v="0"/>
  </r>
  <r>
    <n v="308"/>
    <x v="331"/>
    <s v="Grass-roots optimizing projection"/>
    <n v="118200"/>
    <n v="87560"/>
    <n v="0.74077834179357027"/>
    <x v="0"/>
    <n v="803"/>
    <n v="109"/>
    <x v="1"/>
    <s v="USD"/>
    <n v="1303102800"/>
    <n v="1303189200"/>
    <b v="0"/>
    <b v="0"/>
    <s v="theater/plays"/>
    <x v="1"/>
    <x v="1"/>
  </r>
  <r>
    <n v="176"/>
    <x v="332"/>
    <s v="Proactive scalable Graphical User Interface"/>
    <n v="115000"/>
    <n v="86060"/>
    <n v="0.74834782608695649"/>
    <x v="0"/>
    <n v="782"/>
    <n v="110"/>
    <x v="1"/>
    <s v="USD"/>
    <n v="1472878800"/>
    <n v="1473656400"/>
    <b v="0"/>
    <b v="0"/>
    <s v="theater/plays"/>
    <x v="1"/>
    <x v="1"/>
  </r>
  <r>
    <n v="836"/>
    <x v="333"/>
    <s v="Optimized didactic intranet"/>
    <n v="8100"/>
    <n v="6086"/>
    <n v="0.75135802469135804"/>
    <x v="0"/>
    <n v="94"/>
    <n v="64"/>
    <x v="1"/>
    <s v="USD"/>
    <n v="1265349600"/>
    <n v="1266300000"/>
    <b v="0"/>
    <b v="0"/>
    <s v="music/indie rock"/>
    <x v="4"/>
    <x v="10"/>
  </r>
  <r>
    <n v="309"/>
    <x v="334"/>
    <s v="User-centric 6thgeneration attitude"/>
    <n v="4100"/>
    <n v="3087"/>
    <n v="0.75292682926829269"/>
    <x v="2"/>
    <n v="75"/>
    <n v="41"/>
    <x v="1"/>
    <s v="USD"/>
    <n v="1316581200"/>
    <n v="1318309200"/>
    <b v="0"/>
    <b v="1"/>
    <s v="music/indie rock"/>
    <x v="4"/>
    <x v="10"/>
  </r>
  <r>
    <n v="386"/>
    <x v="335"/>
    <s v="Progressive 5thgeneration customer loyalty"/>
    <n v="135500"/>
    <n v="103554"/>
    <n v="0.76423616236162362"/>
    <x v="0"/>
    <n v="1068"/>
    <n v="96"/>
    <x v="1"/>
    <s v="USD"/>
    <n v="1277528400"/>
    <n v="1278565200"/>
    <b v="0"/>
    <b v="0"/>
    <s v="theater/plays"/>
    <x v="1"/>
    <x v="1"/>
  </r>
  <r>
    <n v="231"/>
    <x v="336"/>
    <s v="Cross-platform uniform hardware"/>
    <n v="7200"/>
    <n v="5523"/>
    <n v="0.76708333333333334"/>
    <x v="2"/>
    <n v="67"/>
    <n v="82"/>
    <x v="1"/>
    <s v="USD"/>
    <n v="1369112400"/>
    <n v="1374123600"/>
    <b v="0"/>
    <b v="0"/>
    <s v="theater/plays"/>
    <x v="1"/>
    <x v="1"/>
  </r>
  <r>
    <n v="266"/>
    <x v="337"/>
    <s v="Proactive responsive emulation"/>
    <n v="111900"/>
    <n v="85902"/>
    <n v="0.76766756032171579"/>
    <x v="0"/>
    <n v="3182"/>
    <n v="26"/>
    <x v="4"/>
    <s v="EUR"/>
    <n v="1415340000"/>
    <n v="1418191200"/>
    <b v="0"/>
    <b v="1"/>
    <s v="music/jazz"/>
    <x v="4"/>
    <x v="9"/>
  </r>
  <r>
    <n v="811"/>
    <x v="338"/>
    <s v="Fundamental methodical emulation"/>
    <n v="92500"/>
    <n v="71320"/>
    <n v="0.77102702702702708"/>
    <x v="0"/>
    <n v="679"/>
    <n v="105"/>
    <x v="1"/>
    <s v="USD"/>
    <n v="1452319200"/>
    <n v="1452492000"/>
    <b v="0"/>
    <b v="1"/>
    <s v="games/video games"/>
    <x v="7"/>
    <x v="17"/>
  </r>
  <r>
    <n v="663"/>
    <x v="339"/>
    <s v="Total optimizing software"/>
    <n v="10000"/>
    <n v="7724"/>
    <n v="0.77239999999999998"/>
    <x v="0"/>
    <n v="87"/>
    <n v="88"/>
    <x v="1"/>
    <s v="USD"/>
    <n v="1286427600"/>
    <n v="1288414800"/>
    <b v="0"/>
    <b v="0"/>
    <s v="theater/plays"/>
    <x v="1"/>
    <x v="1"/>
  </r>
  <r>
    <n v="625"/>
    <x v="340"/>
    <s v="Organic upward-trending Graphical User Interface"/>
    <n v="7500"/>
    <n v="5803"/>
    <n v="0.77373333333333338"/>
    <x v="0"/>
    <n v="62"/>
    <n v="93"/>
    <x v="1"/>
    <s v="USD"/>
    <n v="1580104800"/>
    <n v="1581314400"/>
    <b v="0"/>
    <b v="0"/>
    <s v="theater/plays"/>
    <x v="1"/>
    <x v="1"/>
  </r>
  <r>
    <n v="877"/>
    <x v="341"/>
    <s v="Multi-lateral uniform collaboration"/>
    <n v="163600"/>
    <n v="126628"/>
    <n v="0.77400977995110021"/>
    <x v="0"/>
    <n v="1229"/>
    <n v="103"/>
    <x v="1"/>
    <s v="USD"/>
    <n v="1469509200"/>
    <n v="1469595600"/>
    <b v="0"/>
    <b v="0"/>
    <s v="food/food trucks"/>
    <x v="0"/>
    <x v="0"/>
  </r>
  <r>
    <n v="993"/>
    <x v="342"/>
    <s v="De-engineered even-keeled definition"/>
    <n v="9800"/>
    <n v="7608"/>
    <n v="0.77632653061224488"/>
    <x v="2"/>
    <n v="75"/>
    <n v="101"/>
    <x v="4"/>
    <s v="EUR"/>
    <n v="1450936800"/>
    <n v="1452405600"/>
    <b v="0"/>
    <b v="1"/>
    <s v="photography/photography books"/>
    <x v="5"/>
    <x v="6"/>
  </r>
  <r>
    <n v="76"/>
    <x v="343"/>
    <s v="Horizontal next generation function"/>
    <n v="122900"/>
    <n v="95993"/>
    <n v="0.78106590724165992"/>
    <x v="0"/>
    <n v="1684"/>
    <n v="57"/>
    <x v="1"/>
    <s v="USD"/>
    <n v="1421992800"/>
    <n v="1426222800"/>
    <b v="1"/>
    <b v="1"/>
    <s v="theater/plays"/>
    <x v="1"/>
    <x v="1"/>
  </r>
  <r>
    <n v="161"/>
    <x v="344"/>
    <s v="Cross-platform methodical process improvement"/>
    <n v="5500"/>
    <n v="4300"/>
    <n v="0.78181818181818186"/>
    <x v="0"/>
    <n v="75"/>
    <n v="57"/>
    <x v="1"/>
    <s v="USD"/>
    <n v="1442984400"/>
    <n v="1443502800"/>
    <b v="0"/>
    <b v="1"/>
    <s v="technology/web"/>
    <x v="2"/>
    <x v="2"/>
  </r>
  <r>
    <n v="634"/>
    <x v="345"/>
    <s v="Polarized incremental portal"/>
    <n v="118200"/>
    <n v="92824"/>
    <n v="0.78531302876480547"/>
    <x v="2"/>
    <n v="1658"/>
    <n v="55"/>
    <x v="1"/>
    <s v="USD"/>
    <n v="1490418000"/>
    <n v="1491627600"/>
    <b v="0"/>
    <b v="0"/>
    <s v="film &amp; video/television"/>
    <x v="3"/>
    <x v="21"/>
  </r>
  <r>
    <n v="90"/>
    <x v="346"/>
    <s v="Synergistic explicit parallelism"/>
    <n v="7800"/>
    <n v="6132"/>
    <n v="0.7861538461538462"/>
    <x v="0"/>
    <n v="106"/>
    <n v="57"/>
    <x v="1"/>
    <s v="USD"/>
    <n v="1456380000"/>
    <n v="1456380000"/>
    <b v="0"/>
    <b v="1"/>
    <s v="theater/plays"/>
    <x v="1"/>
    <x v="1"/>
  </r>
  <r>
    <n v="202"/>
    <x v="347"/>
    <s v="Upgradable scalable methodology"/>
    <n v="8300"/>
    <n v="6543"/>
    <n v="0.78831325301204824"/>
    <x v="2"/>
    <n v="82"/>
    <n v="79"/>
    <x v="1"/>
    <s v="USD"/>
    <n v="1317531600"/>
    <n v="1317877200"/>
    <b v="0"/>
    <b v="0"/>
    <s v="food/food trucks"/>
    <x v="0"/>
    <x v="0"/>
  </r>
  <r>
    <n v="588"/>
    <x v="348"/>
    <s v="Up-sized discrete firmware"/>
    <n v="157600"/>
    <n v="124517"/>
    <n v="0.7900824873096447"/>
    <x v="0"/>
    <n v="1368"/>
    <n v="91"/>
    <x v="2"/>
    <s v="GBP"/>
    <n v="1269493200"/>
    <n v="1272171600"/>
    <b v="0"/>
    <b v="0"/>
    <s v="theater/plays"/>
    <x v="1"/>
    <x v="1"/>
  </r>
  <r>
    <n v="637"/>
    <x v="349"/>
    <s v="Open-architected 24/7 throughput"/>
    <n v="8500"/>
    <n v="6750"/>
    <n v="0.79411764705882348"/>
    <x v="0"/>
    <n v="65"/>
    <n v="103"/>
    <x v="1"/>
    <s v="USD"/>
    <n v="1479103200"/>
    <n v="1479794400"/>
    <b v="0"/>
    <b v="0"/>
    <s v="theater/plays"/>
    <x v="1"/>
    <x v="1"/>
  </r>
  <r>
    <n v="27"/>
    <x v="350"/>
    <s v="Diverse transitional migration"/>
    <n v="2000"/>
    <n v="1599"/>
    <n v="0.79949999999999999"/>
    <x v="0"/>
    <n v="15"/>
    <n v="106"/>
    <x v="1"/>
    <s v="USD"/>
    <n v="1443848400"/>
    <n v="1444539600"/>
    <b v="0"/>
    <b v="0"/>
    <s v="music/rock"/>
    <x v="4"/>
    <x v="4"/>
  </r>
  <r>
    <n v="339"/>
    <x v="351"/>
    <s v="Front-line transitional algorithm"/>
    <n v="136300"/>
    <n v="108974"/>
    <n v="0.79951577402787966"/>
    <x v="2"/>
    <n v="1297"/>
    <n v="84"/>
    <x v="0"/>
    <s v="CAD"/>
    <n v="1501650000"/>
    <n v="1502859600"/>
    <b v="0"/>
    <b v="0"/>
    <s v="theater/plays"/>
    <x v="1"/>
    <x v="1"/>
  </r>
  <r>
    <n v="528"/>
    <x v="352"/>
    <s v="Focused leadingedge matrix"/>
    <n v="9000"/>
    <n v="7227"/>
    <n v="0.80300000000000005"/>
    <x v="0"/>
    <n v="80"/>
    <n v="90"/>
    <x v="2"/>
    <s v="GBP"/>
    <n v="1385186400"/>
    <n v="1389074400"/>
    <b v="0"/>
    <b v="0"/>
    <s v="music/indie rock"/>
    <x v="4"/>
    <x v="10"/>
  </r>
  <r>
    <n v="779"/>
    <x v="353"/>
    <s v="Public-key actuating projection"/>
    <n v="108700"/>
    <n v="87293"/>
    <n v="0.80306347746090156"/>
    <x v="0"/>
    <n v="831"/>
    <n v="105"/>
    <x v="1"/>
    <s v="USD"/>
    <n v="1439528400"/>
    <n v="1440306000"/>
    <b v="0"/>
    <b v="1"/>
    <s v="theater/plays"/>
    <x v="1"/>
    <x v="1"/>
  </r>
  <r>
    <n v="481"/>
    <x v="354"/>
    <s v="Sharable discrete budgetary management"/>
    <n v="196600"/>
    <n v="159931"/>
    <n v="0.81348423194303154"/>
    <x v="0"/>
    <n v="1538"/>
    <n v="103"/>
    <x v="1"/>
    <s v="USD"/>
    <n v="1412139600"/>
    <n v="1415772000"/>
    <b v="0"/>
    <b v="1"/>
    <s v="theater/plays"/>
    <x v="1"/>
    <x v="1"/>
  </r>
  <r>
    <n v="944"/>
    <x v="355"/>
    <s v="Streamlined 5thgeneration intranet"/>
    <n v="10000"/>
    <n v="8142"/>
    <n v="0.81420000000000003"/>
    <x v="0"/>
    <n v="263"/>
    <n v="30"/>
    <x v="5"/>
    <s v="AUD"/>
    <n v="1486706400"/>
    <n v="1488348000"/>
    <b v="0"/>
    <b v="0"/>
    <s v="photography/photography books"/>
    <x v="5"/>
    <x v="6"/>
  </r>
  <r>
    <n v="660"/>
    <x v="356"/>
    <s v="Fundamental disintermediate matrix"/>
    <n v="9100"/>
    <n v="7438"/>
    <n v="0.81736263736263737"/>
    <x v="0"/>
    <n v="77"/>
    <n v="96"/>
    <x v="1"/>
    <s v="USD"/>
    <n v="1440133200"/>
    <n v="1440910800"/>
    <b v="1"/>
    <b v="0"/>
    <s v="theater/plays"/>
    <x v="1"/>
    <x v="1"/>
  </r>
  <r>
    <n v="590"/>
    <x v="357"/>
    <s v="Synergized analyzing process improvement"/>
    <n v="7100"/>
    <n v="5824"/>
    <n v="0.82028169014084507"/>
    <x v="0"/>
    <n v="86"/>
    <n v="67"/>
    <x v="5"/>
    <s v="AUD"/>
    <n v="1419141600"/>
    <n v="1420092000"/>
    <b v="0"/>
    <b v="0"/>
    <s v="publishing/radio &amp; podcasts"/>
    <x v="6"/>
    <x v="18"/>
  </r>
  <r>
    <n v="446"/>
    <x v="358"/>
    <s v="Assimilated uniform methodology"/>
    <n v="6800"/>
    <n v="5579"/>
    <n v="0.82044117647058823"/>
    <x v="0"/>
    <n v="186"/>
    <n v="29"/>
    <x v="1"/>
    <s v="USD"/>
    <n v="1355810400"/>
    <n v="1355983200"/>
    <b v="0"/>
    <b v="0"/>
    <s v="technology/wearables"/>
    <x v="2"/>
    <x v="11"/>
  </r>
  <r>
    <n v="303"/>
    <x v="359"/>
    <s v="Networked optimal architecture"/>
    <n v="3400"/>
    <n v="2809"/>
    <n v="0.82617647058823529"/>
    <x v="0"/>
    <n v="32"/>
    <n v="87"/>
    <x v="1"/>
    <s v="USD"/>
    <n v="1452146400"/>
    <n v="1452578400"/>
    <b v="0"/>
    <b v="0"/>
    <s v="music/indie rock"/>
    <x v="4"/>
    <x v="10"/>
  </r>
  <r>
    <n v="432"/>
    <x v="360"/>
    <s v="Re-contextualized dedicated hardware"/>
    <n v="7700"/>
    <n v="6369"/>
    <n v="0.82714285714285718"/>
    <x v="0"/>
    <n v="91"/>
    <n v="69"/>
    <x v="1"/>
    <s v="USD"/>
    <n v="1399006800"/>
    <n v="1400734800"/>
    <b v="0"/>
    <b v="0"/>
    <s v="theater/plays"/>
    <x v="1"/>
    <x v="1"/>
  </r>
  <r>
    <n v="172"/>
    <x v="361"/>
    <s v="Centralized national firmware"/>
    <n v="800"/>
    <n v="663"/>
    <n v="0.82874999999999999"/>
    <x v="0"/>
    <n v="26"/>
    <n v="25"/>
    <x v="1"/>
    <s v="USD"/>
    <n v="1405746000"/>
    <n v="1407042000"/>
    <b v="0"/>
    <b v="1"/>
    <s v="film &amp; video/documentary"/>
    <x v="3"/>
    <x v="13"/>
  </r>
  <r>
    <n v="633"/>
    <x v="362"/>
    <s v="Adaptive context-sensitive architecture"/>
    <n v="6700"/>
    <n v="5569"/>
    <n v="0.83119402985074631"/>
    <x v="0"/>
    <n v="105"/>
    <n v="53"/>
    <x v="1"/>
    <s v="USD"/>
    <n v="1446876000"/>
    <n v="1447221600"/>
    <b v="0"/>
    <b v="0"/>
    <s v="film &amp; video/animation"/>
    <x v="3"/>
    <x v="3"/>
  </r>
  <r>
    <n v="284"/>
    <x v="363"/>
    <s v="Ameliorated fresh-thinking protocol"/>
    <n v="9800"/>
    <n v="8153"/>
    <n v="0.83193877551020412"/>
    <x v="0"/>
    <n v="132"/>
    <n v="61"/>
    <x v="1"/>
    <s v="USD"/>
    <n v="1335848400"/>
    <n v="1336280400"/>
    <b v="0"/>
    <b v="0"/>
    <s v="technology/web"/>
    <x v="2"/>
    <x v="2"/>
  </r>
  <r>
    <n v="677"/>
    <x v="364"/>
    <s v="Organic system-worthy orchestration"/>
    <n v="5300"/>
    <n v="4432"/>
    <n v="0.83622641509433959"/>
    <x v="0"/>
    <n v="111"/>
    <n v="39"/>
    <x v="1"/>
    <s v="USD"/>
    <n v="1468126800"/>
    <n v="1472446800"/>
    <b v="0"/>
    <b v="0"/>
    <s v="publishing/fiction"/>
    <x v="6"/>
    <x v="16"/>
  </r>
  <r>
    <n v="564"/>
    <x v="365"/>
    <s v="Organic high-level implementation"/>
    <n v="168700"/>
    <n v="141393"/>
    <n v="0.83813278008298753"/>
    <x v="0"/>
    <n v="1790"/>
    <n v="78"/>
    <x v="1"/>
    <s v="USD"/>
    <n v="1426395600"/>
    <n v="1427086800"/>
    <b v="0"/>
    <b v="0"/>
    <s v="theater/plays"/>
    <x v="1"/>
    <x v="1"/>
  </r>
  <r>
    <n v="524"/>
    <x v="366"/>
    <s v="Diverse scalable superstructure"/>
    <n v="96700"/>
    <n v="81136"/>
    <n v="0.83904860392967939"/>
    <x v="0"/>
    <n v="1979"/>
    <n v="40"/>
    <x v="1"/>
    <s v="USD"/>
    <n v="1272258000"/>
    <n v="1273381200"/>
    <b v="0"/>
    <b v="0"/>
    <s v="theater/plays"/>
    <x v="1"/>
    <x v="1"/>
  </r>
  <r>
    <n v="694"/>
    <x v="367"/>
    <s v="Programmable tangible ability"/>
    <n v="9100"/>
    <n v="7656"/>
    <n v="0.84131868131868137"/>
    <x v="0"/>
    <n v="79"/>
    <n v="96"/>
    <x v="1"/>
    <s v="USD"/>
    <n v="1511762400"/>
    <n v="1514959200"/>
    <b v="0"/>
    <b v="0"/>
    <s v="theater/plays"/>
    <x v="1"/>
    <x v="1"/>
  </r>
  <r>
    <n v="525"/>
    <x v="368"/>
    <s v="Balanced leadingedge data-warehouse"/>
    <n v="2100"/>
    <n v="1768"/>
    <n v="0.84190476190476193"/>
    <x v="0"/>
    <n v="63"/>
    <n v="28"/>
    <x v="1"/>
    <s v="USD"/>
    <n v="1290492000"/>
    <n v="1290837600"/>
    <b v="0"/>
    <b v="0"/>
    <s v="technology/wearables"/>
    <x v="2"/>
    <x v="11"/>
  </r>
  <r>
    <n v="699"/>
    <x v="283"/>
    <s v="Ergonomic dedicated focus group"/>
    <n v="7400"/>
    <n v="6245"/>
    <n v="0.8439189189189189"/>
    <x v="0"/>
    <n v="56"/>
    <n v="111"/>
    <x v="1"/>
    <s v="USD"/>
    <n v="1561438800"/>
    <n v="1561525200"/>
    <b v="0"/>
    <b v="0"/>
    <s v="film &amp; video/drama"/>
    <x v="3"/>
    <x v="12"/>
  </r>
  <r>
    <n v="341"/>
    <x v="369"/>
    <s v="Ameliorated disintermediate utilization"/>
    <n v="114300"/>
    <n v="96777"/>
    <n v="0.84669291338582675"/>
    <x v="0"/>
    <n v="1257"/>
    <n v="76"/>
    <x v="1"/>
    <s v="USD"/>
    <n v="1440738000"/>
    <n v="1441342800"/>
    <b v="0"/>
    <b v="0"/>
    <s v="music/indie rock"/>
    <x v="4"/>
    <x v="10"/>
  </r>
  <r>
    <n v="963"/>
    <x v="370"/>
    <s v="Ergonomic methodical hub"/>
    <n v="5900"/>
    <n v="4997"/>
    <n v="0.84694915254237291"/>
    <x v="0"/>
    <n v="114"/>
    <n v="43"/>
    <x v="4"/>
    <s v="EUR"/>
    <n v="1299304800"/>
    <n v="1299823200"/>
    <b v="0"/>
    <b v="1"/>
    <s v="photography/photography books"/>
    <x v="5"/>
    <x v="6"/>
  </r>
  <r>
    <n v="414"/>
    <x v="371"/>
    <s v="Innovative human-resource migration"/>
    <n v="188200"/>
    <n v="159405"/>
    <n v="0.84699787460148779"/>
    <x v="0"/>
    <n v="5497"/>
    <n v="28"/>
    <x v="1"/>
    <s v="USD"/>
    <n v="1271739600"/>
    <n v="1272430800"/>
    <b v="0"/>
    <b v="1"/>
    <s v="food/food trucks"/>
    <x v="0"/>
    <x v="0"/>
  </r>
  <r>
    <n v="886"/>
    <x v="372"/>
    <s v="Multi-tiered explicit focus group"/>
    <n v="150600"/>
    <n v="127745"/>
    <n v="0.84824037184594958"/>
    <x v="0"/>
    <n v="1825"/>
    <n v="69"/>
    <x v="1"/>
    <s v="USD"/>
    <n v="1282798800"/>
    <n v="1284354000"/>
    <b v="0"/>
    <b v="0"/>
    <s v="music/indie rock"/>
    <x v="4"/>
    <x v="10"/>
  </r>
  <r>
    <n v="982"/>
    <x v="373"/>
    <s v="Multi-layered optimal application"/>
    <n v="7200"/>
    <n v="6115"/>
    <n v="0.84930555555555554"/>
    <x v="0"/>
    <n v="75"/>
    <n v="81"/>
    <x v="1"/>
    <s v="USD"/>
    <n v="1311051600"/>
    <n v="1311224400"/>
    <b v="0"/>
    <b v="1"/>
    <s v="film &amp; video/documentary"/>
    <x v="3"/>
    <x v="13"/>
  </r>
  <r>
    <n v="960"/>
    <x v="374"/>
    <s v="Function-based interactive matrix"/>
    <n v="5500"/>
    <n v="4678"/>
    <n v="0.85054545454545449"/>
    <x v="0"/>
    <n v="55"/>
    <n v="85"/>
    <x v="1"/>
    <s v="USD"/>
    <n v="1454911200"/>
    <n v="1458104400"/>
    <b v="0"/>
    <b v="0"/>
    <s v="technology/web"/>
    <x v="2"/>
    <x v="2"/>
  </r>
  <r>
    <n v="403"/>
    <x v="375"/>
    <s v="Virtual foreground throughput"/>
    <n v="195800"/>
    <n v="168820"/>
    <n v="0.86220633299284988"/>
    <x v="0"/>
    <n v="3015"/>
    <n v="55"/>
    <x v="0"/>
    <s v="CAD"/>
    <n v="1273640400"/>
    <n v="1276750800"/>
    <b v="0"/>
    <b v="1"/>
    <s v="theater/plays"/>
    <x v="1"/>
    <x v="1"/>
  </r>
  <r>
    <n v="681"/>
    <x v="376"/>
    <s v="Decentralized context-sensitive superstructure"/>
    <n v="184100"/>
    <n v="159037"/>
    <n v="0.86386203150461705"/>
    <x v="0"/>
    <n v="1657"/>
    <n v="95"/>
    <x v="1"/>
    <s v="USD"/>
    <n v="1324447200"/>
    <n v="1324965600"/>
    <b v="0"/>
    <b v="0"/>
    <s v="theater/plays"/>
    <x v="1"/>
    <x v="1"/>
  </r>
  <r>
    <n v="32"/>
    <x v="257"/>
    <s v="Ergonomic 6thgeneration success"/>
    <n v="101000"/>
    <n v="87676"/>
    <n v="0.86807920792079207"/>
    <x v="0"/>
    <n v="2307"/>
    <n v="38"/>
    <x v="4"/>
    <s v="EUR"/>
    <n v="1515564000"/>
    <n v="1517896800"/>
    <b v="0"/>
    <b v="0"/>
    <s v="film &amp; video/documentary"/>
    <x v="3"/>
    <x v="13"/>
  </r>
  <r>
    <n v="769"/>
    <x v="377"/>
    <s v="Devolved 24hour forecast"/>
    <n v="125600"/>
    <n v="109106"/>
    <n v="0.86867834394904464"/>
    <x v="0"/>
    <n v="3410"/>
    <n v="31"/>
    <x v="1"/>
    <s v="USD"/>
    <n v="1376542800"/>
    <n v="1378789200"/>
    <b v="0"/>
    <b v="0"/>
    <s v="games/video games"/>
    <x v="7"/>
    <x v="17"/>
  </r>
  <r>
    <n v="799"/>
    <x v="378"/>
    <s v="Devolved tertiary time-frame"/>
    <n v="84500"/>
    <n v="73522"/>
    <n v="0.87008284023668636"/>
    <x v="0"/>
    <n v="1225"/>
    <n v="60"/>
    <x v="2"/>
    <s v="GBP"/>
    <n v="1454133600"/>
    <n v="1454479200"/>
    <b v="0"/>
    <b v="0"/>
    <s v="theater/plays"/>
    <x v="1"/>
    <x v="1"/>
  </r>
  <r>
    <n v="115"/>
    <x v="379"/>
    <s v="Team-oriented clear-thinking capacity"/>
    <n v="166700"/>
    <n v="145382"/>
    <n v="0.87211757648470301"/>
    <x v="0"/>
    <n v="3304"/>
    <n v="44"/>
    <x v="4"/>
    <s v="EUR"/>
    <n v="1510898400"/>
    <n v="1513922400"/>
    <b v="0"/>
    <b v="0"/>
    <s v="publishing/fiction"/>
    <x v="6"/>
    <x v="16"/>
  </r>
  <r>
    <n v="990"/>
    <x v="380"/>
    <s v="Devolved foreground customer loyalty"/>
    <n v="7800"/>
    <n v="6839"/>
    <n v="0.87679487179487181"/>
    <x v="0"/>
    <n v="64"/>
    <n v="106"/>
    <x v="1"/>
    <s v="USD"/>
    <n v="1456984800"/>
    <n v="1458882000"/>
    <b v="0"/>
    <b v="1"/>
    <s v="film &amp; video/drama"/>
    <x v="3"/>
    <x v="12"/>
  </r>
  <r>
    <n v="116"/>
    <x v="381"/>
    <s v="De-engineered motivating standardization"/>
    <n v="7200"/>
    <n v="6336"/>
    <n v="0.88"/>
    <x v="0"/>
    <n v="73"/>
    <n v="86"/>
    <x v="1"/>
    <s v="USD"/>
    <n v="1442552400"/>
    <n v="1442638800"/>
    <b v="0"/>
    <b v="0"/>
    <s v="theater/plays"/>
    <x v="1"/>
    <x v="1"/>
  </r>
  <r>
    <n v="788"/>
    <x v="382"/>
    <s v="Synchronized directional capability"/>
    <n v="3600"/>
    <n v="3174"/>
    <n v="0.88166666666666671"/>
    <x v="1"/>
    <n v="31"/>
    <n v="102"/>
    <x v="1"/>
    <s v="USD"/>
    <n v="1350709200"/>
    <n v="1352527200"/>
    <b v="0"/>
    <b v="0"/>
    <s v="film &amp; video/animation"/>
    <x v="3"/>
    <x v="3"/>
  </r>
  <r>
    <n v="651"/>
    <x v="383"/>
    <s v="Digitized analyzing capacity"/>
    <n v="196700"/>
    <n v="174039"/>
    <n v="0.88479410269445857"/>
    <x v="0"/>
    <n v="3868"/>
    <n v="44"/>
    <x v="4"/>
    <s v="EUR"/>
    <n v="1393048800"/>
    <n v="1394344800"/>
    <b v="0"/>
    <b v="0"/>
    <s v="film &amp; video/shorts"/>
    <x v="3"/>
    <x v="19"/>
  </r>
  <r>
    <n v="646"/>
    <x v="384"/>
    <s v="Switchable reciprocal middleware"/>
    <n v="98700"/>
    <n v="87448"/>
    <n v="0.88599797365754818"/>
    <x v="0"/>
    <n v="2915"/>
    <n v="29"/>
    <x v="1"/>
    <s v="USD"/>
    <n v="1363150800"/>
    <n v="1364101200"/>
    <b v="0"/>
    <b v="0"/>
    <s v="games/video games"/>
    <x v="7"/>
    <x v="17"/>
  </r>
  <r>
    <n v="545"/>
    <x v="385"/>
    <s v="Organized value-added access"/>
    <n v="184800"/>
    <n v="164109"/>
    <n v="0.88803571428571426"/>
    <x v="0"/>
    <n v="2690"/>
    <n v="61"/>
    <x v="1"/>
    <s v="USD"/>
    <n v="1577253600"/>
    <n v="1578981600"/>
    <b v="0"/>
    <b v="0"/>
    <s v="theater/plays"/>
    <x v="1"/>
    <x v="1"/>
  </r>
  <r>
    <n v="726"/>
    <x v="386"/>
    <s v="Realigned web-enabled functionalities"/>
    <n v="54300"/>
    <n v="48227"/>
    <n v="0.88815837937384901"/>
    <x v="2"/>
    <n v="524"/>
    <n v="92"/>
    <x v="1"/>
    <s v="USD"/>
    <n v="1287982800"/>
    <n v="1288501200"/>
    <b v="0"/>
    <b v="1"/>
    <s v="theater/plays"/>
    <x v="1"/>
    <x v="1"/>
  </r>
  <r>
    <n v="253"/>
    <x v="387"/>
    <s v="Upgradable multi-state instruction set"/>
    <n v="121500"/>
    <n v="108161"/>
    <n v="0.8902139917695473"/>
    <x v="0"/>
    <n v="1335"/>
    <n v="81"/>
    <x v="0"/>
    <s v="CAD"/>
    <n v="1302238800"/>
    <n v="1303275600"/>
    <b v="0"/>
    <b v="0"/>
    <s v="film &amp; video/drama"/>
    <x v="3"/>
    <x v="12"/>
  </r>
  <r>
    <n v="12"/>
    <x v="388"/>
    <s v="Assimilated hybrid intranet"/>
    <n v="6300"/>
    <n v="5629"/>
    <n v="0.89349206349206345"/>
    <x v="0"/>
    <n v="55"/>
    <n v="102"/>
    <x v="1"/>
    <s v="USD"/>
    <n v="1571720400"/>
    <n v="1572411600"/>
    <b v="0"/>
    <b v="0"/>
    <s v="film &amp; video/drama"/>
    <x v="3"/>
    <x v="12"/>
  </r>
  <r>
    <n v="405"/>
    <x v="389"/>
    <s v="Synchronized secondary analyzer"/>
    <n v="29600"/>
    <n v="26527"/>
    <n v="0.89618243243243245"/>
    <x v="0"/>
    <n v="435"/>
    <n v="60"/>
    <x v="1"/>
    <s v="USD"/>
    <n v="1528088400"/>
    <n v="1532408400"/>
    <b v="0"/>
    <b v="0"/>
    <s v="theater/plays"/>
    <x v="1"/>
    <x v="1"/>
  </r>
  <r>
    <n v="134"/>
    <x v="390"/>
    <s v="Secured executive concept"/>
    <n v="99500"/>
    <n v="89288"/>
    <n v="0.89736683417085428"/>
    <x v="0"/>
    <n v="940"/>
    <n v="94"/>
    <x v="3"/>
    <s v="CHF"/>
    <n v="1308459600"/>
    <n v="1312693200"/>
    <b v="0"/>
    <b v="1"/>
    <s v="film &amp; video/documentary"/>
    <x v="3"/>
    <x v="13"/>
  </r>
  <r>
    <n v="835"/>
    <x v="391"/>
    <s v="Future-proofed 24hour model"/>
    <n v="86200"/>
    <n v="77355"/>
    <n v="0.89738979118329465"/>
    <x v="0"/>
    <n v="1758"/>
    <n v="44"/>
    <x v="1"/>
    <s v="USD"/>
    <n v="1425103200"/>
    <n v="1425621600"/>
    <b v="0"/>
    <b v="0"/>
    <s v="technology/web"/>
    <x v="2"/>
    <x v="2"/>
  </r>
  <r>
    <n v="54"/>
    <x v="392"/>
    <s v="Multi-channeled neutral customer loyalty"/>
    <n v="6000"/>
    <n v="5392"/>
    <n v="0.89866666666666661"/>
    <x v="0"/>
    <n v="120"/>
    <n v="44"/>
    <x v="1"/>
    <s v="USD"/>
    <n v="1520748000"/>
    <n v="1521262800"/>
    <b v="0"/>
    <b v="0"/>
    <s v="technology/wearables"/>
    <x v="2"/>
    <x v="11"/>
  </r>
  <r>
    <n v="870"/>
    <x v="393"/>
    <s v="Adaptive demand-driven encryption"/>
    <n v="7700"/>
    <n v="6920"/>
    <n v="0.89870129870129867"/>
    <x v="0"/>
    <n v="121"/>
    <n v="57"/>
    <x v="1"/>
    <s v="USD"/>
    <n v="1440392400"/>
    <n v="1442552400"/>
    <b v="0"/>
    <b v="0"/>
    <s v="theater/plays"/>
    <x v="1"/>
    <x v="1"/>
  </r>
  <r>
    <n v="459"/>
    <x v="394"/>
    <s v="Switchable demand-driven help-desk"/>
    <n v="6300"/>
    <n v="5674"/>
    <n v="0.90063492063492068"/>
    <x v="0"/>
    <n v="105"/>
    <n v="54"/>
    <x v="1"/>
    <s v="USD"/>
    <n v="1419746400"/>
    <n v="1421906400"/>
    <b v="0"/>
    <b v="0"/>
    <s v="film &amp; video/documentary"/>
    <x v="3"/>
    <x v="13"/>
  </r>
  <r>
    <n v="731"/>
    <x v="395"/>
    <s v="Synergized content-based hierarchy"/>
    <n v="8000"/>
    <n v="7220"/>
    <n v="0.90249999999999997"/>
    <x v="2"/>
    <n v="219"/>
    <n v="32"/>
    <x v="1"/>
    <s v="USD"/>
    <n v="1500786000"/>
    <n v="1500872400"/>
    <b v="0"/>
    <b v="0"/>
    <s v="technology/web"/>
    <x v="2"/>
    <x v="2"/>
  </r>
  <r>
    <n v="692"/>
    <x v="396"/>
    <s v="Decentralized 4thgeneration challenge"/>
    <n v="6000"/>
    <n v="5438"/>
    <n v="0.90633333333333332"/>
    <x v="0"/>
    <n v="77"/>
    <n v="70"/>
    <x v="2"/>
    <s v="GBP"/>
    <n v="1562648400"/>
    <n v="1564203600"/>
    <b v="0"/>
    <b v="0"/>
    <s v="music/rock"/>
    <x v="4"/>
    <x v="4"/>
  </r>
  <r>
    <n v="429"/>
    <x v="397"/>
    <s v="Right-sized demand-driven adapter"/>
    <n v="191000"/>
    <n v="173191"/>
    <n v="0.90675916230366493"/>
    <x v="2"/>
    <n v="2138"/>
    <n v="81"/>
    <x v="1"/>
    <s v="USD"/>
    <n v="1392012000"/>
    <n v="1394427600"/>
    <b v="0"/>
    <b v="1"/>
    <s v="photography/photography books"/>
    <x v="5"/>
    <x v="6"/>
  </r>
  <r>
    <n v="325"/>
    <x v="398"/>
    <s v="Programmable systemic implementation"/>
    <n v="6500"/>
    <n v="5897"/>
    <n v="0.90723076923076929"/>
    <x v="0"/>
    <n v="73"/>
    <n v="80"/>
    <x v="1"/>
    <s v="USD"/>
    <n v="1529125200"/>
    <n v="1531112400"/>
    <b v="0"/>
    <b v="1"/>
    <s v="theater/plays"/>
    <x v="1"/>
    <x v="1"/>
  </r>
  <r>
    <n v="281"/>
    <x v="399"/>
    <s v="Profound object-oriented paradigm"/>
    <n v="164500"/>
    <n v="150552"/>
    <n v="0.91520972644376897"/>
    <x v="0"/>
    <n v="2062"/>
    <n v="73"/>
    <x v="1"/>
    <s v="USD"/>
    <n v="1331445600"/>
    <n v="1333256400"/>
    <b v="0"/>
    <b v="1"/>
    <s v="theater/plays"/>
    <x v="1"/>
    <x v="1"/>
  </r>
  <r>
    <n v="530"/>
    <x v="400"/>
    <s v="Stand-alone human-resource workforce"/>
    <n v="105000"/>
    <n v="96328"/>
    <n v="0.91740952380952379"/>
    <x v="0"/>
    <n v="1784"/>
    <n v="53"/>
    <x v="1"/>
    <s v="USD"/>
    <n v="1283230800"/>
    <n v="1284440400"/>
    <b v="0"/>
    <b v="1"/>
    <s v="publishing/fiction"/>
    <x v="6"/>
    <x v="16"/>
  </r>
  <r>
    <n v="51"/>
    <x v="401"/>
    <s v="Inverse secondary infrastructure"/>
    <n v="158100"/>
    <n v="145243"/>
    <n v="0.91867805186590767"/>
    <x v="0"/>
    <n v="1467"/>
    <n v="99"/>
    <x v="2"/>
    <s v="GBP"/>
    <n v="1332824400"/>
    <n v="1334206800"/>
    <b v="0"/>
    <b v="1"/>
    <s v="technology/wearables"/>
    <x v="2"/>
    <x v="11"/>
  </r>
  <r>
    <n v="732"/>
    <x v="402"/>
    <s v="Business-focused 24hour access"/>
    <n v="117000"/>
    <n v="107622"/>
    <n v="0.91984615384615387"/>
    <x v="0"/>
    <n v="1121"/>
    <n v="96"/>
    <x v="1"/>
    <s v="USD"/>
    <n v="1490158800"/>
    <n v="1492146000"/>
    <b v="0"/>
    <b v="1"/>
    <s v="music/rock"/>
    <x v="4"/>
    <x v="4"/>
  </r>
  <r>
    <n v="814"/>
    <x v="403"/>
    <s v="Visionary 24hour analyzer"/>
    <n v="3200"/>
    <n v="2950"/>
    <n v="0.921875"/>
    <x v="0"/>
    <n v="36"/>
    <n v="81"/>
    <x v="6"/>
    <s v="DKK"/>
    <n v="1464325200"/>
    <n v="1464498000"/>
    <b v="0"/>
    <b v="1"/>
    <s v="music/rock"/>
    <x v="4"/>
    <x v="4"/>
  </r>
  <r>
    <n v="504"/>
    <x v="404"/>
    <s v="De-engineered cohesive moderator"/>
    <n v="7500"/>
    <n v="6924"/>
    <n v="0.92320000000000002"/>
    <x v="0"/>
    <n v="62"/>
    <n v="111"/>
    <x v="4"/>
    <s v="EUR"/>
    <n v="1431925200"/>
    <n v="1432011600"/>
    <b v="0"/>
    <b v="0"/>
    <s v="music/rock"/>
    <x v="4"/>
    <x v="4"/>
  </r>
  <r>
    <n v="752"/>
    <x v="405"/>
    <s v="Sharable motivating emulation"/>
    <n v="5800"/>
    <n v="5362"/>
    <n v="0.92448275862068963"/>
    <x v="2"/>
    <n v="114"/>
    <n v="47"/>
    <x v="1"/>
    <s v="USD"/>
    <n v="1280984400"/>
    <n v="1282539600"/>
    <b v="0"/>
    <b v="1"/>
    <s v="theater/plays"/>
    <x v="1"/>
    <x v="1"/>
  </r>
  <r>
    <n v="61"/>
    <x v="406"/>
    <s v="Open-source zero administration complexity"/>
    <n v="199200"/>
    <n v="184750"/>
    <n v="0.92745983935742971"/>
    <x v="0"/>
    <n v="2253"/>
    <n v="82"/>
    <x v="0"/>
    <s v="CAD"/>
    <n v="1298268000"/>
    <n v="1301720400"/>
    <b v="0"/>
    <b v="0"/>
    <s v="theater/plays"/>
    <x v="1"/>
    <x v="1"/>
  </r>
  <r>
    <n v="645"/>
    <x v="407"/>
    <s v="Multi-lateral heuristic throughput"/>
    <n v="192100"/>
    <n v="178483"/>
    <n v="0.92911504424778757"/>
    <x v="0"/>
    <n v="4697"/>
    <n v="37"/>
    <x v="1"/>
    <s v="USD"/>
    <n v="1537938000"/>
    <n v="1539752400"/>
    <b v="0"/>
    <b v="1"/>
    <s v="music/rock"/>
    <x v="4"/>
    <x v="4"/>
  </r>
  <r>
    <n v="153"/>
    <x v="408"/>
    <s v="Multi-tiered radical definition"/>
    <n v="189400"/>
    <n v="176112"/>
    <n v="0.92984160506863778"/>
    <x v="0"/>
    <n v="5681"/>
    <n v="31"/>
    <x v="1"/>
    <s v="USD"/>
    <n v="1350622800"/>
    <n v="1351141200"/>
    <b v="0"/>
    <b v="0"/>
    <s v="theater/plays"/>
    <x v="1"/>
    <x v="1"/>
  </r>
  <r>
    <n v="223"/>
    <x v="409"/>
    <s v="Synergistic explicit capability"/>
    <n v="87300"/>
    <n v="81897"/>
    <n v="0.93810996563573879"/>
    <x v="0"/>
    <n v="931"/>
    <n v="87"/>
    <x v="1"/>
    <s v="USD"/>
    <n v="1458104400"/>
    <n v="1459314000"/>
    <b v="0"/>
    <b v="0"/>
    <s v="theater/plays"/>
    <x v="1"/>
    <x v="1"/>
  </r>
  <r>
    <n v="571"/>
    <x v="410"/>
    <s v="Monitored grid-enabled model"/>
    <n v="3500"/>
    <n v="3295"/>
    <n v="0.94142857142857139"/>
    <x v="0"/>
    <n v="35"/>
    <n v="94"/>
    <x v="4"/>
    <s v="EUR"/>
    <n v="1434690000"/>
    <n v="1438750800"/>
    <b v="0"/>
    <b v="0"/>
    <s v="film &amp; video/shorts"/>
    <x v="3"/>
    <x v="19"/>
  </r>
  <r>
    <n v="321"/>
    <x v="411"/>
    <s v="Proactive attitude-oriented knowledge user"/>
    <n v="170400"/>
    <n v="160422"/>
    <n v="0.94144366197183094"/>
    <x v="0"/>
    <n v="2468"/>
    <n v="65"/>
    <x v="1"/>
    <s v="USD"/>
    <n v="1301634000"/>
    <n v="1302325200"/>
    <b v="0"/>
    <b v="0"/>
    <s v="film &amp; video/shorts"/>
    <x v="3"/>
    <x v="19"/>
  </r>
  <r>
    <n v="297"/>
    <x v="412"/>
    <s v="Organized client-driven capacity"/>
    <n v="7200"/>
    <n v="6785"/>
    <n v="0.94236111111111109"/>
    <x v="0"/>
    <n v="104"/>
    <n v="65"/>
    <x v="5"/>
    <s v="AUD"/>
    <n v="1389679200"/>
    <n v="1390456800"/>
    <b v="0"/>
    <b v="1"/>
    <s v="theater/plays"/>
    <x v="1"/>
    <x v="1"/>
  </r>
  <r>
    <n v="340"/>
    <x v="413"/>
    <s v="Switchable didactic matrices"/>
    <n v="37100"/>
    <n v="34964"/>
    <n v="0.94242587601078165"/>
    <x v="0"/>
    <n v="393"/>
    <n v="88"/>
    <x v="1"/>
    <s v="USD"/>
    <n v="1323669600"/>
    <n v="1323756000"/>
    <b v="0"/>
    <b v="0"/>
    <s v="photography/photography books"/>
    <x v="5"/>
    <x v="6"/>
  </r>
  <r>
    <n v="211"/>
    <x v="414"/>
    <s v="Customer-focused impactful benchmark"/>
    <n v="104400"/>
    <n v="99100"/>
    <n v="0.9492337164750958"/>
    <x v="0"/>
    <n v="1625"/>
    <n v="60"/>
    <x v="1"/>
    <s v="USD"/>
    <n v="1377579600"/>
    <n v="1379653200"/>
    <b v="0"/>
    <b v="0"/>
    <s v="theater/plays"/>
    <x v="1"/>
    <x v="1"/>
  </r>
  <r>
    <n v="531"/>
    <x v="415"/>
    <s v="Automated zero tolerance implementation"/>
    <n v="186700"/>
    <n v="178338"/>
    <n v="0.95521156936261387"/>
    <x v="1"/>
    <n v="3640"/>
    <n v="48"/>
    <x v="3"/>
    <s v="CHF"/>
    <n v="1384149600"/>
    <n v="1388988000"/>
    <b v="0"/>
    <b v="0"/>
    <s v="games/video games"/>
    <x v="7"/>
    <x v="17"/>
  </r>
  <r>
    <n v="138"/>
    <x v="416"/>
    <s v="Stand-alone mission-critical moratorium"/>
    <n v="9600"/>
    <n v="9216"/>
    <n v="0.96"/>
    <x v="0"/>
    <n v="115"/>
    <n v="80"/>
    <x v="1"/>
    <s v="USD"/>
    <n v="1348808400"/>
    <n v="1349326800"/>
    <b v="0"/>
    <b v="0"/>
    <s v="games/mobile games"/>
    <x v="7"/>
    <x v="20"/>
  </r>
  <r>
    <n v="178"/>
    <x v="417"/>
    <s v="Triple-buffered cohesive structure"/>
    <n v="7200"/>
    <n v="6927"/>
    <n v="0.96208333333333329"/>
    <x v="0"/>
    <n v="210"/>
    <n v="32"/>
    <x v="1"/>
    <s v="USD"/>
    <n v="1505970000"/>
    <n v="1506747600"/>
    <b v="0"/>
    <b v="0"/>
    <s v="food/food trucks"/>
    <x v="0"/>
    <x v="0"/>
  </r>
  <r>
    <n v="276"/>
    <x v="418"/>
    <s v="Front-line foreground project"/>
    <n v="5500"/>
    <n v="5324"/>
    <n v="0.96799999999999997"/>
    <x v="0"/>
    <n v="133"/>
    <n v="40"/>
    <x v="1"/>
    <s v="USD"/>
    <n v="1334811600"/>
    <n v="1335243600"/>
    <b v="0"/>
    <b v="1"/>
    <s v="games/video games"/>
    <x v="7"/>
    <x v="17"/>
  </r>
  <r>
    <n v="336"/>
    <x v="419"/>
    <s v="Customizable intangible capability"/>
    <n v="70700"/>
    <n v="68602"/>
    <n v="0.97032531824611035"/>
    <x v="0"/>
    <n v="1072"/>
    <n v="63"/>
    <x v="1"/>
    <s v="USD"/>
    <n v="1292392800"/>
    <n v="1292479200"/>
    <b v="0"/>
    <b v="1"/>
    <s v="music/rock"/>
    <x v="4"/>
    <x v="4"/>
  </r>
  <r>
    <n v="680"/>
    <x v="420"/>
    <s v="Open-source 4thgeneration open system"/>
    <n v="145600"/>
    <n v="141822"/>
    <n v="0.97405219780219776"/>
    <x v="0"/>
    <n v="2955"/>
    <n v="47"/>
    <x v="1"/>
    <s v="USD"/>
    <n v="1576303200"/>
    <n v="1576476000"/>
    <b v="0"/>
    <b v="1"/>
    <s v="games/mobile games"/>
    <x v="7"/>
    <x v="20"/>
  </r>
  <r>
    <n v="64"/>
    <x v="421"/>
    <s v="Vision-oriented logistical intranet"/>
    <n v="2800"/>
    <n v="2734"/>
    <n v="0.97642857142857142"/>
    <x v="0"/>
    <n v="38"/>
    <n v="71"/>
    <x v="1"/>
    <s v="USD"/>
    <n v="1530507600"/>
    <n v="1531803600"/>
    <b v="0"/>
    <b v="1"/>
    <s v="technology/web"/>
    <x v="2"/>
    <x v="2"/>
  </r>
  <r>
    <n v="239"/>
    <x v="422"/>
    <s v="Networked web-enabled instruction set"/>
    <n v="3200"/>
    <n v="3127"/>
    <n v="0.97718749999999999"/>
    <x v="0"/>
    <n v="41"/>
    <n v="76"/>
    <x v="1"/>
    <s v="USD"/>
    <n v="1440824400"/>
    <n v="1441170000"/>
    <b v="0"/>
    <b v="0"/>
    <s v="technology/wearables"/>
    <x v="2"/>
    <x v="11"/>
  </r>
  <r>
    <n v="288"/>
    <x v="423"/>
    <s v="Secured global success"/>
    <n v="5600"/>
    <n v="5476"/>
    <n v="0.97785714285714287"/>
    <x v="0"/>
    <n v="137"/>
    <n v="39"/>
    <x v="6"/>
    <s v="DKK"/>
    <n v="1331701200"/>
    <n v="1331787600"/>
    <b v="0"/>
    <b v="1"/>
    <s v="music/metal"/>
    <x v="4"/>
    <x v="8"/>
  </r>
  <r>
    <n v="662"/>
    <x v="424"/>
    <s v="Implemented exuding software"/>
    <n v="9100"/>
    <n v="8906"/>
    <n v="0.97868131868131869"/>
    <x v="0"/>
    <n v="131"/>
    <n v="67"/>
    <x v="1"/>
    <s v="USD"/>
    <n v="1544335200"/>
    <n v="1544680800"/>
    <b v="0"/>
    <b v="0"/>
    <s v="theater/plays"/>
    <x v="1"/>
    <x v="1"/>
  </r>
  <r>
    <n v="552"/>
    <x v="425"/>
    <s v="Distributed human-resource policy"/>
    <n v="9000"/>
    <n v="8866"/>
    <n v="0.98511111111111116"/>
    <x v="0"/>
    <n v="92"/>
    <n v="96"/>
    <x v="1"/>
    <s v="USD"/>
    <n v="1480140000"/>
    <n v="1480312800"/>
    <b v="0"/>
    <b v="0"/>
    <s v="theater/plays"/>
    <x v="1"/>
    <x v="1"/>
  </r>
  <r>
    <n v="221"/>
    <x v="426"/>
    <s v="Face-to-face clear-thinking Local Area Network"/>
    <n v="121500"/>
    <n v="119830"/>
    <n v="0.9862551440329218"/>
    <x v="0"/>
    <n v="2179"/>
    <n v="54"/>
    <x v="1"/>
    <s v="USD"/>
    <n v="1340254800"/>
    <n v="1340427600"/>
    <b v="1"/>
    <b v="0"/>
    <s v="food/food trucks"/>
    <x v="0"/>
    <x v="0"/>
  </r>
  <r>
    <n v="705"/>
    <x v="427"/>
    <s v="Centralized tangible success"/>
    <n v="169700"/>
    <n v="168048"/>
    <n v="0.99026517383618151"/>
    <x v="0"/>
    <n v="2025"/>
    <n v="82"/>
    <x v="2"/>
    <s v="GBP"/>
    <n v="1386741600"/>
    <n v="1387087200"/>
    <b v="0"/>
    <b v="0"/>
    <s v="publishing/nonfiction"/>
    <x v="6"/>
    <x v="7"/>
  </r>
  <r>
    <n v="844"/>
    <x v="428"/>
    <s v="Intuitive cohesive groupware"/>
    <n v="8800"/>
    <n v="8747"/>
    <n v="0.99397727272727276"/>
    <x v="2"/>
    <n v="94"/>
    <n v="93"/>
    <x v="1"/>
    <s v="USD"/>
    <n v="1327212000"/>
    <n v="1327471200"/>
    <b v="0"/>
    <b v="0"/>
    <s v="film &amp; video/documentary"/>
    <x v="3"/>
    <x v="13"/>
  </r>
  <r>
    <n v="527"/>
    <x v="429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3"/>
    <x v="3"/>
  </r>
  <r>
    <n v="787"/>
    <x v="430"/>
    <s v="Progressive coherent secured line"/>
    <n v="61200"/>
    <n v="60994"/>
    <n v="0.99663398692810456"/>
    <x v="0"/>
    <n v="859"/>
    <n v="71"/>
    <x v="0"/>
    <s v="CAD"/>
    <n v="1305954000"/>
    <n v="1306731600"/>
    <b v="0"/>
    <b v="0"/>
    <s v="music/rock"/>
    <x v="4"/>
    <x v="4"/>
  </r>
  <r>
    <n v="596"/>
    <x v="431"/>
    <s v="Managed optimizing archive"/>
    <n v="7900"/>
    <n v="7875"/>
    <n v="0.99683544303797467"/>
    <x v="0"/>
    <n v="183"/>
    <n v="43"/>
    <x v="1"/>
    <s v="USD"/>
    <n v="1457157600"/>
    <n v="1457762400"/>
    <b v="0"/>
    <b v="1"/>
    <s v="film &amp; video/drama"/>
    <x v="3"/>
    <x v="12"/>
  </r>
  <r>
    <n v="159"/>
    <x v="432"/>
    <s v="Robust explicit hardware"/>
    <n v="191200"/>
    <n v="191222"/>
    <n v="1.0001150627615063"/>
    <x v="3"/>
    <n v="1821"/>
    <n v="105"/>
    <x v="1"/>
    <s v="USD"/>
    <n v="1553662800"/>
    <n v="1555218000"/>
    <b v="0"/>
    <b v="1"/>
    <s v="theater/plays"/>
    <x v="1"/>
    <x v="1"/>
  </r>
  <r>
    <n v="164"/>
    <x v="433"/>
    <s v="Polarized human-resource protocol"/>
    <n v="150500"/>
    <n v="150755"/>
    <n v="1.0016943521594683"/>
    <x v="3"/>
    <n v="1396"/>
    <n v="107"/>
    <x v="1"/>
    <s v="USD"/>
    <n v="1507438800"/>
    <n v="1507525200"/>
    <b v="0"/>
    <b v="0"/>
    <s v="theater/plays"/>
    <x v="1"/>
    <x v="1"/>
  </r>
  <r>
    <n v="718"/>
    <x v="434"/>
    <s v="Expanded optimal pricing structure"/>
    <n v="8300"/>
    <n v="8317"/>
    <n v="1.0020481927710843"/>
    <x v="3"/>
    <n v="297"/>
    <n v="28"/>
    <x v="1"/>
    <s v="USD"/>
    <n v="1371445200"/>
    <n v="1373691600"/>
    <b v="0"/>
    <b v="0"/>
    <s v="technology/wearables"/>
    <x v="2"/>
    <x v="11"/>
  </r>
  <r>
    <n v="840"/>
    <x v="435"/>
    <s v="Enhanced regional moderator"/>
    <n v="116300"/>
    <n v="116583"/>
    <n v="1.0024333619948409"/>
    <x v="3"/>
    <n v="3533"/>
    <n v="32"/>
    <x v="1"/>
    <s v="USD"/>
    <n v="1405486800"/>
    <n v="1405659600"/>
    <b v="0"/>
    <b v="1"/>
    <s v="theater/plays"/>
    <x v="1"/>
    <x v="1"/>
  </r>
  <r>
    <n v="480"/>
    <x v="436"/>
    <s v="Balanced bifurcated leverage"/>
    <n v="8600"/>
    <n v="8656"/>
    <n v="1.0065116279069768"/>
    <x v="3"/>
    <n v="87"/>
    <n v="99"/>
    <x v="1"/>
    <s v="USD"/>
    <n v="1268287200"/>
    <n v="1269061200"/>
    <b v="0"/>
    <b v="1"/>
    <s v="photography/photography books"/>
    <x v="5"/>
    <x v="6"/>
  </r>
  <r>
    <n v="689"/>
    <x v="437"/>
    <s v="Seamless directional capacity"/>
    <n v="7300"/>
    <n v="7348"/>
    <n v="1.0065753424657535"/>
    <x v="3"/>
    <n v="69"/>
    <n v="106"/>
    <x v="1"/>
    <s v="USD"/>
    <n v="1383022800"/>
    <n v="1384063200"/>
    <b v="0"/>
    <b v="0"/>
    <s v="technology/web"/>
    <x v="2"/>
    <x v="2"/>
  </r>
  <r>
    <n v="131"/>
    <x v="438"/>
    <s v="Distributed 5thgeneration implementation"/>
    <n v="164700"/>
    <n v="166116"/>
    <n v="1.0085974499089254"/>
    <x v="3"/>
    <n v="2443"/>
    <n v="67"/>
    <x v="2"/>
    <s v="GBP"/>
    <n v="1385704800"/>
    <n v="1386828000"/>
    <b v="0"/>
    <b v="0"/>
    <s v="technology/web"/>
    <x v="2"/>
    <x v="2"/>
  </r>
  <r>
    <n v="559"/>
    <x v="439"/>
    <s v="Exclusive systematic productivity"/>
    <n v="105300"/>
    <n v="106321"/>
    <n v="1.009696106362773"/>
    <x v="3"/>
    <n v="1022"/>
    <n v="104"/>
    <x v="1"/>
    <s v="USD"/>
    <n v="1470114000"/>
    <n v="1470718800"/>
    <b v="0"/>
    <b v="0"/>
    <s v="theater/plays"/>
    <x v="1"/>
    <x v="1"/>
  </r>
  <r>
    <n v="579"/>
    <x v="440"/>
    <s v="Focused multimedia knowledgebase"/>
    <n v="6200"/>
    <n v="6269"/>
    <n v="1.0111290322580646"/>
    <x v="3"/>
    <n v="87"/>
    <n v="72"/>
    <x v="1"/>
    <s v="USD"/>
    <n v="1312693200"/>
    <n v="1313730000"/>
    <b v="0"/>
    <b v="0"/>
    <s v="music/jazz"/>
    <x v="4"/>
    <x v="9"/>
  </r>
  <r>
    <n v="208"/>
    <x v="441"/>
    <s v="Mandatory multi-tasking encryption"/>
    <n v="196900"/>
    <n v="199110"/>
    <n v="1.0112239715591671"/>
    <x v="3"/>
    <n v="2053"/>
    <n v="96"/>
    <x v="1"/>
    <s v="USD"/>
    <n v="1510207200"/>
    <n v="1512280800"/>
    <b v="0"/>
    <b v="0"/>
    <s v="film &amp; video/documentary"/>
    <x v="3"/>
    <x v="13"/>
  </r>
  <r>
    <n v="489"/>
    <x v="442"/>
    <s v="Down-sized mobile time-frame"/>
    <n v="9200"/>
    <n v="9339"/>
    <n v="1.015108695652174"/>
    <x v="3"/>
    <n v="85"/>
    <n v="109"/>
    <x v="4"/>
    <s v="EUR"/>
    <n v="1281934800"/>
    <n v="1282366800"/>
    <b v="0"/>
    <b v="0"/>
    <s v="technology/wearables"/>
    <x v="2"/>
    <x v="11"/>
  </r>
  <r>
    <n v="141"/>
    <x v="443"/>
    <s v="Distributed motivating algorithm"/>
    <n v="64300"/>
    <n v="65323"/>
    <n v="1.0159097978227061"/>
    <x v="3"/>
    <n v="1071"/>
    <n v="60"/>
    <x v="1"/>
    <s v="USD"/>
    <n v="1434085200"/>
    <n v="1434603600"/>
    <b v="0"/>
    <b v="0"/>
    <s v="technology/web"/>
    <x v="2"/>
    <x v="2"/>
  </r>
  <r>
    <n v="519"/>
    <x v="444"/>
    <s v="Exclusive asymmetric analyzer"/>
    <n v="177700"/>
    <n v="180802"/>
    <n v="1.0174563871693867"/>
    <x v="3"/>
    <n v="1773"/>
    <n v="101"/>
    <x v="1"/>
    <s v="USD"/>
    <n v="1420696800"/>
    <n v="1421906400"/>
    <b v="0"/>
    <b v="1"/>
    <s v="music/rock"/>
    <x v="4"/>
    <x v="4"/>
  </r>
  <r>
    <n v="241"/>
    <x v="445"/>
    <s v="Vision-oriented actuating open system"/>
    <n v="168500"/>
    <n v="171729"/>
    <n v="1.0191632047477746"/>
    <x v="3"/>
    <n v="1684"/>
    <n v="101"/>
    <x v="5"/>
    <s v="AUD"/>
    <n v="1397365200"/>
    <n v="1398229200"/>
    <b v="0"/>
    <b v="1"/>
    <s v="publishing/nonfiction"/>
    <x v="6"/>
    <x v="7"/>
  </r>
  <r>
    <n v="855"/>
    <x v="446"/>
    <s v="Horizontal clear-thinking framework"/>
    <n v="23400"/>
    <n v="23956"/>
    <n v="1.0237606837606839"/>
    <x v="3"/>
    <n v="452"/>
    <n v="53"/>
    <x v="5"/>
    <s v="AUD"/>
    <n v="1308373200"/>
    <n v="1311051600"/>
    <b v="0"/>
    <b v="0"/>
    <s v="theater/plays"/>
    <x v="1"/>
    <x v="1"/>
  </r>
  <r>
    <n v="456"/>
    <x v="447"/>
    <s v="Operative well-modulated data-warehouse"/>
    <n v="146400"/>
    <n v="152438"/>
    <n v="1.041243169398907"/>
    <x v="3"/>
    <n v="1605"/>
    <n v="94"/>
    <x v="1"/>
    <s v="USD"/>
    <n v="1518242400"/>
    <n v="1518242400"/>
    <b v="0"/>
    <b v="1"/>
    <s v="music/indie rock"/>
    <x v="4"/>
    <x v="10"/>
  </r>
  <r>
    <n v="411"/>
    <x v="448"/>
    <s v="Down-sized maximized function"/>
    <n v="7800"/>
    <n v="8161"/>
    <n v="1.0462820512820512"/>
    <x v="3"/>
    <n v="82"/>
    <n v="99"/>
    <x v="1"/>
    <s v="USD"/>
    <n v="1496034000"/>
    <n v="1496206800"/>
    <b v="0"/>
    <b v="0"/>
    <s v="theater/plays"/>
    <x v="1"/>
    <x v="1"/>
  </r>
  <r>
    <n v="28"/>
    <x v="449"/>
    <s v="Synchronized global task-force"/>
    <n v="130800"/>
    <n v="137635"/>
    <n v="1.0522553516819573"/>
    <x v="3"/>
    <n v="2220"/>
    <n v="61"/>
    <x v="1"/>
    <s v="USD"/>
    <n v="1265695200"/>
    <n v="1267682400"/>
    <b v="0"/>
    <b v="1"/>
    <s v="theater/plays"/>
    <x v="1"/>
    <x v="1"/>
  </r>
  <r>
    <n v="861"/>
    <x v="450"/>
    <s v="Devolved disintermediate analyzer"/>
    <n v="8800"/>
    <n v="9317"/>
    <n v="1.0587500000000001"/>
    <x v="3"/>
    <n v="163"/>
    <n v="57"/>
    <x v="1"/>
    <s v="USD"/>
    <n v="1269147600"/>
    <n v="1269838800"/>
    <b v="0"/>
    <b v="0"/>
    <s v="theater/plays"/>
    <x v="1"/>
    <x v="1"/>
  </r>
  <r>
    <n v="780"/>
    <x v="451"/>
    <s v="Implemented intangible instruction set"/>
    <n v="5100"/>
    <n v="5421"/>
    <n v="1.0629411764705883"/>
    <x v="3"/>
    <n v="164"/>
    <n v="33"/>
    <x v="1"/>
    <s v="USD"/>
    <n v="1469163600"/>
    <n v="1470805200"/>
    <b v="0"/>
    <b v="1"/>
    <s v="film &amp; video/drama"/>
    <x v="3"/>
    <x v="12"/>
  </r>
  <r>
    <n v="803"/>
    <x v="452"/>
    <s v="Stand-alone background customer loyalty"/>
    <n v="6100"/>
    <n v="6527"/>
    <n v="1.07"/>
    <x v="3"/>
    <n v="233"/>
    <n v="28"/>
    <x v="1"/>
    <s v="USD"/>
    <n v="1548568800"/>
    <n v="1551506400"/>
    <b v="0"/>
    <b v="0"/>
    <s v="theater/plays"/>
    <x v="1"/>
    <x v="1"/>
  </r>
  <r>
    <n v="282"/>
    <x v="453"/>
    <s v="Virtual contextually-based circuit"/>
    <n v="8400"/>
    <n v="9076"/>
    <n v="1.0804761904761904"/>
    <x v="3"/>
    <n v="133"/>
    <n v="68"/>
    <x v="1"/>
    <s v="USD"/>
    <n v="1480226400"/>
    <n v="1480744800"/>
    <b v="0"/>
    <b v="1"/>
    <s v="film &amp; video/television"/>
    <x v="3"/>
    <x v="21"/>
  </r>
  <r>
    <n v="71"/>
    <x v="454"/>
    <s v="Organic object-oriented budgetary management"/>
    <n v="6000"/>
    <n v="6484"/>
    <n v="1.0806666666666667"/>
    <x v="3"/>
    <n v="76"/>
    <n v="85"/>
    <x v="1"/>
    <s v="USD"/>
    <n v="1575093600"/>
    <n v="1575439200"/>
    <b v="0"/>
    <b v="0"/>
    <s v="theater/plays"/>
    <x v="1"/>
    <x v="1"/>
  </r>
  <r>
    <n v="463"/>
    <x v="455"/>
    <s v="Cross-platform upward-trending parallelism"/>
    <n v="134300"/>
    <n v="145265"/>
    <n v="1.0816455696202532"/>
    <x v="3"/>
    <n v="2105"/>
    <n v="69"/>
    <x v="1"/>
    <s v="USD"/>
    <n v="1388469600"/>
    <n v="1388815200"/>
    <b v="0"/>
    <b v="0"/>
    <s v="film &amp; video/animation"/>
    <x v="3"/>
    <x v="3"/>
  </r>
  <r>
    <n v="969"/>
    <x v="456"/>
    <s v="Multi-lateral radical solution"/>
    <n v="7900"/>
    <n v="8550"/>
    <n v="1.0822784810126582"/>
    <x v="3"/>
    <n v="93"/>
    <n v="91"/>
    <x v="1"/>
    <s v="USD"/>
    <n v="1576994400"/>
    <n v="1577599200"/>
    <b v="0"/>
    <b v="0"/>
    <s v="theater/plays"/>
    <x v="1"/>
    <x v="1"/>
  </r>
  <r>
    <n v="831"/>
    <x v="457"/>
    <s v="Front-line bottom-line Graphic Interface"/>
    <n v="97100"/>
    <n v="105817"/>
    <n v="1.089773429454171"/>
    <x v="3"/>
    <n v="4233"/>
    <n v="24"/>
    <x v="1"/>
    <s v="USD"/>
    <n v="1332738000"/>
    <n v="1335675600"/>
    <b v="0"/>
    <b v="0"/>
    <s v="photography/photography books"/>
    <x v="5"/>
    <x v="6"/>
  </r>
  <r>
    <n v="234"/>
    <x v="458"/>
    <s v="Enterprise-wide motivating matrices"/>
    <n v="7500"/>
    <n v="8181"/>
    <n v="1.0908"/>
    <x v="3"/>
    <n v="149"/>
    <n v="54"/>
    <x v="4"/>
    <s v="EUR"/>
    <n v="1503378000"/>
    <n v="1503982800"/>
    <b v="0"/>
    <b v="1"/>
    <s v="games/video games"/>
    <x v="7"/>
    <x v="17"/>
  </r>
  <r>
    <n v="797"/>
    <x v="459"/>
    <s v="Optional tangible utilization"/>
    <n v="7600"/>
    <n v="8332"/>
    <n v="1.0963157894736841"/>
    <x v="3"/>
    <n v="185"/>
    <n v="45"/>
    <x v="1"/>
    <s v="USD"/>
    <n v="1546149600"/>
    <n v="1548136800"/>
    <b v="0"/>
    <b v="0"/>
    <s v="technology/web"/>
    <x v="2"/>
    <x v="2"/>
  </r>
  <r>
    <n v="938"/>
    <x v="296"/>
    <s v="Total dedicated benchmark"/>
    <n v="9200"/>
    <n v="10093"/>
    <n v="1.0970652173913042"/>
    <x v="3"/>
    <n v="96"/>
    <n v="105"/>
    <x v="1"/>
    <s v="USD"/>
    <n v="1528779600"/>
    <n v="1531890000"/>
    <b v="0"/>
    <b v="1"/>
    <s v="publishing/fiction"/>
    <x v="6"/>
    <x v="16"/>
  </r>
  <r>
    <n v="573"/>
    <x v="460"/>
    <s v="Total incremental productivity"/>
    <n v="6700"/>
    <n v="7496"/>
    <n v="1.1188059701492536"/>
    <x v="3"/>
    <n v="300"/>
    <n v="24"/>
    <x v="1"/>
    <s v="USD"/>
    <n v="1399006800"/>
    <n v="1399179600"/>
    <b v="0"/>
    <b v="0"/>
    <s v="journalism/audio"/>
    <x v="8"/>
    <x v="22"/>
  </r>
  <r>
    <n v="517"/>
    <x v="461"/>
    <s v="Multi-tiered maximized orchestration"/>
    <n v="5900"/>
    <n v="6608"/>
    <n v="1.1200000000000001"/>
    <x v="3"/>
    <n v="78"/>
    <n v="84"/>
    <x v="1"/>
    <s v="USD"/>
    <n v="1493960400"/>
    <n v="1494392400"/>
    <b v="0"/>
    <b v="0"/>
    <s v="food/food trucks"/>
    <x v="0"/>
    <x v="0"/>
  </r>
  <r>
    <n v="508"/>
    <x v="462"/>
    <s v="Up-sized radical pricing structure"/>
    <n v="172700"/>
    <n v="193820"/>
    <n v="1.1222929936305732"/>
    <x v="3"/>
    <n v="3657"/>
    <n v="52"/>
    <x v="1"/>
    <s v="USD"/>
    <n v="1532840400"/>
    <n v="1534654800"/>
    <b v="0"/>
    <b v="0"/>
    <s v="theater/plays"/>
    <x v="1"/>
    <x v="1"/>
  </r>
  <r>
    <n v="20"/>
    <x v="463"/>
    <s v="Proactive composite alliance"/>
    <n v="131800"/>
    <n v="147936"/>
    <n v="1.1224279210925645"/>
    <x v="3"/>
    <n v="1396"/>
    <n v="105"/>
    <x v="1"/>
    <s v="USD"/>
    <n v="1406523600"/>
    <n v="1406523600"/>
    <b v="0"/>
    <b v="0"/>
    <s v="film &amp; video/drama"/>
    <x v="3"/>
    <x v="12"/>
  </r>
  <r>
    <n v="930"/>
    <x v="464"/>
    <s v="Configurable fault-tolerant structure"/>
    <n v="3500"/>
    <n v="3930"/>
    <n v="1.1228571428571428"/>
    <x v="3"/>
    <n v="85"/>
    <n v="46"/>
    <x v="1"/>
    <s v="USD"/>
    <n v="1424844000"/>
    <n v="1425448800"/>
    <b v="0"/>
    <b v="1"/>
    <s v="theater/plays"/>
    <x v="1"/>
    <x v="1"/>
  </r>
  <r>
    <n v="147"/>
    <x v="465"/>
    <s v="Upgradable upward-trending workforce"/>
    <n v="8300"/>
    <n v="9337"/>
    <n v="1.1249397590361445"/>
    <x v="3"/>
    <n v="199"/>
    <n v="46"/>
    <x v="1"/>
    <s v="USD"/>
    <n v="1465794000"/>
    <n v="1466312400"/>
    <b v="0"/>
    <b v="1"/>
    <s v="theater/plays"/>
    <x v="1"/>
    <x v="1"/>
  </r>
  <r>
    <n v="24"/>
    <x v="466"/>
    <s v="Cross-platform intermediate frame"/>
    <n v="92400"/>
    <n v="104257"/>
    <n v="1.1283225108225108"/>
    <x v="3"/>
    <n v="2673"/>
    <n v="39"/>
    <x v="1"/>
    <s v="USD"/>
    <n v="1403326800"/>
    <n v="1403499600"/>
    <b v="0"/>
    <b v="0"/>
    <s v="technology/wearables"/>
    <x v="2"/>
    <x v="11"/>
  </r>
  <r>
    <n v="427"/>
    <x v="467"/>
    <s v="Managed discrete framework"/>
    <n v="174500"/>
    <n v="197018"/>
    <n v="1.1290429799426933"/>
    <x v="3"/>
    <n v="2526"/>
    <n v="77"/>
    <x v="1"/>
    <s v="USD"/>
    <n v="1410584400"/>
    <n v="1413349200"/>
    <b v="0"/>
    <b v="1"/>
    <s v="theater/plays"/>
    <x v="1"/>
    <x v="1"/>
  </r>
  <r>
    <n v="95"/>
    <x v="468"/>
    <s v="Stand-alone system-worthy standardization"/>
    <n v="900"/>
    <n v="1017"/>
    <n v="1.1299999999999999"/>
    <x v="3"/>
    <n v="27"/>
    <n v="37"/>
    <x v="1"/>
    <s v="USD"/>
    <n v="1571029200"/>
    <n v="1571634000"/>
    <b v="0"/>
    <b v="0"/>
    <s v="film &amp; video/documentary"/>
    <x v="3"/>
    <x v="13"/>
  </r>
  <r>
    <n v="991"/>
    <x v="461"/>
    <s v="Reduced reciprocal focus group"/>
    <n v="9800"/>
    <n v="11091"/>
    <n v="1.131734693877551"/>
    <x v="3"/>
    <n v="241"/>
    <n v="46"/>
    <x v="1"/>
    <s v="USD"/>
    <n v="1411621200"/>
    <n v="1411966800"/>
    <b v="0"/>
    <b v="1"/>
    <s v="music/rock"/>
    <x v="4"/>
    <x v="4"/>
  </r>
  <r>
    <n v="763"/>
    <x v="469"/>
    <s v="Inverse client-driven product"/>
    <n v="5600"/>
    <n v="6338"/>
    <n v="1.1317857142857144"/>
    <x v="3"/>
    <n v="235"/>
    <n v="26"/>
    <x v="1"/>
    <s v="USD"/>
    <n v="1336453200"/>
    <n v="1339477200"/>
    <b v="0"/>
    <b v="1"/>
    <s v="theater/plays"/>
    <x v="1"/>
    <x v="1"/>
  </r>
  <r>
    <n v="772"/>
    <x v="470"/>
    <s v="Persistent 3rdgeneration moratorium"/>
    <n v="149600"/>
    <n v="169586"/>
    <n v="1.1335962566844919"/>
    <x v="3"/>
    <n v="5139"/>
    <n v="32"/>
    <x v="1"/>
    <s v="USD"/>
    <n v="1549692000"/>
    <n v="1550037600"/>
    <b v="0"/>
    <b v="0"/>
    <s v="music/indie rock"/>
    <x v="4"/>
    <x v="10"/>
  </r>
  <r>
    <n v="854"/>
    <x v="471"/>
    <s v="Multi-channeled secondary middleware"/>
    <n v="171000"/>
    <n v="194309"/>
    <n v="1.1363099415204678"/>
    <x v="3"/>
    <n v="2662"/>
    <n v="72"/>
    <x v="0"/>
    <s v="CAD"/>
    <n v="1574056800"/>
    <n v="1576389600"/>
    <b v="0"/>
    <b v="0"/>
    <s v="publishing/fiction"/>
    <x v="6"/>
    <x v="16"/>
  </r>
  <r>
    <n v="475"/>
    <x v="472"/>
    <s v="Function-based attitude-oriented groupware"/>
    <n v="7400"/>
    <n v="8432"/>
    <n v="1.1394594594594594"/>
    <x v="3"/>
    <n v="211"/>
    <n v="39"/>
    <x v="1"/>
    <s v="USD"/>
    <n v="1372136400"/>
    <n v="1372482000"/>
    <b v="0"/>
    <b v="1"/>
    <s v="publishing/translations"/>
    <x v="6"/>
    <x v="14"/>
  </r>
  <r>
    <n v="635"/>
    <x v="473"/>
    <s v="Reactive regional access"/>
    <n v="139000"/>
    <n v="158590"/>
    <n v="1.1409352517985611"/>
    <x v="3"/>
    <n v="2266"/>
    <n v="69"/>
    <x v="1"/>
    <s v="USD"/>
    <n v="1360389600"/>
    <n v="1363150800"/>
    <b v="0"/>
    <b v="0"/>
    <s v="film &amp; video/television"/>
    <x v="3"/>
    <x v="21"/>
  </r>
  <r>
    <n v="335"/>
    <x v="474"/>
    <s v="Operative uniform hub"/>
    <n v="173800"/>
    <n v="198628"/>
    <n v="1.1428538550057536"/>
    <x v="3"/>
    <n v="2283"/>
    <n v="87"/>
    <x v="1"/>
    <s v="USD"/>
    <n v="1573797600"/>
    <n v="1574920800"/>
    <b v="0"/>
    <b v="0"/>
    <s v="music/rock"/>
    <x v="4"/>
    <x v="4"/>
  </r>
  <r>
    <n v="46"/>
    <x v="475"/>
    <s v="Virtual grid-enabled task-force"/>
    <n v="3700"/>
    <n v="4247"/>
    <n v="1.1478378378378378"/>
    <x v="3"/>
    <n v="92"/>
    <n v="46"/>
    <x v="1"/>
    <s v="USD"/>
    <n v="1278565200"/>
    <n v="1280552400"/>
    <b v="0"/>
    <b v="0"/>
    <s v="music/rock"/>
    <x v="4"/>
    <x v="4"/>
  </r>
  <r>
    <n v="784"/>
    <x v="476"/>
    <s v="Profound fault-tolerant model"/>
    <n v="88900"/>
    <n v="102535"/>
    <n v="1.1533745781777278"/>
    <x v="3"/>
    <n v="3308"/>
    <n v="30"/>
    <x v="1"/>
    <s v="USD"/>
    <n v="1457244000"/>
    <n v="1458190800"/>
    <b v="0"/>
    <b v="0"/>
    <s v="technology/web"/>
    <x v="2"/>
    <x v="2"/>
  </r>
  <r>
    <n v="890"/>
    <x v="477"/>
    <s v="Devolved foreground throughput"/>
    <n v="134400"/>
    <n v="155849"/>
    <n v="1.1595907738095239"/>
    <x v="3"/>
    <n v="1470"/>
    <n v="106"/>
    <x v="1"/>
    <s v="USD"/>
    <n v="1561352400"/>
    <n v="1561438800"/>
    <b v="0"/>
    <b v="0"/>
    <s v="music/indie rock"/>
    <x v="4"/>
    <x v="10"/>
  </r>
  <r>
    <n v="132"/>
    <x v="478"/>
    <s v="Virtual static core"/>
    <n v="3300"/>
    <n v="3834"/>
    <n v="1.1618181818181819"/>
    <x v="3"/>
    <n v="89"/>
    <n v="43"/>
    <x v="1"/>
    <s v="USD"/>
    <n v="1515736800"/>
    <n v="1517119200"/>
    <b v="0"/>
    <b v="1"/>
    <s v="theater/plays"/>
    <x v="1"/>
    <x v="1"/>
  </r>
  <r>
    <n v="435"/>
    <x v="479"/>
    <s v="Advanced discrete leverage"/>
    <n v="152400"/>
    <n v="178120"/>
    <n v="1.168766404199475"/>
    <x v="3"/>
    <n v="1713"/>
    <n v="103"/>
    <x v="4"/>
    <s v="EUR"/>
    <n v="1418623200"/>
    <n v="1419660000"/>
    <b v="0"/>
    <b v="1"/>
    <s v="theater/plays"/>
    <x v="1"/>
    <x v="1"/>
  </r>
  <r>
    <n v="537"/>
    <x v="480"/>
    <s v="Synchronized client-driven projection"/>
    <n v="84400"/>
    <n v="98935"/>
    <n v="1.1722156398104266"/>
    <x v="3"/>
    <n v="1052"/>
    <n v="94"/>
    <x v="6"/>
    <s v="DKK"/>
    <n v="1535605200"/>
    <n v="1537592400"/>
    <b v="1"/>
    <b v="1"/>
    <s v="film &amp; video/documentary"/>
    <x v="3"/>
    <x v="13"/>
  </r>
  <r>
    <n v="928"/>
    <x v="481"/>
    <s v="Triple-buffered bi-directional model"/>
    <n v="167400"/>
    <n v="196386"/>
    <n v="1.1731541218637993"/>
    <x v="3"/>
    <n v="3777"/>
    <n v="51"/>
    <x v="4"/>
    <s v="EUR"/>
    <n v="1388296800"/>
    <n v="1389074400"/>
    <b v="0"/>
    <b v="0"/>
    <s v="technology/web"/>
    <x v="2"/>
    <x v="2"/>
  </r>
  <r>
    <n v="118"/>
    <x v="482"/>
    <s v="Organic next generation protocol"/>
    <n v="5400"/>
    <n v="6351"/>
    <n v="1.1761111111111111"/>
    <x v="3"/>
    <n v="67"/>
    <n v="94"/>
    <x v="1"/>
    <s v="USD"/>
    <n v="1390716000"/>
    <n v="1391234400"/>
    <b v="0"/>
    <b v="0"/>
    <s v="photography/photography books"/>
    <x v="5"/>
    <x v="6"/>
  </r>
  <r>
    <n v="885"/>
    <x v="483"/>
    <s v="Virtual analyzing collaboration"/>
    <n v="1800"/>
    <n v="2129"/>
    <n v="1.1827777777777777"/>
    <x v="3"/>
    <n v="52"/>
    <n v="40"/>
    <x v="1"/>
    <s v="USD"/>
    <n v="1275800400"/>
    <n v="1279083600"/>
    <b v="0"/>
    <b v="0"/>
    <s v="theater/plays"/>
    <x v="1"/>
    <x v="1"/>
  </r>
  <r>
    <n v="455"/>
    <x v="484"/>
    <s v="Profit-focused global product"/>
    <n v="116500"/>
    <n v="137904"/>
    <n v="1.1837253218884121"/>
    <x v="3"/>
    <n v="3727"/>
    <n v="37"/>
    <x v="1"/>
    <s v="USD"/>
    <n v="1316754000"/>
    <n v="1318741200"/>
    <b v="0"/>
    <b v="0"/>
    <s v="theater/plays"/>
    <x v="1"/>
    <x v="1"/>
  </r>
  <r>
    <n v="510"/>
    <x v="485"/>
    <s v="Re-engineered mobile task-force"/>
    <n v="7800"/>
    <n v="9289"/>
    <n v="1.1908974358974358"/>
    <x v="3"/>
    <n v="131"/>
    <n v="70"/>
    <x v="5"/>
    <s v="AUD"/>
    <n v="1527742800"/>
    <n v="1529816400"/>
    <b v="0"/>
    <b v="0"/>
    <s v="film &amp; video/drama"/>
    <x v="3"/>
    <x v="12"/>
  </r>
  <r>
    <n v="961"/>
    <x v="486"/>
    <s v="Optimized content-based collaboration"/>
    <n v="5700"/>
    <n v="6800"/>
    <n v="1.1929824561403508"/>
    <x v="3"/>
    <n v="155"/>
    <n v="43"/>
    <x v="1"/>
    <s v="USD"/>
    <n v="1297922400"/>
    <n v="1298268000"/>
    <b v="0"/>
    <b v="0"/>
    <s v="publishing/translations"/>
    <x v="6"/>
    <x v="14"/>
  </r>
  <r>
    <n v="584"/>
    <x v="92"/>
    <s v="De-engineered cohesive system engine"/>
    <n v="86400"/>
    <n v="103255"/>
    <n v="1.1950810185185186"/>
    <x v="3"/>
    <n v="1613"/>
    <n v="64"/>
    <x v="1"/>
    <s v="USD"/>
    <n v="1335330000"/>
    <n v="1336539600"/>
    <b v="0"/>
    <b v="0"/>
    <s v="technology/web"/>
    <x v="2"/>
    <x v="2"/>
  </r>
  <r>
    <n v="603"/>
    <x v="487"/>
    <s v="Vision-oriented 5thgeneration array"/>
    <n v="5300"/>
    <n v="6342"/>
    <n v="1.1966037735849056"/>
    <x v="3"/>
    <n v="102"/>
    <n v="62"/>
    <x v="1"/>
    <s v="USD"/>
    <n v="1555563600"/>
    <n v="1557896400"/>
    <b v="0"/>
    <b v="0"/>
    <s v="theater/plays"/>
    <x v="1"/>
    <x v="1"/>
  </r>
  <r>
    <n v="228"/>
    <x v="488"/>
    <s v="Exclusive real-time protocol"/>
    <n v="137900"/>
    <n v="165352"/>
    <n v="1.1990717911530093"/>
    <x v="3"/>
    <n v="2468"/>
    <n v="66"/>
    <x v="1"/>
    <s v="USD"/>
    <n v="1472619600"/>
    <n v="1474779600"/>
    <b v="0"/>
    <b v="0"/>
    <s v="film &amp; video/animation"/>
    <x v="3"/>
    <x v="3"/>
  </r>
  <r>
    <n v="111"/>
    <x v="489"/>
    <s v="Re-engineered user-facing approach"/>
    <n v="61400"/>
    <n v="73653"/>
    <n v="1.1995602605863191"/>
    <x v="3"/>
    <n v="676"/>
    <n v="108"/>
    <x v="1"/>
    <s v="USD"/>
    <n v="1348290000"/>
    <n v="1348808400"/>
    <b v="0"/>
    <b v="0"/>
    <s v="publishing/radio &amp; podcasts"/>
    <x v="6"/>
    <x v="18"/>
  </r>
  <r>
    <n v="641"/>
    <x v="490"/>
    <s v="Business-focused leadingedge instruction set"/>
    <n v="9400"/>
    <n v="11277"/>
    <n v="1.1996808510638297"/>
    <x v="3"/>
    <n v="194"/>
    <n v="58"/>
    <x v="3"/>
    <s v="CHF"/>
    <n v="1487570400"/>
    <n v="1489986000"/>
    <b v="0"/>
    <b v="0"/>
    <s v="theater/plays"/>
    <x v="1"/>
    <x v="1"/>
  </r>
  <r>
    <n v="255"/>
    <x v="491"/>
    <s v="Upgradable grid-enabled superstructure"/>
    <n v="80500"/>
    <n v="96735"/>
    <n v="1.2016770186335404"/>
    <x v="3"/>
    <n v="1697"/>
    <n v="57"/>
    <x v="1"/>
    <s v="USD"/>
    <n v="1297836000"/>
    <n v="1298268000"/>
    <b v="0"/>
    <b v="1"/>
    <s v="music/rock"/>
    <x v="4"/>
    <x v="4"/>
  </r>
  <r>
    <n v="609"/>
    <x v="492"/>
    <s v="Upgradable holistic system engine"/>
    <n v="10000"/>
    <n v="12042"/>
    <n v="1.2041999999999999"/>
    <x v="3"/>
    <n v="117"/>
    <n v="102"/>
    <x v="1"/>
    <s v="USD"/>
    <n v="1547618400"/>
    <n v="1549087200"/>
    <b v="0"/>
    <b v="0"/>
    <s v="film &amp; video/science fiction"/>
    <x v="3"/>
    <x v="15"/>
  </r>
  <r>
    <n v="148"/>
    <x v="493"/>
    <s v="Upgradable hybrid capability"/>
    <n v="9300"/>
    <n v="11255"/>
    <n v="1.2102150537634409"/>
    <x v="3"/>
    <n v="107"/>
    <n v="105"/>
    <x v="1"/>
    <s v="USD"/>
    <n v="1500958800"/>
    <n v="1501736400"/>
    <b v="0"/>
    <b v="0"/>
    <s v="technology/wearables"/>
    <x v="2"/>
    <x v="11"/>
  </r>
  <r>
    <n v="165"/>
    <x v="494"/>
    <s v="Synergized radical product"/>
    <n v="90400"/>
    <n v="110279"/>
    <n v="1.2199004424778761"/>
    <x v="3"/>
    <n v="2506"/>
    <n v="44"/>
    <x v="1"/>
    <s v="USD"/>
    <n v="1501563600"/>
    <n v="1504328400"/>
    <b v="0"/>
    <b v="0"/>
    <s v="technology/web"/>
    <x v="2"/>
    <x v="2"/>
  </r>
  <r>
    <n v="671"/>
    <x v="495"/>
    <s v="Monitored bi-directional standardization"/>
    <n v="97600"/>
    <n v="119127"/>
    <n v="1.220563524590164"/>
    <x v="3"/>
    <n v="1073"/>
    <n v="111"/>
    <x v="1"/>
    <s v="USD"/>
    <n v="1280552400"/>
    <n v="1280898000"/>
    <b v="0"/>
    <b v="1"/>
    <s v="theater/plays"/>
    <x v="1"/>
    <x v="1"/>
  </r>
  <r>
    <n v="389"/>
    <x v="496"/>
    <s v="Automated systemic hierarchy"/>
    <n v="83000"/>
    <n v="101352"/>
    <n v="1.2211084337349398"/>
    <x v="3"/>
    <n v="1152"/>
    <n v="87"/>
    <x v="1"/>
    <s v="USD"/>
    <n v="1288242000"/>
    <n v="1290578400"/>
    <b v="0"/>
    <b v="0"/>
    <s v="theater/plays"/>
    <x v="1"/>
    <x v="1"/>
  </r>
  <r>
    <n v="74"/>
    <x v="497"/>
    <s v="Progressive tertiary framework"/>
    <n v="3900"/>
    <n v="4776"/>
    <n v="1.2246153846153847"/>
    <x v="3"/>
    <n v="85"/>
    <n v="56"/>
    <x v="2"/>
    <s v="GBP"/>
    <n v="1459054800"/>
    <n v="1459141200"/>
    <b v="0"/>
    <b v="0"/>
    <s v="music/metal"/>
    <x v="4"/>
    <x v="8"/>
  </r>
  <r>
    <n v="194"/>
    <x v="498"/>
    <s v="Assimilated multi-tasking archive"/>
    <n v="7100"/>
    <n v="8716"/>
    <n v="1.227605633802817"/>
    <x v="3"/>
    <n v="126"/>
    <n v="69"/>
    <x v="1"/>
    <s v="USD"/>
    <n v="1442206800"/>
    <n v="1443589200"/>
    <b v="0"/>
    <b v="0"/>
    <s v="music/metal"/>
    <x v="4"/>
    <x v="8"/>
  </r>
  <r>
    <n v="704"/>
    <x v="499"/>
    <s v="Seamless clear-thinking artificial intelligence"/>
    <n v="8700"/>
    <n v="10682"/>
    <n v="1.2278160919540231"/>
    <x v="3"/>
    <n v="116"/>
    <n v="92"/>
    <x v="1"/>
    <s v="USD"/>
    <n v="1467608400"/>
    <n v="1468904400"/>
    <b v="0"/>
    <b v="0"/>
    <s v="film &amp; video/animation"/>
    <x v="3"/>
    <x v="3"/>
  </r>
  <r>
    <n v="337"/>
    <x v="500"/>
    <s v="Innovative didactic analyzer"/>
    <n v="94500"/>
    <n v="116064"/>
    <n v="1.2281904761904763"/>
    <x v="3"/>
    <n v="1095"/>
    <n v="105"/>
    <x v="1"/>
    <s v="USD"/>
    <n v="1573452000"/>
    <n v="1573538400"/>
    <b v="0"/>
    <b v="0"/>
    <s v="theater/plays"/>
    <x v="1"/>
    <x v="1"/>
  </r>
  <r>
    <n v="451"/>
    <x v="501"/>
    <s v="Innovative exuding matrix"/>
    <n v="148400"/>
    <n v="182302"/>
    <n v="1.2284501347708894"/>
    <x v="3"/>
    <n v="6286"/>
    <n v="29"/>
    <x v="1"/>
    <s v="USD"/>
    <n v="1500440400"/>
    <n v="1503118800"/>
    <b v="0"/>
    <b v="0"/>
    <s v="music/rock"/>
    <x v="4"/>
    <x v="4"/>
  </r>
  <r>
    <n v="675"/>
    <x v="502"/>
    <s v="Right-sized web-enabled intranet"/>
    <n v="9700"/>
    <n v="11929"/>
    <n v="1.2297938144329896"/>
    <x v="3"/>
    <n v="331"/>
    <n v="36"/>
    <x v="1"/>
    <s v="USD"/>
    <n v="1568178000"/>
    <n v="1568782800"/>
    <b v="0"/>
    <b v="0"/>
    <s v="journalism/audio"/>
    <x v="8"/>
    <x v="22"/>
  </r>
  <r>
    <n v="437"/>
    <x v="503"/>
    <s v="Centralized regional interface"/>
    <n v="8100"/>
    <n v="9969"/>
    <n v="1.2307407407407407"/>
    <x v="3"/>
    <n v="192"/>
    <n v="51"/>
    <x v="1"/>
    <s v="USD"/>
    <n v="1442120400"/>
    <n v="1442379600"/>
    <b v="0"/>
    <b v="1"/>
    <s v="film &amp; video/animation"/>
    <x v="3"/>
    <x v="3"/>
  </r>
  <r>
    <n v="265"/>
    <x v="504"/>
    <s v="Persevering interactive emulation"/>
    <n v="4900"/>
    <n v="6031"/>
    <n v="1.2308163265306122"/>
    <x v="3"/>
    <n v="86"/>
    <n v="70"/>
    <x v="1"/>
    <s v="USD"/>
    <n v="1451800800"/>
    <n v="1455602400"/>
    <b v="0"/>
    <b v="0"/>
    <s v="theater/plays"/>
    <x v="1"/>
    <x v="1"/>
  </r>
  <r>
    <n v="419"/>
    <x v="505"/>
    <s v="Upgradable maximized protocol"/>
    <n v="113800"/>
    <n v="140469"/>
    <n v="1.2343497363796134"/>
    <x v="3"/>
    <n v="5203"/>
    <n v="26"/>
    <x v="1"/>
    <s v="USD"/>
    <n v="1324533600"/>
    <n v="1325052000"/>
    <b v="0"/>
    <b v="0"/>
    <s v="technology/web"/>
    <x v="2"/>
    <x v="2"/>
  </r>
  <r>
    <n v="354"/>
    <x v="506"/>
    <s v="Profit-focused transitional capability"/>
    <n v="6100"/>
    <n v="7548"/>
    <n v="1.2373770491803278"/>
    <x v="3"/>
    <n v="80"/>
    <n v="94"/>
    <x v="6"/>
    <s v="DKK"/>
    <n v="1378184400"/>
    <n v="1378789200"/>
    <b v="0"/>
    <b v="0"/>
    <s v="film &amp; video/documentary"/>
    <x v="3"/>
    <x v="13"/>
  </r>
  <r>
    <n v="70"/>
    <x v="507"/>
    <s v="Re-engineered 24/7 task-force"/>
    <n v="128000"/>
    <n v="158389"/>
    <n v="1.2374140625000001"/>
    <x v="3"/>
    <n v="2475"/>
    <n v="63"/>
    <x v="4"/>
    <s v="EUR"/>
    <n v="1288674000"/>
    <n v="1292911200"/>
    <b v="0"/>
    <b v="1"/>
    <s v="theater/plays"/>
    <x v="1"/>
    <x v="1"/>
  </r>
  <r>
    <n v="333"/>
    <x v="508"/>
    <s v="Persistent well-modulated synergy"/>
    <n v="9600"/>
    <n v="11900"/>
    <n v="1.2395833333333333"/>
    <x v="3"/>
    <n v="253"/>
    <n v="47"/>
    <x v="1"/>
    <s v="USD"/>
    <n v="1542693600"/>
    <n v="1545112800"/>
    <b v="0"/>
    <b v="0"/>
    <s v="theater/plays"/>
    <x v="1"/>
    <x v="1"/>
  </r>
  <r>
    <n v="794"/>
    <x v="509"/>
    <s v="Optional optimal website"/>
    <n v="6600"/>
    <n v="8276"/>
    <n v="1.2539393939393939"/>
    <x v="3"/>
    <n v="110"/>
    <n v="75"/>
    <x v="1"/>
    <s v="USD"/>
    <n v="1513922400"/>
    <n v="1514959200"/>
    <b v="0"/>
    <b v="0"/>
    <s v="music/rock"/>
    <x v="4"/>
    <x v="4"/>
  </r>
  <r>
    <n v="824"/>
    <x v="510"/>
    <s v="Streamlined national benchmark"/>
    <n v="85000"/>
    <n v="107516"/>
    <n v="1.2648941176470587"/>
    <x v="3"/>
    <n v="1280"/>
    <n v="83"/>
    <x v="1"/>
    <s v="USD"/>
    <n v="1276923600"/>
    <n v="1279688400"/>
    <b v="0"/>
    <b v="1"/>
    <s v="publishing/nonfiction"/>
    <x v="6"/>
    <x v="7"/>
  </r>
  <r>
    <n v="652"/>
    <x v="511"/>
    <s v="Vision-oriented regional hub"/>
    <n v="10000"/>
    <n v="12684"/>
    <n v="1.2684"/>
    <x v="3"/>
    <n v="409"/>
    <n v="31"/>
    <x v="1"/>
    <s v="USD"/>
    <n v="1470373200"/>
    <n v="1474088400"/>
    <b v="0"/>
    <b v="0"/>
    <s v="technology/web"/>
    <x v="2"/>
    <x v="2"/>
  </r>
  <r>
    <n v="957"/>
    <x v="512"/>
    <s v="Profound mission-critical function"/>
    <n v="9800"/>
    <n v="12434"/>
    <n v="1.2687755102040816"/>
    <x v="3"/>
    <n v="131"/>
    <n v="94"/>
    <x v="1"/>
    <s v="USD"/>
    <n v="1329372000"/>
    <n v="1329631200"/>
    <b v="0"/>
    <b v="0"/>
    <s v="theater/plays"/>
    <x v="1"/>
    <x v="1"/>
  </r>
  <r>
    <n v="422"/>
    <x v="513"/>
    <s v="Reverse-engineered regional knowledge user"/>
    <n v="8700"/>
    <n v="11075"/>
    <n v="1.2729885057471264"/>
    <x v="3"/>
    <n v="205"/>
    <n v="54"/>
    <x v="1"/>
    <s v="USD"/>
    <n v="1271480400"/>
    <n v="1273208400"/>
    <b v="0"/>
    <b v="1"/>
    <s v="theater/plays"/>
    <x v="1"/>
    <x v="1"/>
  </r>
  <r>
    <n v="351"/>
    <x v="514"/>
    <s v="Universal maximized methodology"/>
    <n v="74100"/>
    <n v="94631"/>
    <n v="1.2770715249662619"/>
    <x v="3"/>
    <n v="2013"/>
    <n v="47"/>
    <x v="1"/>
    <s v="USD"/>
    <n v="1440392400"/>
    <n v="1441602000"/>
    <b v="0"/>
    <b v="0"/>
    <s v="music/rock"/>
    <x v="4"/>
    <x v="4"/>
  </r>
  <r>
    <n v="242"/>
    <x v="515"/>
    <s v="Sharable scalable core"/>
    <n v="8400"/>
    <n v="10729"/>
    <n v="1.2772619047619047"/>
    <x v="3"/>
    <n v="250"/>
    <n v="42"/>
    <x v="1"/>
    <s v="USD"/>
    <n v="1494392400"/>
    <n v="1495256400"/>
    <b v="0"/>
    <b v="1"/>
    <s v="music/rock"/>
    <x v="4"/>
    <x v="4"/>
  </r>
  <r>
    <n v="706"/>
    <x v="516"/>
    <s v="Customer-focused multimedia methodology"/>
    <n v="108400"/>
    <n v="138586"/>
    <n v="1.278468634686347"/>
    <x v="3"/>
    <n v="1345"/>
    <n v="103"/>
    <x v="5"/>
    <s v="AUD"/>
    <n v="1546754400"/>
    <n v="1547445600"/>
    <b v="0"/>
    <b v="1"/>
    <s v="technology/web"/>
    <x v="2"/>
    <x v="2"/>
  </r>
  <r>
    <n v="22"/>
    <x v="517"/>
    <s v="Enhanced dynamic definition"/>
    <n v="59100"/>
    <n v="75690"/>
    <n v="1.2807106598984772"/>
    <x v="3"/>
    <n v="890"/>
    <n v="85"/>
    <x v="1"/>
    <s v="USD"/>
    <n v="1522731600"/>
    <n v="1524027600"/>
    <b v="0"/>
    <b v="0"/>
    <s v="theater/plays"/>
    <x v="1"/>
    <x v="1"/>
  </r>
  <r>
    <n v="893"/>
    <x v="518"/>
    <s v="Progressive grid-enabled website"/>
    <n v="8400"/>
    <n v="10770"/>
    <n v="1.2821428571428573"/>
    <x v="3"/>
    <n v="199"/>
    <n v="54"/>
    <x v="4"/>
    <s v="EUR"/>
    <n v="1434344400"/>
    <n v="1434690000"/>
    <b v="0"/>
    <b v="1"/>
    <s v="film &amp; video/documentary"/>
    <x v="3"/>
    <x v="13"/>
  </r>
  <r>
    <n v="602"/>
    <x v="11"/>
    <s v="Quality-focused system-worthy support"/>
    <n v="71100"/>
    <n v="91176"/>
    <n v="1.2823628691983122"/>
    <x v="3"/>
    <n v="1140"/>
    <n v="79"/>
    <x v="1"/>
    <s v="USD"/>
    <n v="1433480400"/>
    <n v="1434430800"/>
    <b v="0"/>
    <b v="0"/>
    <s v="theater/plays"/>
    <x v="1"/>
    <x v="1"/>
  </r>
  <r>
    <n v="420"/>
    <x v="519"/>
    <s v="Cross-platform interactive synergy"/>
    <n v="5000"/>
    <n v="6423"/>
    <n v="1.2846"/>
    <x v="3"/>
    <n v="94"/>
    <n v="68"/>
    <x v="1"/>
    <s v="USD"/>
    <n v="1498366800"/>
    <n v="1499576400"/>
    <b v="0"/>
    <b v="0"/>
    <s v="theater/plays"/>
    <x v="1"/>
    <x v="1"/>
  </r>
  <r>
    <n v="144"/>
    <x v="520"/>
    <s v="Multi-lateral actuating installation"/>
    <n v="9000"/>
    <n v="11619"/>
    <n v="1.2909999999999999"/>
    <x v="3"/>
    <n v="135"/>
    <n v="86"/>
    <x v="1"/>
    <s v="USD"/>
    <n v="1560747600"/>
    <n v="1561438800"/>
    <b v="0"/>
    <b v="0"/>
    <s v="theater/plays"/>
    <x v="1"/>
    <x v="1"/>
  </r>
  <r>
    <n v="395"/>
    <x v="293"/>
    <s v="Enhanced incremental budgetary management"/>
    <n v="7100"/>
    <n v="9238"/>
    <n v="1.3011267605633803"/>
    <x v="3"/>
    <n v="220"/>
    <n v="41"/>
    <x v="1"/>
    <s v="USD"/>
    <n v="1323324000"/>
    <n v="1323410400"/>
    <b v="1"/>
    <b v="0"/>
    <s v="theater/plays"/>
    <x v="1"/>
    <x v="1"/>
  </r>
  <r>
    <n v="815"/>
    <x v="521"/>
    <s v="Centralized bandwidth-monitored leverage"/>
    <n v="9000"/>
    <n v="11721"/>
    <n v="1.3023333333333333"/>
    <x v="3"/>
    <n v="183"/>
    <n v="64"/>
    <x v="0"/>
    <s v="CAD"/>
    <n v="1511935200"/>
    <n v="1514181600"/>
    <b v="0"/>
    <b v="0"/>
    <s v="music/rock"/>
    <x v="4"/>
    <x v="4"/>
  </r>
  <r>
    <n v="85"/>
    <x v="522"/>
    <s v="Multi-tiered eco-centric architecture"/>
    <n v="4900"/>
    <n v="6430"/>
    <n v="1.3122448979591836"/>
    <x v="3"/>
    <n v="71"/>
    <n v="90"/>
    <x v="5"/>
    <s v="AUD"/>
    <n v="1315717200"/>
    <n v="1316408400"/>
    <b v="0"/>
    <b v="0"/>
    <s v="music/indie rock"/>
    <x v="4"/>
    <x v="10"/>
  </r>
  <r>
    <n v="607"/>
    <x v="523"/>
    <s v="Fundamental needs-based frame"/>
    <n v="137600"/>
    <n v="180667"/>
    <n v="1.3129869186046512"/>
    <x v="3"/>
    <n v="2230"/>
    <n v="81"/>
    <x v="1"/>
    <s v="USD"/>
    <n v="1395550800"/>
    <n v="1395723600"/>
    <b v="0"/>
    <b v="0"/>
    <s v="food/food trucks"/>
    <x v="0"/>
    <x v="0"/>
  </r>
  <r>
    <n v="2"/>
    <x v="524"/>
    <s v="Function-based leadingedge pricing structure"/>
    <n v="108400"/>
    <n v="142523"/>
    <n v="1.3147878228782288"/>
    <x v="3"/>
    <n v="1425"/>
    <n v="100"/>
    <x v="5"/>
    <s v="AUD"/>
    <n v="1384668000"/>
    <n v="1384840800"/>
    <b v="0"/>
    <b v="0"/>
    <s v="technology/web"/>
    <x v="2"/>
    <x v="2"/>
  </r>
  <r>
    <n v="408"/>
    <x v="525"/>
    <s v="Cloned leadingedge utilization"/>
    <n v="9200"/>
    <n v="12129"/>
    <n v="1.3183695652173912"/>
    <x v="3"/>
    <n v="154"/>
    <n v="78"/>
    <x v="0"/>
    <s v="CAD"/>
    <n v="1466398800"/>
    <n v="1468126800"/>
    <b v="0"/>
    <b v="0"/>
    <s v="film &amp; video/documentary"/>
    <x v="3"/>
    <x v="13"/>
  </r>
  <r>
    <n v="307"/>
    <x v="526"/>
    <s v="Face-to-face zero tolerance moderator"/>
    <n v="32900"/>
    <n v="43473"/>
    <n v="1.3213677811550153"/>
    <x v="3"/>
    <n v="659"/>
    <n v="65"/>
    <x v="6"/>
    <s v="DKK"/>
    <n v="1338958800"/>
    <n v="1340686800"/>
    <b v="0"/>
    <b v="1"/>
    <s v="publishing/fiction"/>
    <x v="6"/>
    <x v="16"/>
  </r>
  <r>
    <n v="84"/>
    <x v="527"/>
    <s v="Public-key zero tolerance orchestration"/>
    <n v="31400"/>
    <n v="41564"/>
    <n v="1.3236942675159236"/>
    <x v="3"/>
    <n v="374"/>
    <n v="111"/>
    <x v="1"/>
    <s v="USD"/>
    <n v="1343451600"/>
    <n v="1344315600"/>
    <b v="0"/>
    <b v="0"/>
    <s v="technology/wearables"/>
    <x v="2"/>
    <x v="11"/>
  </r>
  <r>
    <n v="849"/>
    <x v="528"/>
    <s v="Vision-oriented uniform instruction set"/>
    <n v="6700"/>
    <n v="8917"/>
    <n v="1.3308955223880596"/>
    <x v="3"/>
    <n v="307"/>
    <n v="29"/>
    <x v="1"/>
    <s v="USD"/>
    <n v="1328767200"/>
    <n v="1329026400"/>
    <b v="0"/>
    <b v="1"/>
    <s v="music/indie rock"/>
    <x v="4"/>
    <x v="10"/>
  </r>
  <r>
    <n v="464"/>
    <x v="529"/>
    <s v="Pre-emptive mission-critical hardware"/>
    <n v="71200"/>
    <n v="95020"/>
    <n v="1.3345505617977529"/>
    <x v="3"/>
    <n v="2436"/>
    <n v="39"/>
    <x v="1"/>
    <s v="USD"/>
    <n v="1518328800"/>
    <n v="1519538400"/>
    <b v="0"/>
    <b v="0"/>
    <s v="theater/plays"/>
    <x v="1"/>
    <x v="1"/>
  </r>
  <r>
    <n v="328"/>
    <x v="144"/>
    <s v="Innovative well-modulated functionalities"/>
    <n v="98700"/>
    <n v="131826"/>
    <n v="1.3356231003039514"/>
    <x v="3"/>
    <n v="2441"/>
    <n v="54"/>
    <x v="1"/>
    <s v="USD"/>
    <n v="1543557600"/>
    <n v="1544508000"/>
    <b v="0"/>
    <b v="0"/>
    <s v="music/rock"/>
    <x v="4"/>
    <x v="4"/>
  </r>
  <r>
    <n v="695"/>
    <x v="530"/>
    <s v="Configurable full-range emulation"/>
    <n v="9200"/>
    <n v="12322"/>
    <n v="1.3393478260869565"/>
    <x v="3"/>
    <n v="196"/>
    <n v="62"/>
    <x v="4"/>
    <s v="EUR"/>
    <n v="1447480800"/>
    <n v="1448863200"/>
    <b v="1"/>
    <b v="0"/>
    <s v="music/rock"/>
    <x v="4"/>
    <x v="4"/>
  </r>
  <r>
    <n v="724"/>
    <x v="531"/>
    <s v="Business-focused encompassing intranet"/>
    <n v="8400"/>
    <n v="11261"/>
    <n v="1.3405952380952382"/>
    <x v="3"/>
    <n v="121"/>
    <n v="93"/>
    <x v="2"/>
    <s v="GBP"/>
    <n v="1413954000"/>
    <n v="1414126800"/>
    <b v="0"/>
    <b v="1"/>
    <s v="theater/plays"/>
    <x v="1"/>
    <x v="1"/>
  </r>
  <r>
    <n v="203"/>
    <x v="532"/>
    <s v="Customer-focused client-server service-desk"/>
    <n v="143900"/>
    <n v="193413"/>
    <n v="1.3440792216817234"/>
    <x v="3"/>
    <n v="4498"/>
    <n v="42"/>
    <x v="5"/>
    <s v="AUD"/>
    <n v="1484632800"/>
    <n v="1484805600"/>
    <b v="0"/>
    <b v="0"/>
    <s v="theater/plays"/>
    <x v="1"/>
    <x v="1"/>
  </r>
  <r>
    <n v="774"/>
    <x v="533"/>
    <s v="Polarized user-facing interface"/>
    <n v="5000"/>
    <n v="6775"/>
    <n v="1.355"/>
    <x v="3"/>
    <n v="78"/>
    <n v="86"/>
    <x v="4"/>
    <s v="EUR"/>
    <n v="1463979600"/>
    <n v="1467522000"/>
    <b v="0"/>
    <b v="0"/>
    <s v="technology/web"/>
    <x v="2"/>
    <x v="2"/>
  </r>
  <r>
    <n v="143"/>
    <x v="534"/>
    <s v="Implemented discrete secured line"/>
    <n v="5400"/>
    <n v="7322"/>
    <n v="1.355925925925926"/>
    <x v="3"/>
    <n v="70"/>
    <n v="104"/>
    <x v="1"/>
    <s v="USD"/>
    <n v="1277701200"/>
    <n v="1279429200"/>
    <b v="0"/>
    <b v="0"/>
    <s v="music/indie rock"/>
    <x v="4"/>
    <x v="10"/>
  </r>
  <r>
    <n v="737"/>
    <x v="535"/>
    <s v="Function-based systematic Graphical User Interface"/>
    <n v="3700"/>
    <n v="5028"/>
    <n v="1.358918918918919"/>
    <x v="3"/>
    <n v="180"/>
    <n v="27"/>
    <x v="1"/>
    <s v="USD"/>
    <n v="1478844000"/>
    <n v="1479880800"/>
    <b v="0"/>
    <b v="0"/>
    <s v="music/indie rock"/>
    <x v="4"/>
    <x v="10"/>
  </r>
  <r>
    <n v="967"/>
    <x v="536"/>
    <s v="Organized human-resource attitude"/>
    <n v="88400"/>
    <n v="121138"/>
    <n v="1.3703393665158372"/>
    <x v="3"/>
    <n v="1573"/>
    <n v="77"/>
    <x v="1"/>
    <s v="USD"/>
    <n v="1333688400"/>
    <n v="1336885200"/>
    <b v="0"/>
    <b v="0"/>
    <s v="music/world music"/>
    <x v="4"/>
    <x v="23"/>
  </r>
  <r>
    <n v="166"/>
    <x v="537"/>
    <s v="Robust heuristic artificial intelligence"/>
    <n v="9800"/>
    <n v="13439"/>
    <n v="1.3713265306122449"/>
    <x v="3"/>
    <n v="244"/>
    <n v="55"/>
    <x v="1"/>
    <s v="USD"/>
    <n v="1292997600"/>
    <n v="1293343200"/>
    <b v="0"/>
    <b v="0"/>
    <s v="photography/photography books"/>
    <x v="5"/>
    <x v="6"/>
  </r>
  <r>
    <n v="273"/>
    <x v="538"/>
    <s v="Re-engineered heuristic forecast"/>
    <n v="7800"/>
    <n v="10704"/>
    <n v="1.3723076923076922"/>
    <x v="3"/>
    <n v="282"/>
    <n v="37"/>
    <x v="0"/>
    <s v="CAD"/>
    <n v="1505624400"/>
    <n v="1505883600"/>
    <b v="0"/>
    <b v="0"/>
    <s v="theater/plays"/>
    <x v="1"/>
    <x v="1"/>
  </r>
  <r>
    <n v="558"/>
    <x v="539"/>
    <s v="Enhanced client-driven capacity"/>
    <n v="5800"/>
    <n v="7966"/>
    <n v="1.373448275862069"/>
    <x v="3"/>
    <n v="126"/>
    <n v="63"/>
    <x v="1"/>
    <s v="USD"/>
    <n v="1456293600"/>
    <n v="1460005200"/>
    <b v="0"/>
    <b v="0"/>
    <s v="theater/plays"/>
    <x v="1"/>
    <x v="1"/>
  </r>
  <r>
    <n v="222"/>
    <x v="540"/>
    <s v="Cross-group cohesive circuit"/>
    <n v="4800"/>
    <n v="6623"/>
    <n v="1.3797916666666667"/>
    <x v="3"/>
    <n v="138"/>
    <n v="47"/>
    <x v="1"/>
    <s v="USD"/>
    <n v="1412226000"/>
    <n v="1412312400"/>
    <b v="0"/>
    <b v="0"/>
    <s v="photography/photography books"/>
    <x v="5"/>
    <x v="6"/>
  </r>
  <r>
    <n v="563"/>
    <x v="541"/>
    <s v="Optional tangible pricing structure"/>
    <n v="3700"/>
    <n v="5107"/>
    <n v="1.3802702702702703"/>
    <x v="3"/>
    <n v="85"/>
    <n v="60"/>
    <x v="5"/>
    <s v="AUD"/>
    <n v="1542088800"/>
    <n v="1543816800"/>
    <b v="0"/>
    <b v="0"/>
    <s v="film &amp; video/documentary"/>
    <x v="3"/>
    <x v="13"/>
  </r>
  <r>
    <n v="838"/>
    <x v="542"/>
    <s v="Vision-oriented high-level extranet"/>
    <n v="6400"/>
    <n v="8890"/>
    <n v="1.3890625000000001"/>
    <x v="3"/>
    <n v="261"/>
    <n v="34"/>
    <x v="1"/>
    <s v="USD"/>
    <n v="1538024400"/>
    <n v="1538802000"/>
    <b v="0"/>
    <b v="0"/>
    <s v="theater/plays"/>
    <x v="1"/>
    <x v="1"/>
  </r>
  <r>
    <n v="512"/>
    <x v="543"/>
    <s v="Organized explicit core"/>
    <n v="9100"/>
    <n v="12678"/>
    <n v="1.3931868131868133"/>
    <x v="3"/>
    <n v="239"/>
    <n v="53"/>
    <x v="1"/>
    <s v="USD"/>
    <n v="1404536400"/>
    <n v="1404622800"/>
    <b v="0"/>
    <b v="1"/>
    <s v="games/video games"/>
    <x v="7"/>
    <x v="17"/>
  </r>
  <r>
    <n v="612"/>
    <x v="544"/>
    <s v="Innovative holistic hub"/>
    <n v="6200"/>
    <n v="8645"/>
    <n v="1.3943548387096774"/>
    <x v="3"/>
    <n v="192"/>
    <n v="45"/>
    <x v="1"/>
    <s v="USD"/>
    <n v="1287810000"/>
    <n v="1289800800"/>
    <b v="0"/>
    <b v="0"/>
    <s v="music/electric music"/>
    <x v="4"/>
    <x v="5"/>
  </r>
  <r>
    <n v="857"/>
    <x v="545"/>
    <s v="Programmable disintermediate matrices"/>
    <n v="5300"/>
    <n v="7413"/>
    <n v="1.3986792452830188"/>
    <x v="3"/>
    <n v="225"/>
    <n v="32"/>
    <x v="3"/>
    <s v="CHF"/>
    <n v="1328421600"/>
    <n v="1330408800"/>
    <b v="1"/>
    <b v="0"/>
    <s v="film &amp; video/shorts"/>
    <x v="3"/>
    <x v="19"/>
  </r>
  <r>
    <n v="37"/>
    <x v="546"/>
    <s v="Profound attitude-oriented functionalities"/>
    <n v="8100"/>
    <n v="11339"/>
    <n v="1.3998765432098765"/>
    <x v="3"/>
    <n v="107"/>
    <n v="105"/>
    <x v="1"/>
    <s v="USD"/>
    <n v="1570338000"/>
    <n v="1573192800"/>
    <b v="0"/>
    <b v="1"/>
    <s v="publishing/fiction"/>
    <x v="6"/>
    <x v="16"/>
  </r>
  <r>
    <n v="53"/>
    <x v="547"/>
    <s v="Reverse-engineered static concept"/>
    <n v="8800"/>
    <n v="12356"/>
    <n v="1.4040909090909091"/>
    <x v="3"/>
    <n v="209"/>
    <n v="59"/>
    <x v="1"/>
    <s v="USD"/>
    <n v="1400562000"/>
    <n v="1403931600"/>
    <b v="0"/>
    <b v="0"/>
    <s v="film &amp; video/drama"/>
    <x v="3"/>
    <x v="12"/>
  </r>
  <r>
    <n v="461"/>
    <x v="548"/>
    <s v="Networked secondary structure"/>
    <n v="98800"/>
    <n v="139354"/>
    <n v="1.4104655870445344"/>
    <x v="3"/>
    <n v="2080"/>
    <n v="66"/>
    <x v="1"/>
    <s v="USD"/>
    <n v="1398661200"/>
    <n v="1400389200"/>
    <b v="0"/>
    <b v="0"/>
    <s v="film &amp; video/drama"/>
    <x v="3"/>
    <x v="12"/>
  </r>
  <r>
    <n v="783"/>
    <x v="549"/>
    <s v="Down-sized systematic utilization"/>
    <n v="7400"/>
    <n v="10451"/>
    <n v="1.4122972972972974"/>
    <x v="3"/>
    <n v="138"/>
    <n v="75"/>
    <x v="1"/>
    <s v="USD"/>
    <n v="1387260000"/>
    <n v="1387864800"/>
    <b v="0"/>
    <b v="0"/>
    <s v="music/rock"/>
    <x v="4"/>
    <x v="4"/>
  </r>
  <r>
    <n v="691"/>
    <x v="550"/>
    <s v="Front-line disintermediate hub"/>
    <n v="5000"/>
    <n v="7119"/>
    <n v="1.4238"/>
    <x v="3"/>
    <n v="237"/>
    <n v="30"/>
    <x v="1"/>
    <s v="USD"/>
    <n v="1349240400"/>
    <n v="1350709200"/>
    <b v="1"/>
    <b v="1"/>
    <s v="film &amp; video/documentary"/>
    <x v="3"/>
    <x v="13"/>
  </r>
  <r>
    <n v="709"/>
    <x v="551"/>
    <s v="Grass-roots 4thgeneration product"/>
    <n v="9800"/>
    <n v="13954"/>
    <n v="1.4238775510204082"/>
    <x v="3"/>
    <n v="186"/>
    <n v="75"/>
    <x v="4"/>
    <s v="EUR"/>
    <n v="1334811600"/>
    <n v="1335416400"/>
    <b v="0"/>
    <b v="0"/>
    <s v="theater/plays"/>
    <x v="1"/>
    <x v="1"/>
  </r>
  <r>
    <n v="841"/>
    <x v="552"/>
    <s v="Automated even-keeled emulation"/>
    <n v="9100"/>
    <n v="12991"/>
    <n v="1.4275824175824177"/>
    <x v="3"/>
    <n v="155"/>
    <n v="83"/>
    <x v="1"/>
    <s v="USD"/>
    <n v="1455861600"/>
    <n v="1457244000"/>
    <b v="0"/>
    <b v="0"/>
    <s v="technology/web"/>
    <x v="2"/>
    <x v="2"/>
  </r>
  <r>
    <n v="104"/>
    <x v="553"/>
    <s v="Self-enabling grid-enabled initiative"/>
    <n v="119200"/>
    <n v="170623"/>
    <n v="1.4314010067114094"/>
    <x v="3"/>
    <n v="1917"/>
    <n v="89"/>
    <x v="1"/>
    <s v="USD"/>
    <n v="1495515600"/>
    <n v="1495602000"/>
    <b v="0"/>
    <b v="0"/>
    <s v="music/indie rock"/>
    <x v="4"/>
    <x v="10"/>
  </r>
  <r>
    <n v="979"/>
    <x v="554"/>
    <s v="Innovative well-modulated capability"/>
    <n v="60200"/>
    <n v="86244"/>
    <n v="1.432624584717608"/>
    <x v="3"/>
    <n v="1015"/>
    <n v="84"/>
    <x v="2"/>
    <s v="GBP"/>
    <n v="1426395600"/>
    <n v="1426914000"/>
    <b v="0"/>
    <b v="0"/>
    <s v="theater/plays"/>
    <x v="1"/>
    <x v="1"/>
  </r>
  <r>
    <n v="56"/>
    <x v="555"/>
    <s v="Horizontal context-sensitive knowledge user"/>
    <n v="8000"/>
    <n v="11493"/>
    <n v="1.436625"/>
    <x v="3"/>
    <n v="164"/>
    <n v="70"/>
    <x v="1"/>
    <s v="USD"/>
    <n v="1420869600"/>
    <n v="1421474400"/>
    <b v="0"/>
    <b v="0"/>
    <s v="technology/wearables"/>
    <x v="2"/>
    <x v="11"/>
  </r>
  <r>
    <n v="298"/>
    <x v="556"/>
    <s v="Adaptive intangible database"/>
    <n v="3500"/>
    <n v="5037"/>
    <n v="1.4391428571428571"/>
    <x v="3"/>
    <n v="72"/>
    <n v="69"/>
    <x v="1"/>
    <s v="USD"/>
    <n v="1456466400"/>
    <n v="1458018000"/>
    <b v="0"/>
    <b v="1"/>
    <s v="music/rock"/>
    <x v="4"/>
    <x v="4"/>
  </r>
  <r>
    <n v="60"/>
    <x v="557"/>
    <s v="User-centric regional database"/>
    <n v="94200"/>
    <n v="135997"/>
    <n v="1.4437048832271762"/>
    <x v="3"/>
    <n v="1600"/>
    <n v="84"/>
    <x v="0"/>
    <s v="CAD"/>
    <n v="1342501200"/>
    <n v="1342760400"/>
    <b v="0"/>
    <b v="0"/>
    <s v="theater/plays"/>
    <x v="1"/>
    <x v="1"/>
  </r>
  <r>
    <n v="105"/>
    <x v="558"/>
    <s v="Total fresh-thinking system engine"/>
    <n v="6800"/>
    <n v="9829"/>
    <n v="1.4454411764705883"/>
    <x v="3"/>
    <n v="95"/>
    <n v="103"/>
    <x v="1"/>
    <s v="USD"/>
    <n v="1364878800"/>
    <n v="1366434000"/>
    <b v="0"/>
    <b v="0"/>
    <s v="technology/web"/>
    <x v="2"/>
    <x v="2"/>
  </r>
  <r>
    <n v="642"/>
    <x v="559"/>
    <s v="Extended multi-state knowledge user"/>
    <n v="9200"/>
    <n v="13382"/>
    <n v="1.4545652173913044"/>
    <x v="3"/>
    <n v="129"/>
    <n v="103"/>
    <x v="0"/>
    <s v="CAD"/>
    <n v="1545026400"/>
    <n v="1545804000"/>
    <b v="0"/>
    <b v="0"/>
    <s v="technology/wearables"/>
    <x v="2"/>
    <x v="11"/>
  </r>
  <r>
    <n v="521"/>
    <x v="560"/>
    <s v="Function-based multi-state software"/>
    <n v="7600"/>
    <n v="11061"/>
    <n v="1.4553947368421052"/>
    <x v="3"/>
    <n v="369"/>
    <n v="29"/>
    <x v="1"/>
    <s v="USD"/>
    <n v="1471928400"/>
    <n v="1472446800"/>
    <b v="0"/>
    <b v="1"/>
    <s v="film &amp; video/drama"/>
    <x v="3"/>
    <x v="12"/>
  </r>
  <r>
    <n v="983"/>
    <x v="561"/>
    <s v="Business-focused full-range core"/>
    <n v="129100"/>
    <n v="188404"/>
    <n v="1.4593648334624323"/>
    <x v="3"/>
    <n v="2326"/>
    <n v="80"/>
    <x v="1"/>
    <s v="USD"/>
    <n v="1564894800"/>
    <n v="1566190800"/>
    <b v="0"/>
    <b v="0"/>
    <s v="film &amp; video/documentary"/>
    <x v="3"/>
    <x v="13"/>
  </r>
  <r>
    <n v="257"/>
    <x v="562"/>
    <s v="Decentralized exuding strategy"/>
    <n v="5700"/>
    <n v="8322"/>
    <n v="1.46"/>
    <x v="3"/>
    <n v="92"/>
    <n v="90"/>
    <x v="1"/>
    <s v="USD"/>
    <n v="1362463200"/>
    <n v="1363669200"/>
    <b v="0"/>
    <b v="0"/>
    <s v="theater/plays"/>
    <x v="1"/>
    <x v="1"/>
  </r>
  <r>
    <n v="385"/>
    <x v="563"/>
    <s v="Programmable incremental knowledge user"/>
    <n v="38900"/>
    <n v="56859"/>
    <n v="1.4616709511568124"/>
    <x v="3"/>
    <n v="1137"/>
    <n v="50"/>
    <x v="1"/>
    <s v="USD"/>
    <n v="1553835600"/>
    <n v="1556600400"/>
    <b v="0"/>
    <b v="0"/>
    <s v="publishing/nonfiction"/>
    <x v="6"/>
    <x v="7"/>
  </r>
  <r>
    <n v="585"/>
    <x v="564"/>
    <s v="Reactive analyzing function"/>
    <n v="8900"/>
    <n v="13065"/>
    <n v="1.4679775280898877"/>
    <x v="3"/>
    <n v="136"/>
    <n v="96"/>
    <x v="1"/>
    <s v="USD"/>
    <n v="1268888400"/>
    <n v="1269752400"/>
    <b v="0"/>
    <b v="0"/>
    <s v="publishing/translations"/>
    <x v="6"/>
    <x v="14"/>
  </r>
  <r>
    <n v="710"/>
    <x v="565"/>
    <s v="Reduced next generation info-mediaries"/>
    <n v="4300"/>
    <n v="6358"/>
    <n v="1.4786046511627906"/>
    <x v="3"/>
    <n v="125"/>
    <n v="50"/>
    <x v="1"/>
    <s v="USD"/>
    <n v="1531544400"/>
    <n v="1532149200"/>
    <b v="0"/>
    <b v="1"/>
    <s v="theater/plays"/>
    <x v="1"/>
    <x v="1"/>
  </r>
  <r>
    <n v="120"/>
    <x v="566"/>
    <s v="Synchronized regional synergy"/>
    <n v="75100"/>
    <n v="112272"/>
    <n v="1.4949667110519307"/>
    <x v="3"/>
    <n v="1782"/>
    <n v="63"/>
    <x v="1"/>
    <s v="USD"/>
    <n v="1429246800"/>
    <n v="1429592400"/>
    <b v="0"/>
    <b v="1"/>
    <s v="games/mobile games"/>
    <x v="7"/>
    <x v="20"/>
  </r>
  <r>
    <n v="162"/>
    <x v="567"/>
    <s v="Extended bottom-line open architecture"/>
    <n v="6100"/>
    <n v="9134"/>
    <n v="1.4973770491803278"/>
    <x v="3"/>
    <n v="157"/>
    <n v="58"/>
    <x v="3"/>
    <s v="CHF"/>
    <n v="1544248800"/>
    <n v="1546840800"/>
    <b v="0"/>
    <b v="0"/>
    <s v="music/rock"/>
    <x v="4"/>
    <x v="4"/>
  </r>
  <r>
    <n v="536"/>
    <x v="568"/>
    <s v="Enhanced methodical middleware"/>
    <n v="9800"/>
    <n v="14697"/>
    <n v="1.4996938775510205"/>
    <x v="3"/>
    <n v="140"/>
    <n v="104"/>
    <x v="4"/>
    <s v="EUR"/>
    <n v="1282626000"/>
    <n v="1284872400"/>
    <b v="0"/>
    <b v="0"/>
    <s v="publishing/fiction"/>
    <x v="6"/>
    <x v="16"/>
  </r>
  <r>
    <n v="682"/>
    <x v="569"/>
    <s v="Compatible 5thgeneration concept"/>
    <n v="5400"/>
    <n v="8109"/>
    <n v="1.5016666666666667"/>
    <x v="3"/>
    <n v="103"/>
    <n v="78"/>
    <x v="1"/>
    <s v="USD"/>
    <n v="1386741600"/>
    <n v="1387519200"/>
    <b v="0"/>
    <b v="0"/>
    <s v="theater/plays"/>
    <x v="1"/>
    <x v="1"/>
  </r>
  <r>
    <n v="35"/>
    <x v="570"/>
    <s v="Synergized intangible challenge"/>
    <n v="125500"/>
    <n v="188628"/>
    <n v="1.5030119521912351"/>
    <x v="3"/>
    <n v="1965"/>
    <n v="95"/>
    <x v="6"/>
    <s v="DKK"/>
    <n v="1547877600"/>
    <n v="1551506400"/>
    <b v="0"/>
    <b v="1"/>
    <s v="film &amp; video/drama"/>
    <x v="3"/>
    <x v="12"/>
  </r>
  <r>
    <n v="75"/>
    <x v="571"/>
    <s v="Multi-layered dynamic protocol"/>
    <n v="9700"/>
    <n v="14606"/>
    <n v="1.5057731958762886"/>
    <x v="3"/>
    <n v="170"/>
    <n v="85"/>
    <x v="1"/>
    <s v="USD"/>
    <n v="1531630800"/>
    <n v="1532322000"/>
    <b v="0"/>
    <b v="0"/>
    <s v="photography/photography books"/>
    <x v="5"/>
    <x v="6"/>
  </r>
  <r>
    <n v="34"/>
    <x v="572"/>
    <s v="Reverse-engineered asynchronous archive"/>
    <n v="9300"/>
    <n v="14025"/>
    <n v="1.5080645161290323"/>
    <x v="3"/>
    <n v="165"/>
    <n v="85"/>
    <x v="1"/>
    <s v="USD"/>
    <n v="1490245200"/>
    <n v="1490677200"/>
    <b v="0"/>
    <b v="0"/>
    <s v="film &amp; video/documentary"/>
    <x v="3"/>
    <x v="13"/>
  </r>
  <r>
    <n v="554"/>
    <x v="573"/>
    <s v="Multi-channeled upward-trending application"/>
    <n v="9500"/>
    <n v="14408"/>
    <n v="1.5166315789473683"/>
    <x v="3"/>
    <n v="554"/>
    <n v="26"/>
    <x v="0"/>
    <s v="CAD"/>
    <n v="1482127200"/>
    <n v="1482645600"/>
    <b v="0"/>
    <b v="0"/>
    <s v="music/indie rock"/>
    <x v="4"/>
    <x v="10"/>
  </r>
  <r>
    <n v="628"/>
    <x v="574"/>
    <s v="Intuitive object-oriented task-force"/>
    <n v="1900"/>
    <n v="2884"/>
    <n v="1.5178947368421052"/>
    <x v="3"/>
    <n v="96"/>
    <n v="30"/>
    <x v="1"/>
    <s v="USD"/>
    <n v="1286168400"/>
    <n v="1286427600"/>
    <b v="0"/>
    <b v="0"/>
    <s v="music/indie rock"/>
    <x v="4"/>
    <x v="10"/>
  </r>
  <r>
    <n v="212"/>
    <x v="575"/>
    <s v="Profound next generation infrastructure"/>
    <n v="8100"/>
    <n v="12300"/>
    <n v="1.5185185185185186"/>
    <x v="3"/>
    <n v="168"/>
    <n v="73"/>
    <x v="1"/>
    <s v="USD"/>
    <n v="1576389600"/>
    <n v="1580364000"/>
    <b v="0"/>
    <b v="0"/>
    <s v="theater/plays"/>
    <x v="1"/>
    <x v="1"/>
  </r>
  <r>
    <n v="984"/>
    <x v="576"/>
    <s v="Exclusive system-worthy Graphic Interface"/>
    <n v="6500"/>
    <n v="9910"/>
    <n v="1.5246153846153847"/>
    <x v="3"/>
    <n v="381"/>
    <n v="26"/>
    <x v="1"/>
    <s v="USD"/>
    <n v="1567918800"/>
    <n v="1570165200"/>
    <b v="0"/>
    <b v="0"/>
    <s v="theater/plays"/>
    <x v="1"/>
    <x v="1"/>
  </r>
  <r>
    <n v="697"/>
    <x v="577"/>
    <s v="Profound system-worthy functionalities"/>
    <n v="128900"/>
    <n v="196960"/>
    <n v="1.5280062063615205"/>
    <x v="3"/>
    <n v="7295"/>
    <n v="26"/>
    <x v="1"/>
    <s v="USD"/>
    <n v="1522472400"/>
    <n v="1522645200"/>
    <b v="0"/>
    <b v="0"/>
    <s v="music/electric music"/>
    <x v="4"/>
    <x v="5"/>
  </r>
  <r>
    <n v="719"/>
    <x v="578"/>
    <s v="Down-sized uniform ability"/>
    <n v="6900"/>
    <n v="10557"/>
    <n v="1.53"/>
    <x v="3"/>
    <n v="123"/>
    <n v="85"/>
    <x v="1"/>
    <s v="USD"/>
    <n v="1338267600"/>
    <n v="1339218000"/>
    <b v="0"/>
    <b v="0"/>
    <s v="publishing/fiction"/>
    <x v="6"/>
    <x v="16"/>
  </r>
  <r>
    <n v="834"/>
    <x v="579"/>
    <s v="Expanded fault-tolerant emulation"/>
    <n v="7300"/>
    <n v="11228"/>
    <n v="1.5380821917808218"/>
    <x v="3"/>
    <n v="119"/>
    <n v="94"/>
    <x v="1"/>
    <s v="USD"/>
    <n v="1371963600"/>
    <n v="1372482000"/>
    <b v="0"/>
    <b v="0"/>
    <s v="theater/plays"/>
    <x v="1"/>
    <x v="1"/>
  </r>
  <r>
    <n v="593"/>
    <x v="580"/>
    <s v="Ameliorated client-driven open system"/>
    <n v="121600"/>
    <n v="188288"/>
    <n v="1.5484210526315789"/>
    <x v="3"/>
    <n v="4006"/>
    <n v="47"/>
    <x v="1"/>
    <s v="USD"/>
    <n v="1395810000"/>
    <n v="1396933200"/>
    <b v="0"/>
    <b v="0"/>
    <s v="film &amp; video/animation"/>
    <x v="3"/>
    <x v="3"/>
  </r>
  <r>
    <n v="975"/>
    <x v="581"/>
    <s v="Right-sized maximized migration"/>
    <n v="5400"/>
    <n v="8366"/>
    <n v="1.5492592592592593"/>
    <x v="3"/>
    <n v="135"/>
    <n v="61"/>
    <x v="1"/>
    <s v="USD"/>
    <n v="1448776800"/>
    <n v="1452146400"/>
    <b v="0"/>
    <b v="1"/>
    <s v="theater/plays"/>
    <x v="1"/>
    <x v="1"/>
  </r>
  <r>
    <n v="216"/>
    <x v="582"/>
    <s v="Organic dynamic algorithm"/>
    <n v="121700"/>
    <n v="188721"/>
    <n v="1.5507066557107643"/>
    <x v="3"/>
    <n v="1815"/>
    <n v="103"/>
    <x v="1"/>
    <s v="USD"/>
    <n v="1321941600"/>
    <n v="1322114400"/>
    <b v="0"/>
    <b v="0"/>
    <s v="theater/plays"/>
    <x v="1"/>
    <x v="1"/>
  </r>
  <r>
    <n v="130"/>
    <x v="583"/>
    <s v="Secured directional encryption"/>
    <n v="9600"/>
    <n v="14925"/>
    <n v="1.5546875"/>
    <x v="3"/>
    <n v="533"/>
    <n v="28"/>
    <x v="6"/>
    <s v="DKK"/>
    <n v="1319605200"/>
    <n v="1320991200"/>
    <b v="0"/>
    <b v="0"/>
    <s v="film &amp; video/drama"/>
    <x v="3"/>
    <x v="12"/>
  </r>
  <r>
    <n v="614"/>
    <x v="584"/>
    <s v="Business-focused dynamic info-mediaries"/>
    <n v="26500"/>
    <n v="41205"/>
    <n v="1.5549056603773586"/>
    <x v="3"/>
    <n v="723"/>
    <n v="56"/>
    <x v="1"/>
    <s v="USD"/>
    <n v="1484114400"/>
    <n v="1485669600"/>
    <b v="0"/>
    <b v="0"/>
    <s v="theater/plays"/>
    <x v="1"/>
    <x v="1"/>
  </r>
  <r>
    <n v="915"/>
    <x v="585"/>
    <s v="Configurable upward-trending solution"/>
    <n v="125900"/>
    <n v="195936"/>
    <n v="1.5562827640984909"/>
    <x v="3"/>
    <n v="1866"/>
    <n v="105"/>
    <x v="2"/>
    <s v="GBP"/>
    <n v="1503982800"/>
    <n v="1504760400"/>
    <b v="0"/>
    <b v="0"/>
    <s v="film &amp; video/television"/>
    <x v="3"/>
    <x v="21"/>
  </r>
  <r>
    <n v="526"/>
    <x v="586"/>
    <s v="Digitized bandwidth-monitored open architecture"/>
    <n v="8300"/>
    <n v="12944"/>
    <n v="1.5595180722891566"/>
    <x v="3"/>
    <n v="147"/>
    <n v="88"/>
    <x v="1"/>
    <s v="USD"/>
    <n v="1451109600"/>
    <n v="1454306400"/>
    <b v="0"/>
    <b v="1"/>
    <s v="theater/plays"/>
    <x v="1"/>
    <x v="1"/>
  </r>
  <r>
    <n v="901"/>
    <x v="587"/>
    <s v="Versatile bottom-line definition"/>
    <n v="5600"/>
    <n v="8746"/>
    <n v="1.5617857142857143"/>
    <x v="3"/>
    <n v="159"/>
    <n v="55"/>
    <x v="1"/>
    <s v="USD"/>
    <n v="1531803600"/>
    <n v="1534654800"/>
    <b v="0"/>
    <b v="1"/>
    <s v="music/rock"/>
    <x v="4"/>
    <x v="4"/>
  </r>
  <r>
    <n v="722"/>
    <x v="588"/>
    <s v="Proactive 24hour frame"/>
    <n v="48500"/>
    <n v="75906"/>
    <n v="1.5650721649484536"/>
    <x v="3"/>
    <n v="3036"/>
    <n v="25"/>
    <x v="1"/>
    <s v="USD"/>
    <n v="1509948000"/>
    <n v="1512280800"/>
    <b v="0"/>
    <b v="0"/>
    <s v="film &amp; video/documentary"/>
    <x v="3"/>
    <x v="13"/>
  </r>
  <r>
    <n v="36"/>
    <x v="589"/>
    <s v="Monitored multi-state encryption"/>
    <n v="700"/>
    <n v="1101"/>
    <n v="1.572857142857143"/>
    <x v="3"/>
    <n v="16"/>
    <n v="68"/>
    <x v="1"/>
    <s v="USD"/>
    <n v="1298700000"/>
    <n v="1300856400"/>
    <b v="0"/>
    <b v="0"/>
    <s v="theater/plays"/>
    <x v="1"/>
    <x v="1"/>
  </r>
  <r>
    <n v="749"/>
    <x v="590"/>
    <s v="Down-sized needs-based task-force"/>
    <n v="8600"/>
    <n v="13527"/>
    <n v="1.5729069767441861"/>
    <x v="3"/>
    <n v="366"/>
    <n v="36"/>
    <x v="4"/>
    <s v="EUR"/>
    <n v="1412744400"/>
    <n v="1413781200"/>
    <b v="0"/>
    <b v="1"/>
    <s v="technology/wearables"/>
    <x v="2"/>
    <x v="11"/>
  </r>
  <r>
    <n v="995"/>
    <x v="591"/>
    <s v="Vision-oriented scalable definition"/>
    <n v="97300"/>
    <n v="153216"/>
    <n v="1.5746762589928058"/>
    <x v="3"/>
    <n v="2043"/>
    <n v="74"/>
    <x v="1"/>
    <s v="USD"/>
    <n v="1541307600"/>
    <n v="1543816800"/>
    <b v="0"/>
    <b v="1"/>
    <s v="food/food trucks"/>
    <x v="0"/>
    <x v="0"/>
  </r>
  <r>
    <n v="833"/>
    <x v="592"/>
    <s v="Expanded asynchronous groupware"/>
    <n v="6800"/>
    <n v="10723"/>
    <n v="1.5769117647058823"/>
    <x v="3"/>
    <n v="165"/>
    <n v="64"/>
    <x v="6"/>
    <s v="DKK"/>
    <n v="1297663200"/>
    <n v="1298613600"/>
    <b v="0"/>
    <b v="0"/>
    <s v="publishing/translations"/>
    <x v="6"/>
    <x v="14"/>
  </r>
  <r>
    <n v="260"/>
    <x v="593"/>
    <s v="Centralized modular initiative"/>
    <n v="6300"/>
    <n v="9935"/>
    <n v="1.5769841269841269"/>
    <x v="3"/>
    <n v="261"/>
    <n v="38"/>
    <x v="1"/>
    <s v="USD"/>
    <n v="1348808400"/>
    <n v="1349845200"/>
    <b v="0"/>
    <b v="0"/>
    <s v="music/rock"/>
    <x v="4"/>
    <x v="4"/>
  </r>
  <r>
    <n v="233"/>
    <x v="594"/>
    <s v="Multi-lateral national adapter"/>
    <n v="3800"/>
    <n v="6000"/>
    <n v="1.5789473684210527"/>
    <x v="3"/>
    <n v="62"/>
    <n v="96"/>
    <x v="1"/>
    <s v="USD"/>
    <n v="1307854800"/>
    <n v="1309237200"/>
    <b v="0"/>
    <b v="0"/>
    <s v="film &amp; video/animation"/>
    <x v="3"/>
    <x v="3"/>
  </r>
  <r>
    <n v="707"/>
    <x v="595"/>
    <s v="Visionary maximized Local Area Network"/>
    <n v="7300"/>
    <n v="11579"/>
    <n v="1.5861643835616439"/>
    <x v="3"/>
    <n v="168"/>
    <n v="68"/>
    <x v="1"/>
    <s v="USD"/>
    <n v="1544248800"/>
    <n v="1547359200"/>
    <b v="0"/>
    <b v="0"/>
    <s v="film &amp; video/drama"/>
    <x v="3"/>
    <x v="12"/>
  </r>
  <r>
    <n v="533"/>
    <x v="596"/>
    <s v="Multi-lateral didactic encoding"/>
    <n v="115600"/>
    <n v="184086"/>
    <n v="1.5924394463667819"/>
    <x v="3"/>
    <n v="2218"/>
    <n v="82"/>
    <x v="2"/>
    <s v="GBP"/>
    <n v="1374642000"/>
    <n v="1377752400"/>
    <b v="0"/>
    <b v="0"/>
    <s v="music/indie rock"/>
    <x v="4"/>
    <x v="10"/>
  </r>
  <r>
    <n v="370"/>
    <x v="597"/>
    <s v="Intuitive well-modulated middleware"/>
    <n v="112300"/>
    <n v="178965"/>
    <n v="1.593633125556545"/>
    <x v="3"/>
    <n v="5966"/>
    <n v="29"/>
    <x v="1"/>
    <s v="USD"/>
    <n v="1555304400"/>
    <n v="1555822800"/>
    <b v="0"/>
    <b v="0"/>
    <s v="theater/plays"/>
    <x v="1"/>
    <x v="1"/>
  </r>
  <r>
    <n v="237"/>
    <x v="598"/>
    <s v="Re-contextualized tangible open architecture"/>
    <n v="9300"/>
    <n v="14822"/>
    <n v="1.593763440860215"/>
    <x v="3"/>
    <n v="329"/>
    <n v="45"/>
    <x v="1"/>
    <s v="USD"/>
    <n v="1398402000"/>
    <n v="1398574800"/>
    <b v="0"/>
    <b v="0"/>
    <s v="film &amp; video/animation"/>
    <x v="3"/>
    <x v="3"/>
  </r>
  <r>
    <n v="17"/>
    <x v="599"/>
    <s v="Seamless 4thgeneration methodology"/>
    <n v="84600"/>
    <n v="134845"/>
    <n v="1.5939125295508274"/>
    <x v="3"/>
    <n v="1249"/>
    <n v="107"/>
    <x v="1"/>
    <s v="USD"/>
    <n v="1294812000"/>
    <n v="1294898400"/>
    <b v="0"/>
    <b v="0"/>
    <s v="film &amp; video/animation"/>
    <x v="3"/>
    <x v="3"/>
  </r>
  <r>
    <n v="943"/>
    <x v="600"/>
    <s v="Synchronized fault-tolerant algorithm"/>
    <n v="7500"/>
    <n v="11969"/>
    <n v="1.5958666666666668"/>
    <x v="3"/>
    <n v="114"/>
    <n v="104"/>
    <x v="1"/>
    <s v="USD"/>
    <n v="1411534800"/>
    <n v="1414558800"/>
    <b v="0"/>
    <b v="0"/>
    <s v="food/food trucks"/>
    <x v="0"/>
    <x v="0"/>
  </r>
  <r>
    <n v="125"/>
    <x v="601"/>
    <s v="Stand-alone web-enabled moderator"/>
    <n v="5300"/>
    <n v="8475"/>
    <n v="1.5990566037735849"/>
    <x v="3"/>
    <n v="180"/>
    <n v="47"/>
    <x v="1"/>
    <s v="USD"/>
    <n v="1537333200"/>
    <n v="1537678800"/>
    <b v="0"/>
    <b v="0"/>
    <s v="theater/plays"/>
    <x v="1"/>
    <x v="1"/>
  </r>
  <r>
    <n v="623"/>
    <x v="602"/>
    <s v="Organic actuating protocol"/>
    <n v="94300"/>
    <n v="150806"/>
    <n v="1.5992152704135738"/>
    <x v="3"/>
    <n v="2693"/>
    <n v="55"/>
    <x v="2"/>
    <s v="GBP"/>
    <n v="1437022800"/>
    <n v="1437454800"/>
    <b v="0"/>
    <b v="0"/>
    <s v="theater/plays"/>
    <x v="1"/>
    <x v="1"/>
  </r>
  <r>
    <n v="363"/>
    <x v="603"/>
    <s v="Re-contextualized local initiative"/>
    <n v="5200"/>
    <n v="8330"/>
    <n v="1.601923076923077"/>
    <x v="3"/>
    <n v="139"/>
    <n v="59"/>
    <x v="1"/>
    <s v="USD"/>
    <n v="1324965600"/>
    <n v="1325052000"/>
    <b v="0"/>
    <b v="0"/>
    <s v="music/rock"/>
    <x v="4"/>
    <x v="4"/>
  </r>
  <r>
    <n v="380"/>
    <x v="604"/>
    <s v="Optional clear-thinking process improvement"/>
    <n v="2500"/>
    <n v="4008"/>
    <n v="1.6032"/>
    <x v="3"/>
    <n v="84"/>
    <n v="47"/>
    <x v="1"/>
    <s v="USD"/>
    <n v="1371963600"/>
    <n v="1372395600"/>
    <b v="0"/>
    <b v="0"/>
    <s v="theater/plays"/>
    <x v="1"/>
    <x v="1"/>
  </r>
  <r>
    <n v="30"/>
    <x v="605"/>
    <s v="Down-sized analyzing challenge"/>
    <n v="9000"/>
    <n v="14455"/>
    <n v="1.606111111111111"/>
    <x v="3"/>
    <n v="129"/>
    <n v="112"/>
    <x v="1"/>
    <s v="USD"/>
    <n v="1558674000"/>
    <n v="1559106000"/>
    <b v="0"/>
    <b v="0"/>
    <s v="film &amp; video/animation"/>
    <x v="3"/>
    <x v="3"/>
  </r>
  <r>
    <n v="949"/>
    <x v="606"/>
    <s v="Seamless clear-thinking conglomeration"/>
    <n v="5900"/>
    <n v="9520"/>
    <n v="1.6135593220338984"/>
    <x v="3"/>
    <n v="203"/>
    <n v="46"/>
    <x v="1"/>
    <s v="USD"/>
    <n v="1429333200"/>
    <n v="1430974800"/>
    <b v="0"/>
    <b v="0"/>
    <s v="technology/web"/>
    <x v="2"/>
    <x v="2"/>
  </r>
  <r>
    <n v="440"/>
    <x v="607"/>
    <s v="Networked optimal adapter"/>
    <n v="102500"/>
    <n v="165954"/>
    <n v="1.6190634146341463"/>
    <x v="3"/>
    <n v="3131"/>
    <n v="53"/>
    <x v="1"/>
    <s v="USD"/>
    <n v="1498798800"/>
    <n v="1499662800"/>
    <b v="0"/>
    <b v="0"/>
    <s v="film &amp; video/television"/>
    <x v="3"/>
    <x v="21"/>
  </r>
  <r>
    <n v="713"/>
    <x v="608"/>
    <s v="Multi-layered global groupware"/>
    <n v="6900"/>
    <n v="11174"/>
    <n v="1.6194202898550725"/>
    <x v="3"/>
    <n v="103"/>
    <n v="108"/>
    <x v="1"/>
    <s v="USD"/>
    <n v="1471842000"/>
    <n v="1472878800"/>
    <b v="0"/>
    <b v="0"/>
    <s v="publishing/radio &amp; podcasts"/>
    <x v="6"/>
    <x v="18"/>
  </r>
  <r>
    <n v="598"/>
    <x v="609"/>
    <s v="Up-sized web-enabled info-mediaries"/>
    <n v="108500"/>
    <n v="175868"/>
    <n v="1.6209032258064515"/>
    <x v="3"/>
    <n v="2409"/>
    <n v="73"/>
    <x v="4"/>
    <s v="EUR"/>
    <n v="1276578000"/>
    <n v="1279083600"/>
    <b v="0"/>
    <b v="0"/>
    <s v="music/rock"/>
    <x v="4"/>
    <x v="4"/>
  </r>
  <r>
    <n v="160"/>
    <x v="610"/>
    <s v="Stand-alone actuating support"/>
    <n v="8000"/>
    <n v="12985"/>
    <n v="1.6231249999999999"/>
    <x v="3"/>
    <n v="164"/>
    <n v="79"/>
    <x v="1"/>
    <s v="USD"/>
    <n v="1556341200"/>
    <n v="1557723600"/>
    <b v="0"/>
    <b v="0"/>
    <s v="technology/wearables"/>
    <x v="2"/>
    <x v="11"/>
  </r>
  <r>
    <n v="67"/>
    <x v="611"/>
    <s v="Team-oriented 6thgeneration middleware"/>
    <n v="72600"/>
    <n v="117892"/>
    <n v="1.6238567493112948"/>
    <x v="3"/>
    <n v="4065"/>
    <n v="29"/>
    <x v="2"/>
    <s v="GBP"/>
    <n v="1264399200"/>
    <n v="1264831200"/>
    <b v="0"/>
    <b v="1"/>
    <s v="technology/wearables"/>
    <x v="2"/>
    <x v="11"/>
  </r>
  <r>
    <n v="867"/>
    <x v="612"/>
    <s v="Cross-platform next generation service-desk"/>
    <n v="4800"/>
    <n v="7797"/>
    <n v="1.6243749999999999"/>
    <x v="3"/>
    <n v="300"/>
    <n v="25"/>
    <x v="1"/>
    <s v="USD"/>
    <n v="1539061200"/>
    <n v="1539579600"/>
    <b v="0"/>
    <b v="0"/>
    <s v="food/food trucks"/>
    <x v="0"/>
    <x v="0"/>
  </r>
  <r>
    <n v="906"/>
    <x v="613"/>
    <s v="Implemented even-keeled standardization"/>
    <n v="5500"/>
    <n v="8964"/>
    <n v="1.6298181818181818"/>
    <x v="3"/>
    <n v="191"/>
    <n v="46"/>
    <x v="1"/>
    <s v="USD"/>
    <n v="1494651600"/>
    <n v="1497762000"/>
    <b v="1"/>
    <b v="1"/>
    <s v="film &amp; video/documentary"/>
    <x v="3"/>
    <x v="13"/>
  </r>
  <r>
    <n v="173"/>
    <x v="321"/>
    <s v="Cross-group 4thgeneration middleware"/>
    <n v="96700"/>
    <n v="157635"/>
    <n v="1.6301447776628748"/>
    <x v="3"/>
    <n v="1561"/>
    <n v="100"/>
    <x v="1"/>
    <s v="USD"/>
    <n v="1368853200"/>
    <n v="1369371600"/>
    <b v="0"/>
    <b v="0"/>
    <s v="theater/plays"/>
    <x v="1"/>
    <x v="1"/>
  </r>
  <r>
    <n v="546"/>
    <x v="614"/>
    <s v="Cloned global Graphical User Interface"/>
    <n v="4200"/>
    <n v="6870"/>
    <n v="1.6357142857142857"/>
    <x v="3"/>
    <n v="88"/>
    <n v="78"/>
    <x v="1"/>
    <s v="USD"/>
    <n v="1537160400"/>
    <n v="1537419600"/>
    <b v="0"/>
    <b v="1"/>
    <s v="theater/plays"/>
    <x v="1"/>
    <x v="1"/>
  </r>
  <r>
    <n v="905"/>
    <x v="615"/>
    <s v="Re-engineered clear-thinking project"/>
    <n v="7900"/>
    <n v="12955"/>
    <n v="1.6398734177215191"/>
    <x v="3"/>
    <n v="236"/>
    <n v="54"/>
    <x v="1"/>
    <s v="USD"/>
    <n v="1379566800"/>
    <n v="1379826000"/>
    <b v="0"/>
    <b v="0"/>
    <s v="theater/plays"/>
    <x v="1"/>
    <x v="1"/>
  </r>
  <r>
    <n v="324"/>
    <x v="616"/>
    <s v="Inverse analyzing matrices"/>
    <n v="7100"/>
    <n v="11648"/>
    <n v="1.6405633802816901"/>
    <x v="3"/>
    <n v="307"/>
    <n v="37"/>
    <x v="1"/>
    <s v="USD"/>
    <n v="1434862800"/>
    <n v="1435899600"/>
    <b v="0"/>
    <b v="1"/>
    <s v="theater/plays"/>
    <x v="1"/>
    <x v="1"/>
  </r>
  <r>
    <n v="935"/>
    <x v="617"/>
    <s v="Object-based full-range knowledge user"/>
    <n v="6100"/>
    <n v="10012"/>
    <n v="1.6413114754098361"/>
    <x v="3"/>
    <n v="132"/>
    <n v="75"/>
    <x v="1"/>
    <s v="USD"/>
    <n v="1437714000"/>
    <n v="1438318800"/>
    <b v="0"/>
    <b v="0"/>
    <s v="theater/plays"/>
    <x v="1"/>
    <x v="1"/>
  </r>
  <r>
    <n v="727"/>
    <x v="618"/>
    <s v="Enterprise-wide multimedia software"/>
    <n v="8900"/>
    <n v="14685"/>
    <n v="1.65"/>
    <x v="3"/>
    <n v="181"/>
    <n v="81"/>
    <x v="1"/>
    <s v="USD"/>
    <n v="1547964000"/>
    <n v="1552971600"/>
    <b v="0"/>
    <b v="0"/>
    <s v="technology/web"/>
    <x v="2"/>
    <x v="2"/>
  </r>
  <r>
    <n v="322"/>
    <x v="619"/>
    <s v="Visionary asymmetric Graphical User Interface"/>
    <n v="117900"/>
    <n v="196377"/>
    <n v="1.6656234096692113"/>
    <x v="3"/>
    <n v="5168"/>
    <n v="37"/>
    <x v="1"/>
    <s v="USD"/>
    <n v="1290664800"/>
    <n v="1291788000"/>
    <b v="0"/>
    <b v="0"/>
    <s v="theater/plays"/>
    <x v="1"/>
    <x v="1"/>
  </r>
  <r>
    <n v="755"/>
    <x v="620"/>
    <s v="Stand-alone multi-state project"/>
    <n v="4500"/>
    <n v="7496"/>
    <n v="1.6657777777777778"/>
    <x v="3"/>
    <n v="288"/>
    <n v="26"/>
    <x v="6"/>
    <s v="DKK"/>
    <n v="1514354400"/>
    <n v="1515391200"/>
    <b v="0"/>
    <b v="1"/>
    <s v="theater/plays"/>
    <x v="1"/>
    <x v="1"/>
  </r>
  <r>
    <n v="396"/>
    <x v="621"/>
    <s v="Digitized local info-mediaries"/>
    <n v="46100"/>
    <n v="77012"/>
    <n v="1.6705422993492407"/>
    <x v="3"/>
    <n v="1604"/>
    <n v="48"/>
    <x v="5"/>
    <s v="AUD"/>
    <n v="1538715600"/>
    <n v="1539406800"/>
    <b v="0"/>
    <b v="0"/>
    <s v="film &amp; video/drama"/>
    <x v="3"/>
    <x v="12"/>
  </r>
  <r>
    <n v="86"/>
    <x v="622"/>
    <s v="Organic motivating firmware"/>
    <n v="7400"/>
    <n v="12405"/>
    <n v="1.6763513513513513"/>
    <x v="3"/>
    <n v="203"/>
    <n v="61"/>
    <x v="1"/>
    <s v="USD"/>
    <n v="1430715600"/>
    <n v="1431838800"/>
    <b v="1"/>
    <b v="0"/>
    <s v="theater/plays"/>
    <x v="1"/>
    <x v="1"/>
  </r>
  <r>
    <n v="754"/>
    <x v="623"/>
    <s v="Advanced dedicated encoding"/>
    <n v="70400"/>
    <n v="118603"/>
    <n v="1.6847017045454546"/>
    <x v="3"/>
    <n v="3205"/>
    <n v="37"/>
    <x v="1"/>
    <s v="USD"/>
    <n v="1351400400"/>
    <n v="1355983200"/>
    <b v="0"/>
    <b v="0"/>
    <s v="theater/plays"/>
    <x v="1"/>
    <x v="1"/>
  </r>
  <r>
    <n v="227"/>
    <x v="624"/>
    <s v="Intuitive exuding process improvement"/>
    <n v="60900"/>
    <n v="102751"/>
    <n v="1.687208538587849"/>
    <x v="3"/>
    <n v="943"/>
    <n v="108"/>
    <x v="1"/>
    <s v="USD"/>
    <n v="1431666000"/>
    <n v="1432184400"/>
    <b v="0"/>
    <b v="0"/>
    <s v="games/mobile games"/>
    <x v="7"/>
    <x v="20"/>
  </r>
  <r>
    <n v="40"/>
    <x v="625"/>
    <s v="Reduced stable middleware"/>
    <n v="8800"/>
    <n v="14878"/>
    <n v="1.6906818181818182"/>
    <x v="3"/>
    <n v="198"/>
    <n v="75"/>
    <x v="1"/>
    <s v="USD"/>
    <n v="1275714000"/>
    <n v="1277355600"/>
    <b v="0"/>
    <b v="1"/>
    <s v="technology/wearables"/>
    <x v="2"/>
    <x v="11"/>
  </r>
  <r>
    <n v="889"/>
    <x v="626"/>
    <s v="Secured dynamic capacity"/>
    <n v="5600"/>
    <n v="9508"/>
    <n v="1.697857142857143"/>
    <x v="3"/>
    <n v="122"/>
    <n v="77"/>
    <x v="1"/>
    <s v="USD"/>
    <n v="1394600400"/>
    <n v="1395205200"/>
    <b v="0"/>
    <b v="1"/>
    <s v="music/electric music"/>
    <x v="4"/>
    <x v="5"/>
  </r>
  <r>
    <n v="872"/>
    <x v="627"/>
    <s v="Compatible logistical paradigm"/>
    <n v="4700"/>
    <n v="7992"/>
    <n v="1.7004255319148935"/>
    <x v="3"/>
    <n v="81"/>
    <n v="98"/>
    <x v="5"/>
    <s v="AUD"/>
    <n v="1535950800"/>
    <n v="1536382800"/>
    <b v="0"/>
    <b v="0"/>
    <s v="film &amp; video/science fiction"/>
    <x v="3"/>
    <x v="15"/>
  </r>
  <r>
    <n v="615"/>
    <x v="628"/>
    <s v="Digitized clear-thinking installation"/>
    <n v="8500"/>
    <n v="14488"/>
    <n v="1.7044705882352942"/>
    <x v="3"/>
    <n v="170"/>
    <n v="85"/>
    <x v="4"/>
    <s v="EUR"/>
    <n v="1461906000"/>
    <n v="1462770000"/>
    <b v="0"/>
    <b v="0"/>
    <s v="theater/plays"/>
    <x v="1"/>
    <x v="1"/>
  </r>
  <r>
    <n v="279"/>
    <x v="629"/>
    <s v="Vision-oriented methodical application"/>
    <n v="8000"/>
    <n v="13656"/>
    <n v="1.7070000000000001"/>
    <x v="3"/>
    <n v="546"/>
    <n v="25"/>
    <x v="1"/>
    <s v="USD"/>
    <n v="1535950800"/>
    <n v="1536210000"/>
    <b v="0"/>
    <b v="0"/>
    <s v="theater/plays"/>
    <x v="1"/>
    <x v="1"/>
  </r>
  <r>
    <n v="604"/>
    <x v="630"/>
    <s v="Cross-platform logistical circuit"/>
    <n v="88700"/>
    <n v="151438"/>
    <n v="1.7073055242390078"/>
    <x v="3"/>
    <n v="2857"/>
    <n v="53"/>
    <x v="1"/>
    <s v="USD"/>
    <n v="1295676000"/>
    <n v="1297490400"/>
    <b v="0"/>
    <b v="0"/>
    <s v="theater/plays"/>
    <x v="1"/>
    <x v="1"/>
  </r>
  <r>
    <n v="232"/>
    <x v="631"/>
    <s v="Progressive secondary portal"/>
    <n v="3400"/>
    <n v="5823"/>
    <n v="1.7126470588235294"/>
    <x v="3"/>
    <n v="92"/>
    <n v="63"/>
    <x v="1"/>
    <s v="USD"/>
    <n v="1469422800"/>
    <n v="1469509200"/>
    <b v="0"/>
    <b v="0"/>
    <s v="theater/plays"/>
    <x v="1"/>
    <x v="1"/>
  </r>
  <r>
    <n v="460"/>
    <x v="632"/>
    <s v="Business-focused static ability"/>
    <n v="2400"/>
    <n v="4119"/>
    <n v="1.7162500000000001"/>
    <x v="3"/>
    <n v="50"/>
    <n v="82"/>
    <x v="1"/>
    <s v="USD"/>
    <n v="1281330000"/>
    <n v="1281589200"/>
    <b v="0"/>
    <b v="0"/>
    <s v="theater/plays"/>
    <x v="1"/>
    <x v="1"/>
  </r>
  <r>
    <n v="384"/>
    <x v="633"/>
    <s v="Reactive real-time software"/>
    <n v="114400"/>
    <n v="196779"/>
    <n v="1.7200961538461539"/>
    <x v="3"/>
    <n v="4799"/>
    <n v="41"/>
    <x v="1"/>
    <s v="USD"/>
    <n v="1486706400"/>
    <n v="1489039200"/>
    <b v="1"/>
    <b v="1"/>
    <s v="film &amp; video/documentary"/>
    <x v="3"/>
    <x v="13"/>
  </r>
  <r>
    <n v="361"/>
    <x v="634"/>
    <s v="Quality-focused reciprocal structure"/>
    <n v="5500"/>
    <n v="9546"/>
    <n v="1.7356363636363636"/>
    <x v="3"/>
    <n v="88"/>
    <n v="108"/>
    <x v="1"/>
    <s v="USD"/>
    <n v="1507352400"/>
    <n v="1509426000"/>
    <b v="0"/>
    <b v="0"/>
    <s v="theater/plays"/>
    <x v="1"/>
    <x v="1"/>
  </r>
  <r>
    <n v="5"/>
    <x v="635"/>
    <s v="Open-source optimizing database"/>
    <n v="7600"/>
    <n v="13195"/>
    <n v="1.7361842105263159"/>
    <x v="3"/>
    <n v="174"/>
    <n v="75"/>
    <x v="6"/>
    <s v="DKK"/>
    <n v="1346130000"/>
    <n v="1347080400"/>
    <b v="0"/>
    <b v="0"/>
    <s v="theater/plays"/>
    <x v="1"/>
    <x v="1"/>
  </r>
  <r>
    <n v="397"/>
    <x v="636"/>
    <s v="Virtual systematic monitoring"/>
    <n v="8100"/>
    <n v="14083"/>
    <n v="1.738641975308642"/>
    <x v="3"/>
    <n v="454"/>
    <n v="31"/>
    <x v="1"/>
    <s v="USD"/>
    <n v="1369285200"/>
    <n v="1369803600"/>
    <b v="0"/>
    <b v="0"/>
    <s v="music/rock"/>
    <x v="4"/>
    <x v="4"/>
  </r>
  <r>
    <n v="117"/>
    <x v="637"/>
    <s v="Business-focused 24hour groupware"/>
    <n v="4900"/>
    <n v="8523"/>
    <n v="1.7393877551020409"/>
    <x v="3"/>
    <n v="275"/>
    <n v="30"/>
    <x v="1"/>
    <s v="USD"/>
    <n v="1316667600"/>
    <n v="1317186000"/>
    <b v="0"/>
    <b v="0"/>
    <s v="film &amp; video/television"/>
    <x v="3"/>
    <x v="21"/>
  </r>
  <r>
    <n v="613"/>
    <x v="638"/>
    <s v="Reverse-engineered 24/7 methodology"/>
    <n v="1100"/>
    <n v="1914"/>
    <n v="1.74"/>
    <x v="3"/>
    <n v="26"/>
    <n v="73"/>
    <x v="0"/>
    <s v="CAD"/>
    <n v="1503723600"/>
    <n v="1504501200"/>
    <b v="0"/>
    <b v="0"/>
    <s v="theater/plays"/>
    <x v="1"/>
    <x v="1"/>
  </r>
  <r>
    <n v="701"/>
    <x v="639"/>
    <s v="Open-source multi-tasking methodology"/>
    <n v="52000"/>
    <n v="91014"/>
    <n v="1.7502692307692307"/>
    <x v="3"/>
    <n v="820"/>
    <n v="110"/>
    <x v="1"/>
    <s v="USD"/>
    <n v="1301202000"/>
    <n v="1301806800"/>
    <b v="1"/>
    <b v="0"/>
    <s v="theater/plays"/>
    <x v="1"/>
    <x v="1"/>
  </r>
  <r>
    <n v="922"/>
    <x v="640"/>
    <s v="Ameliorated logistical capability"/>
    <n v="51400"/>
    <n v="90440"/>
    <n v="1.7595330739299611"/>
    <x v="3"/>
    <n v="2261"/>
    <n v="40"/>
    <x v="1"/>
    <s v="USD"/>
    <n v="1544335200"/>
    <n v="1545112800"/>
    <b v="0"/>
    <b v="1"/>
    <s v="music/world music"/>
    <x v="4"/>
    <x v="23"/>
  </r>
  <r>
    <n v="667"/>
    <x v="641"/>
    <s v="Decentralized bandwidth-monitored ability"/>
    <n v="6900"/>
    <n v="12155"/>
    <n v="1.7615942028985507"/>
    <x v="3"/>
    <n v="419"/>
    <n v="29"/>
    <x v="1"/>
    <s v="USD"/>
    <n v="1410325200"/>
    <n v="1411102800"/>
    <b v="0"/>
    <b v="0"/>
    <s v="journalism/audio"/>
    <x v="8"/>
    <x v="22"/>
  </r>
  <r>
    <n v="444"/>
    <x v="323"/>
    <s v="Versatile global attitude"/>
    <n v="6200"/>
    <n v="10938"/>
    <n v="1.7641935483870967"/>
    <x v="3"/>
    <n v="296"/>
    <n v="36"/>
    <x v="1"/>
    <s v="USD"/>
    <n v="1311483600"/>
    <n v="1311656400"/>
    <b v="0"/>
    <b v="1"/>
    <s v="music/indie rock"/>
    <x v="4"/>
    <x v="10"/>
  </r>
  <r>
    <n v="762"/>
    <x v="331"/>
    <s v="Upgradable uniform service-desk"/>
    <n v="3500"/>
    <n v="6204"/>
    <n v="1.7725714285714285"/>
    <x v="3"/>
    <n v="100"/>
    <n v="62"/>
    <x v="5"/>
    <s v="AUD"/>
    <n v="1354082400"/>
    <n v="1355032800"/>
    <b v="0"/>
    <b v="0"/>
    <s v="music/jazz"/>
    <x v="4"/>
    <x v="9"/>
  </r>
  <r>
    <n v="55"/>
    <x v="642"/>
    <s v="Reverse-engineered bifurcated strategy"/>
    <n v="6600"/>
    <n v="11746"/>
    <n v="1.7796969696969698"/>
    <x v="3"/>
    <n v="131"/>
    <n v="89"/>
    <x v="1"/>
    <s v="USD"/>
    <n v="1532926800"/>
    <n v="1533358800"/>
    <b v="0"/>
    <b v="0"/>
    <s v="music/jazz"/>
    <x v="4"/>
    <x v="9"/>
  </r>
  <r>
    <n v="473"/>
    <x v="643"/>
    <s v="Assimilated fault-tolerant capacity"/>
    <n v="5000"/>
    <n v="8907"/>
    <n v="1.7814000000000001"/>
    <x v="3"/>
    <n v="106"/>
    <n v="84"/>
    <x v="1"/>
    <s v="USD"/>
    <n v="1529989200"/>
    <n v="1530075600"/>
    <b v="0"/>
    <b v="0"/>
    <s v="music/electric music"/>
    <x v="4"/>
    <x v="5"/>
  </r>
  <r>
    <n v="981"/>
    <x v="644"/>
    <s v="Grass-roots executive synergy"/>
    <n v="6700"/>
    <n v="11941"/>
    <n v="1.7822388059701493"/>
    <x v="3"/>
    <n v="323"/>
    <n v="36"/>
    <x v="1"/>
    <s v="USD"/>
    <n v="1514181600"/>
    <n v="1517032800"/>
    <b v="0"/>
    <b v="0"/>
    <s v="technology/web"/>
    <x v="2"/>
    <x v="2"/>
  </r>
  <r>
    <n v="487"/>
    <x v="645"/>
    <s v="Monitored 24/7 time-frame"/>
    <n v="110300"/>
    <n v="197024"/>
    <n v="1.7862556663644606"/>
    <x v="3"/>
    <n v="2346"/>
    <n v="83"/>
    <x v="1"/>
    <s v="USD"/>
    <n v="1492664400"/>
    <n v="1495515600"/>
    <b v="0"/>
    <b v="0"/>
    <s v="theater/plays"/>
    <x v="1"/>
    <x v="1"/>
  </r>
  <r>
    <n v="438"/>
    <x v="646"/>
    <s v="Streamlined web-enabled knowledgebase"/>
    <n v="8300"/>
    <n v="14827"/>
    <n v="1.7863855421686747"/>
    <x v="3"/>
    <n v="247"/>
    <n v="60"/>
    <x v="1"/>
    <s v="USD"/>
    <n v="1362376800"/>
    <n v="1364965200"/>
    <b v="0"/>
    <b v="0"/>
    <s v="theater/plays"/>
    <x v="1"/>
    <x v="1"/>
  </r>
  <r>
    <n v="338"/>
    <x v="647"/>
    <s v="Decentralized intangible encoding"/>
    <n v="69800"/>
    <n v="125042"/>
    <n v="1.7914326647564469"/>
    <x v="3"/>
    <n v="1690"/>
    <n v="73"/>
    <x v="1"/>
    <s v="USD"/>
    <n v="1317790800"/>
    <n v="1320382800"/>
    <b v="0"/>
    <b v="0"/>
    <s v="theater/plays"/>
    <x v="1"/>
    <x v="1"/>
  </r>
  <r>
    <n v="503"/>
    <x v="648"/>
    <s v="Decentralized 4thgeneration time-frame"/>
    <n v="25500"/>
    <n v="45983"/>
    <n v="1.8032549019607844"/>
    <x v="3"/>
    <n v="460"/>
    <n v="99"/>
    <x v="1"/>
    <s v="USD"/>
    <n v="1435726800"/>
    <n v="1437454800"/>
    <b v="0"/>
    <b v="0"/>
    <s v="film &amp; video/drama"/>
    <x v="3"/>
    <x v="12"/>
  </r>
  <r>
    <n v="268"/>
    <x v="649"/>
    <s v="Networked optimal productivity"/>
    <n v="1500"/>
    <n v="2708"/>
    <n v="1.8053333333333332"/>
    <x v="3"/>
    <n v="48"/>
    <n v="56"/>
    <x v="1"/>
    <s v="USD"/>
    <n v="1349326800"/>
    <n v="1353304800"/>
    <b v="0"/>
    <b v="0"/>
    <s v="film &amp; video/documentary"/>
    <x v="3"/>
    <x v="13"/>
  </r>
  <r>
    <n v="934"/>
    <x v="650"/>
    <s v="Reactive radical framework"/>
    <n v="6200"/>
    <n v="11280"/>
    <n v="1.8193548387096774"/>
    <x v="3"/>
    <n v="105"/>
    <n v="107"/>
    <x v="1"/>
    <s v="USD"/>
    <n v="1456120800"/>
    <n v="1456639200"/>
    <b v="0"/>
    <b v="0"/>
    <s v="theater/plays"/>
    <x v="1"/>
    <x v="1"/>
  </r>
  <r>
    <n v="406"/>
    <x v="651"/>
    <s v="Balanced attitude-oriented parallelism"/>
    <n v="39300"/>
    <n v="71583"/>
    <n v="1.8214503816793892"/>
    <x v="3"/>
    <n v="645"/>
    <n v="110"/>
    <x v="1"/>
    <s v="USD"/>
    <n v="1359525600"/>
    <n v="1360562400"/>
    <b v="1"/>
    <b v="0"/>
    <s v="film &amp; video/documentary"/>
    <x v="3"/>
    <x v="13"/>
  </r>
  <r>
    <n v="920"/>
    <x v="652"/>
    <s v="Versatile directional project"/>
    <n v="5300"/>
    <n v="9676"/>
    <n v="1.8256603773584905"/>
    <x v="3"/>
    <n v="255"/>
    <n v="37"/>
    <x v="1"/>
    <s v="USD"/>
    <n v="1549519200"/>
    <n v="1551247200"/>
    <b v="1"/>
    <b v="0"/>
    <s v="film &amp; video/animation"/>
    <x v="3"/>
    <x v="3"/>
  </r>
  <r>
    <n v="381"/>
    <x v="653"/>
    <s v="Cross-group global moratorium"/>
    <n v="5300"/>
    <n v="9749"/>
    <n v="1.8394339622641509"/>
    <x v="3"/>
    <n v="155"/>
    <n v="62"/>
    <x v="1"/>
    <s v="USD"/>
    <n v="1433739600"/>
    <n v="1437714000"/>
    <b v="0"/>
    <b v="0"/>
    <s v="theater/plays"/>
    <x v="1"/>
    <x v="1"/>
  </r>
  <r>
    <n v="469"/>
    <x v="654"/>
    <s v="Assimilated neutral utilization"/>
    <n v="5600"/>
    <n v="10328"/>
    <n v="1.8442857142857143"/>
    <x v="3"/>
    <n v="159"/>
    <n v="64"/>
    <x v="1"/>
    <s v="USD"/>
    <n v="1431925200"/>
    <n v="1432098000"/>
    <b v="0"/>
    <b v="0"/>
    <s v="film &amp; video/drama"/>
    <x v="3"/>
    <x v="12"/>
  </r>
  <r>
    <n v="868"/>
    <x v="655"/>
    <s v="Front-line web-enabled installation"/>
    <n v="7000"/>
    <n v="12939"/>
    <n v="1.8484285714285715"/>
    <x v="3"/>
    <n v="126"/>
    <n v="102"/>
    <x v="1"/>
    <s v="USD"/>
    <n v="1381554000"/>
    <n v="1382504400"/>
    <b v="0"/>
    <b v="0"/>
    <s v="theater/plays"/>
    <x v="1"/>
    <x v="1"/>
  </r>
  <r>
    <n v="254"/>
    <x v="656"/>
    <s v="De-engineered static Local Area Network"/>
    <n v="4600"/>
    <n v="8505"/>
    <n v="1.8489130434782608"/>
    <x v="3"/>
    <n v="88"/>
    <n v="96"/>
    <x v="1"/>
    <s v="USD"/>
    <n v="1487656800"/>
    <n v="1487829600"/>
    <b v="0"/>
    <b v="0"/>
    <s v="publishing/nonfiction"/>
    <x v="6"/>
    <x v="7"/>
  </r>
  <r>
    <n v="357"/>
    <x v="657"/>
    <s v="Implemented tangible algorithm"/>
    <n v="2300"/>
    <n v="4253"/>
    <n v="1.8491304347826087"/>
    <x v="3"/>
    <n v="41"/>
    <n v="103"/>
    <x v="1"/>
    <s v="USD"/>
    <n v="1441256400"/>
    <n v="1443416400"/>
    <b v="0"/>
    <b v="0"/>
    <s v="games/video games"/>
    <x v="7"/>
    <x v="17"/>
  </r>
  <r>
    <n v="330"/>
    <x v="658"/>
    <s v="Expanded encompassing open architecture"/>
    <n v="33700"/>
    <n v="62330"/>
    <n v="1.8495548961424333"/>
    <x v="3"/>
    <n v="1385"/>
    <n v="45"/>
    <x v="2"/>
    <s v="GBP"/>
    <n v="1512712800"/>
    <n v="1512799200"/>
    <b v="0"/>
    <b v="0"/>
    <s v="film &amp; video/documentary"/>
    <x v="3"/>
    <x v="13"/>
  </r>
  <r>
    <n v="729"/>
    <x v="659"/>
    <s v="Multi-lateral object-oriented open system"/>
    <n v="5600"/>
    <n v="10397"/>
    <n v="1.8566071428571429"/>
    <x v="3"/>
    <n v="122"/>
    <n v="85"/>
    <x v="1"/>
    <s v="USD"/>
    <n v="1359957600"/>
    <n v="1360130400"/>
    <b v="0"/>
    <b v="0"/>
    <s v="film &amp; video/drama"/>
    <x v="3"/>
    <x v="12"/>
  </r>
  <r>
    <n v="865"/>
    <x v="660"/>
    <s v="Horizontal attitude-oriented help-desk"/>
    <n v="81000"/>
    <n v="150515"/>
    <n v="1.8582098765432098"/>
    <x v="3"/>
    <n v="3272"/>
    <n v="46"/>
    <x v="1"/>
    <s v="USD"/>
    <n v="1410757200"/>
    <n v="1411534800"/>
    <b v="0"/>
    <b v="0"/>
    <s v="theater/plays"/>
    <x v="1"/>
    <x v="1"/>
  </r>
  <r>
    <n v="43"/>
    <x v="661"/>
    <s v="Profound explicit paradigm"/>
    <n v="90200"/>
    <n v="167717"/>
    <n v="1.859390243902439"/>
    <x v="3"/>
    <n v="6212"/>
    <n v="26"/>
    <x v="1"/>
    <s v="USD"/>
    <n v="1406178000"/>
    <n v="1407560400"/>
    <b v="0"/>
    <b v="0"/>
    <s v="publishing/radio &amp; podcasts"/>
    <x v="6"/>
    <x v="18"/>
  </r>
  <r>
    <n v="568"/>
    <x v="662"/>
    <s v="Synergized zero tolerance help-desk"/>
    <n v="72400"/>
    <n v="134688"/>
    <n v="1.8603314917127072"/>
    <x v="3"/>
    <n v="5180"/>
    <n v="26"/>
    <x v="1"/>
    <s v="USD"/>
    <n v="1279170000"/>
    <n v="1283058000"/>
    <b v="0"/>
    <b v="0"/>
    <s v="theater/plays"/>
    <x v="1"/>
    <x v="1"/>
  </r>
  <r>
    <n v="107"/>
    <x v="663"/>
    <s v="Multi-layered encompassing installation"/>
    <n v="3500"/>
    <n v="6527"/>
    <n v="1.8648571428571428"/>
    <x v="3"/>
    <n v="86"/>
    <n v="75"/>
    <x v="1"/>
    <s v="USD"/>
    <n v="1524459600"/>
    <n v="1525928400"/>
    <b v="0"/>
    <b v="1"/>
    <s v="theater/plays"/>
    <x v="1"/>
    <x v="1"/>
  </r>
  <r>
    <n v="390"/>
    <x v="664"/>
    <s v="Digitized eco-centric core"/>
    <n v="2400"/>
    <n v="4477"/>
    <n v="1.8654166666666667"/>
    <x v="3"/>
    <n v="50"/>
    <n v="89"/>
    <x v="1"/>
    <s v="USD"/>
    <n v="1379048400"/>
    <n v="1380344400"/>
    <b v="0"/>
    <b v="0"/>
    <s v="photography/photography books"/>
    <x v="5"/>
    <x v="6"/>
  </r>
  <r>
    <n v="334"/>
    <x v="665"/>
    <s v="Assimilated discrete algorithm"/>
    <n v="66200"/>
    <n v="123538"/>
    <n v="1.8661329305135952"/>
    <x v="3"/>
    <n v="1113"/>
    <n v="110"/>
    <x v="1"/>
    <s v="USD"/>
    <n v="1515564000"/>
    <n v="1516168800"/>
    <b v="0"/>
    <b v="0"/>
    <s v="music/rock"/>
    <x v="4"/>
    <x v="4"/>
  </r>
  <r>
    <n v="605"/>
    <x v="666"/>
    <s v="Profound solution-oriented matrix"/>
    <n v="3300"/>
    <n v="6178"/>
    <n v="1.8721212121212121"/>
    <x v="3"/>
    <n v="107"/>
    <n v="57"/>
    <x v="1"/>
    <s v="USD"/>
    <n v="1443848400"/>
    <n v="1447394400"/>
    <b v="0"/>
    <b v="0"/>
    <s v="publishing/nonfiction"/>
    <x v="6"/>
    <x v="7"/>
  </r>
  <r>
    <n v="862"/>
    <x v="667"/>
    <s v="Profound disintermediate open system"/>
    <n v="3500"/>
    <n v="6560"/>
    <n v="1.8742857142857143"/>
    <x v="3"/>
    <n v="85"/>
    <n v="77"/>
    <x v="1"/>
    <s v="USD"/>
    <n v="1312174800"/>
    <n v="1312520400"/>
    <b v="0"/>
    <b v="0"/>
    <s v="theater/plays"/>
    <x v="1"/>
    <x v="1"/>
  </r>
  <r>
    <n v="465"/>
    <x v="668"/>
    <s v="Up-sized responsive protocol"/>
    <n v="4700"/>
    <n v="8829"/>
    <n v="1.8785106382978722"/>
    <x v="3"/>
    <n v="80"/>
    <n v="110"/>
    <x v="1"/>
    <s v="USD"/>
    <n v="1517032800"/>
    <n v="1517810400"/>
    <b v="0"/>
    <b v="0"/>
    <s v="publishing/translations"/>
    <x v="6"/>
    <x v="14"/>
  </r>
  <r>
    <n v="873"/>
    <x v="669"/>
    <s v="Intuitive value-added installation"/>
    <n v="42100"/>
    <n v="79268"/>
    <n v="1.8828503562945369"/>
    <x v="3"/>
    <n v="1887"/>
    <n v="42"/>
    <x v="1"/>
    <s v="USD"/>
    <n v="1389160800"/>
    <n v="1389592800"/>
    <b v="0"/>
    <b v="0"/>
    <s v="photography/photography books"/>
    <x v="5"/>
    <x v="6"/>
  </r>
  <r>
    <n v="606"/>
    <x v="670"/>
    <s v="Extended asynchronous initiative"/>
    <n v="3400"/>
    <n v="6405"/>
    <n v="1.8838235294117647"/>
    <x v="3"/>
    <n v="160"/>
    <n v="40"/>
    <x v="2"/>
    <s v="GBP"/>
    <n v="1457330400"/>
    <n v="1458277200"/>
    <b v="0"/>
    <b v="0"/>
    <s v="music/rock"/>
    <x v="4"/>
    <x v="4"/>
  </r>
  <r>
    <n v="798"/>
    <x v="671"/>
    <s v="Seamless maximized product"/>
    <n v="3400"/>
    <n v="6408"/>
    <n v="1.8847058823529412"/>
    <x v="3"/>
    <n v="121"/>
    <n v="52"/>
    <x v="1"/>
    <s v="USD"/>
    <n v="1338440400"/>
    <n v="1340859600"/>
    <b v="0"/>
    <b v="1"/>
    <s v="theater/plays"/>
    <x v="1"/>
    <x v="1"/>
  </r>
  <r>
    <n v="894"/>
    <x v="672"/>
    <s v="Organic cohesive neural-net"/>
    <n v="1700"/>
    <n v="3208"/>
    <n v="1.8870588235294117"/>
    <x v="3"/>
    <n v="56"/>
    <n v="57"/>
    <x v="2"/>
    <s v="GBP"/>
    <n v="1373518800"/>
    <n v="1376110800"/>
    <b v="0"/>
    <b v="1"/>
    <s v="film &amp; video/television"/>
    <x v="3"/>
    <x v="21"/>
  </r>
  <r>
    <n v="616"/>
    <x v="673"/>
    <s v="Quality-focused 24/7 superstructure"/>
    <n v="6400"/>
    <n v="12129"/>
    <n v="1.8951562500000001"/>
    <x v="3"/>
    <n v="238"/>
    <n v="50"/>
    <x v="2"/>
    <s v="GBP"/>
    <n v="1379653200"/>
    <n v="1379739600"/>
    <b v="0"/>
    <b v="1"/>
    <s v="music/indie rock"/>
    <x v="4"/>
    <x v="10"/>
  </r>
  <r>
    <n v="49"/>
    <x v="674"/>
    <s v="Sharable holistic interface"/>
    <n v="7200"/>
    <n v="13653"/>
    <n v="1.89625"/>
    <x v="3"/>
    <n v="303"/>
    <n v="45"/>
    <x v="1"/>
    <s v="USD"/>
    <n v="1571547600"/>
    <n v="1575439200"/>
    <b v="0"/>
    <b v="0"/>
    <s v="music/rock"/>
    <x v="4"/>
    <x v="4"/>
  </r>
  <r>
    <n v="676"/>
    <x v="675"/>
    <s v="Expanded needs-based orchestration"/>
    <n v="62300"/>
    <n v="118214"/>
    <n v="1.8974959871589085"/>
    <x v="3"/>
    <n v="1170"/>
    <n v="101"/>
    <x v="1"/>
    <s v="USD"/>
    <n v="1348635600"/>
    <n v="1349413200"/>
    <b v="0"/>
    <b v="0"/>
    <s v="photography/photography books"/>
    <x v="5"/>
    <x v="6"/>
  </r>
  <r>
    <n v="839"/>
    <x v="676"/>
    <s v="Organized scalable initiative"/>
    <n v="7700"/>
    <n v="14644"/>
    <n v="1.9018181818181819"/>
    <x v="3"/>
    <n v="157"/>
    <n v="93"/>
    <x v="1"/>
    <s v="USD"/>
    <n v="1395032400"/>
    <n v="1398920400"/>
    <b v="0"/>
    <b v="1"/>
    <s v="film &amp; video/documentary"/>
    <x v="3"/>
    <x v="13"/>
  </r>
  <r>
    <n v="773"/>
    <x v="677"/>
    <s v="Cross-platform empowering project"/>
    <n v="53100"/>
    <n v="101185"/>
    <n v="1.9055555555555554"/>
    <x v="3"/>
    <n v="2353"/>
    <n v="43"/>
    <x v="1"/>
    <s v="USD"/>
    <n v="1492059600"/>
    <n v="1492923600"/>
    <b v="0"/>
    <b v="0"/>
    <s v="theater/plays"/>
    <x v="1"/>
    <x v="1"/>
  </r>
  <r>
    <n v="655"/>
    <x v="678"/>
    <s v="Multi-layered bottom-line encryption"/>
    <n v="6900"/>
    <n v="13212"/>
    <n v="1.9147826086956521"/>
    <x v="3"/>
    <n v="264"/>
    <n v="50"/>
    <x v="1"/>
    <s v="USD"/>
    <n v="1488434400"/>
    <n v="1489554000"/>
    <b v="1"/>
    <b v="0"/>
    <s v="photography/photography books"/>
    <x v="5"/>
    <x v="6"/>
  </r>
  <r>
    <n v="490"/>
    <x v="679"/>
    <s v="Innovative disintermediate encryption"/>
    <n v="2400"/>
    <n v="4596"/>
    <n v="1.915"/>
    <x v="3"/>
    <n v="144"/>
    <n v="31"/>
    <x v="1"/>
    <s v="USD"/>
    <n v="1573970400"/>
    <n v="1574575200"/>
    <b v="0"/>
    <b v="0"/>
    <s v="journalism/audio"/>
    <x v="8"/>
    <x v="22"/>
  </r>
  <r>
    <n v="686"/>
    <x v="680"/>
    <s v="Front-line cohesive extranet"/>
    <n v="7500"/>
    <n v="14381"/>
    <n v="1.9174666666666667"/>
    <x v="3"/>
    <n v="134"/>
    <n v="107"/>
    <x v="1"/>
    <s v="USD"/>
    <n v="1522126800"/>
    <n v="1523077200"/>
    <b v="0"/>
    <b v="0"/>
    <s v="technology/wearables"/>
    <x v="2"/>
    <x v="11"/>
  </r>
  <r>
    <n v="431"/>
    <x v="681"/>
    <s v="Compatible multimedia utilization"/>
    <n v="5100"/>
    <n v="9817"/>
    <n v="1.9249019607843136"/>
    <x v="3"/>
    <n v="94"/>
    <n v="104"/>
    <x v="1"/>
    <s v="USD"/>
    <n v="1529643600"/>
    <n v="1531112400"/>
    <b v="1"/>
    <b v="0"/>
    <s v="theater/plays"/>
    <x v="1"/>
    <x v="1"/>
  </r>
  <r>
    <n v="785"/>
    <x v="682"/>
    <s v="Multi-channeled bi-directional moratorium"/>
    <n v="6700"/>
    <n v="12939"/>
    <n v="1.9311940298507462"/>
    <x v="3"/>
    <n v="127"/>
    <n v="101"/>
    <x v="5"/>
    <s v="AUD"/>
    <n v="1556341200"/>
    <n v="1559278800"/>
    <b v="0"/>
    <b v="1"/>
    <s v="film &amp; video/animation"/>
    <x v="3"/>
    <x v="3"/>
  </r>
  <r>
    <n v="810"/>
    <x v="683"/>
    <s v="Multi-layered intangible instruction set"/>
    <n v="6400"/>
    <n v="12360"/>
    <n v="1.9312499999999999"/>
    <x v="3"/>
    <n v="221"/>
    <n v="55"/>
    <x v="1"/>
    <s v="USD"/>
    <n v="1511848800"/>
    <n v="1512712800"/>
    <b v="0"/>
    <b v="1"/>
    <s v="theater/plays"/>
    <x v="1"/>
    <x v="1"/>
  </r>
  <r>
    <n v="229"/>
    <x v="684"/>
    <s v="Extended encompassing application"/>
    <n v="85600"/>
    <n v="165798"/>
    <n v="1.936892523364486"/>
    <x v="3"/>
    <n v="2551"/>
    <n v="64"/>
    <x v="1"/>
    <s v="USD"/>
    <n v="1496293200"/>
    <n v="1500440400"/>
    <b v="0"/>
    <b v="1"/>
    <s v="games/mobile games"/>
    <x v="7"/>
    <x v="20"/>
  </r>
  <r>
    <n v="213"/>
    <x v="685"/>
    <s v="Face-to-face encompassing info-mediaries"/>
    <n v="87900"/>
    <n v="171549"/>
    <n v="1.9516382252559727"/>
    <x v="3"/>
    <n v="4289"/>
    <n v="39"/>
    <x v="1"/>
    <s v="USD"/>
    <n v="1289019600"/>
    <n v="1289714400"/>
    <b v="0"/>
    <b v="1"/>
    <s v="music/indie rock"/>
    <x v="4"/>
    <x v="10"/>
  </r>
  <r>
    <n v="99"/>
    <x v="686"/>
    <s v="Fully-configurable motivating approach"/>
    <n v="7600"/>
    <n v="14951"/>
    <n v="1.9672368421052631"/>
    <x v="3"/>
    <n v="164"/>
    <n v="91"/>
    <x v="1"/>
    <s v="USD"/>
    <n v="1416895200"/>
    <n v="1419400800"/>
    <b v="0"/>
    <b v="0"/>
    <s v="theater/plays"/>
    <x v="1"/>
    <x v="1"/>
  </r>
  <r>
    <n v="802"/>
    <x v="687"/>
    <s v="Reverse-engineered zero-defect infrastructure"/>
    <n v="6200"/>
    <n v="12216"/>
    <n v="1.9703225806451612"/>
    <x v="3"/>
    <n v="142"/>
    <n v="86"/>
    <x v="1"/>
    <s v="USD"/>
    <n v="1562216400"/>
    <n v="1562389200"/>
    <b v="0"/>
    <b v="0"/>
    <s v="photography/photography books"/>
    <x v="5"/>
    <x v="6"/>
  </r>
  <r>
    <n v="845"/>
    <x v="688"/>
    <s v="Up-sized high-level access"/>
    <n v="69900"/>
    <n v="138087"/>
    <n v="1.9754935622317598"/>
    <x v="3"/>
    <n v="1354"/>
    <n v="101"/>
    <x v="2"/>
    <s v="GBP"/>
    <n v="1526360400"/>
    <n v="1529557200"/>
    <b v="0"/>
    <b v="0"/>
    <s v="technology/web"/>
    <x v="2"/>
    <x v="2"/>
  </r>
  <r>
    <n v="442"/>
    <x v="689"/>
    <s v="Devolved system-worthy framework"/>
    <n v="5400"/>
    <n v="10731"/>
    <n v="1.9872222222222222"/>
    <x v="3"/>
    <n v="143"/>
    <n v="75"/>
    <x v="4"/>
    <s v="EUR"/>
    <n v="1504328400"/>
    <n v="1505710800"/>
    <b v="0"/>
    <b v="0"/>
    <s v="theater/plays"/>
    <x v="1"/>
    <x v="1"/>
  </r>
  <r>
    <n v="911"/>
    <x v="690"/>
    <s v="Cloned responsive standardization"/>
    <n v="5800"/>
    <n v="11539"/>
    <n v="1.9894827586206896"/>
    <x v="3"/>
    <n v="462"/>
    <n v="24"/>
    <x v="1"/>
    <s v="USD"/>
    <n v="1568005200"/>
    <n v="1568178000"/>
    <b v="1"/>
    <b v="0"/>
    <s v="technology/web"/>
    <x v="2"/>
    <x v="2"/>
  </r>
  <r>
    <n v="557"/>
    <x v="691"/>
    <s v="Team-oriented global strategy"/>
    <n v="6000"/>
    <n v="11960"/>
    <n v="1.9933333333333334"/>
    <x v="3"/>
    <n v="221"/>
    <n v="54"/>
    <x v="1"/>
    <s v="USD"/>
    <n v="1443762000"/>
    <n v="1444021200"/>
    <b v="0"/>
    <b v="1"/>
    <s v="film &amp; video/science fiction"/>
    <x v="3"/>
    <x v="15"/>
  </r>
  <r>
    <n v="332"/>
    <x v="692"/>
    <s v="Optional bandwidth-monitored definition"/>
    <n v="20700"/>
    <n v="41396"/>
    <n v="1.999806763285024"/>
    <x v="3"/>
    <n v="470"/>
    <n v="88"/>
    <x v="1"/>
    <s v="USD"/>
    <n v="1364446800"/>
    <n v="1364533200"/>
    <b v="0"/>
    <b v="0"/>
    <s v="technology/wearables"/>
    <x v="2"/>
    <x v="11"/>
  </r>
  <r>
    <n v="597"/>
    <x v="693"/>
    <s v="Diverse systematic projection"/>
    <n v="73800"/>
    <n v="148779"/>
    <n v="2.0159756097560977"/>
    <x v="3"/>
    <n v="2188"/>
    <n v="67"/>
    <x v="1"/>
    <s v="USD"/>
    <n v="1573970400"/>
    <n v="1575525600"/>
    <b v="0"/>
    <b v="0"/>
    <s v="theater/plays"/>
    <x v="1"/>
    <x v="1"/>
  </r>
  <r>
    <n v="801"/>
    <x v="694"/>
    <s v="User-friendly high-level initiative"/>
    <n v="2300"/>
    <n v="4667"/>
    <n v="2.0291304347826089"/>
    <x v="3"/>
    <n v="106"/>
    <n v="44"/>
    <x v="1"/>
    <s v="USD"/>
    <n v="1577772000"/>
    <n v="1579672800"/>
    <b v="0"/>
    <b v="1"/>
    <s v="photography/photography books"/>
    <x v="5"/>
    <x v="6"/>
  </r>
  <r>
    <n v="311"/>
    <x v="695"/>
    <s v="Focused real-time help-desk"/>
    <n v="6300"/>
    <n v="12812"/>
    <n v="2.0336507936507937"/>
    <x v="3"/>
    <n v="121"/>
    <n v="105"/>
    <x v="1"/>
    <s v="USD"/>
    <n v="1297836000"/>
    <n v="1298872800"/>
    <b v="0"/>
    <b v="0"/>
    <s v="theater/plays"/>
    <x v="1"/>
    <x v="1"/>
  </r>
  <r>
    <n v="565"/>
    <x v="696"/>
    <s v="Decentralized logistical collaboration"/>
    <n v="94900"/>
    <n v="194166"/>
    <n v="2.0460063224446787"/>
    <x v="3"/>
    <n v="3596"/>
    <n v="53"/>
    <x v="1"/>
    <s v="USD"/>
    <n v="1321336800"/>
    <n v="1323064800"/>
    <b v="0"/>
    <b v="0"/>
    <s v="theater/plays"/>
    <x v="1"/>
    <x v="1"/>
  </r>
  <r>
    <n v="626"/>
    <x v="697"/>
    <s v="Synergistic tertiary budgetary management"/>
    <n v="6400"/>
    <n v="13205"/>
    <n v="2.0632812500000002"/>
    <x v="3"/>
    <n v="189"/>
    <n v="69"/>
    <x v="1"/>
    <s v="USD"/>
    <n v="1285650000"/>
    <n v="1286427600"/>
    <b v="0"/>
    <b v="1"/>
    <s v="theater/plays"/>
    <x v="1"/>
    <x v="1"/>
  </r>
  <r>
    <n v="601"/>
    <x v="698"/>
    <s v="Inverse neutral structure"/>
    <n v="6300"/>
    <n v="13018"/>
    <n v="2.0663492063492064"/>
    <x v="3"/>
    <n v="194"/>
    <n v="67"/>
    <x v="1"/>
    <s v="USD"/>
    <n v="1401426000"/>
    <n v="1402894800"/>
    <b v="1"/>
    <b v="0"/>
    <s v="technology/wearables"/>
    <x v="2"/>
    <x v="11"/>
  </r>
  <r>
    <n v="851"/>
    <x v="699"/>
    <s v="Object-based needs-based info-mediaries"/>
    <n v="6000"/>
    <n v="12468"/>
    <n v="2.0779999999999998"/>
    <x v="3"/>
    <n v="160"/>
    <n v="77"/>
    <x v="1"/>
    <s v="USD"/>
    <n v="1335934800"/>
    <n v="1338786000"/>
    <b v="0"/>
    <b v="0"/>
    <s v="music/electric music"/>
    <x v="4"/>
    <x v="5"/>
  </r>
  <r>
    <n v="765"/>
    <x v="700"/>
    <s v="Advanced transitional help-desk"/>
    <n v="3900"/>
    <n v="8125"/>
    <n v="2.0833333333333335"/>
    <x v="3"/>
    <n v="198"/>
    <n v="41"/>
    <x v="1"/>
    <s v="USD"/>
    <n v="1492232400"/>
    <n v="1494392400"/>
    <b v="1"/>
    <b v="1"/>
    <s v="music/indie rock"/>
    <x v="4"/>
    <x v="10"/>
  </r>
  <r>
    <n v="595"/>
    <x v="701"/>
    <s v="Customizable intermediate data-warehouse"/>
    <n v="70300"/>
    <n v="146595"/>
    <n v="2.0852773826458035"/>
    <x v="3"/>
    <n v="1629"/>
    <n v="89"/>
    <x v="1"/>
    <s v="USD"/>
    <n v="1268715600"/>
    <n v="1270530000"/>
    <b v="0"/>
    <b v="1"/>
    <s v="theater/plays"/>
    <x v="1"/>
    <x v="1"/>
  </r>
  <r>
    <n v="287"/>
    <x v="702"/>
    <s v="Public-key intangible superstructure"/>
    <n v="6300"/>
    <n v="13213"/>
    <n v="2.0973015873015872"/>
    <x v="3"/>
    <n v="176"/>
    <n v="75"/>
    <x v="1"/>
    <s v="USD"/>
    <n v="1430197200"/>
    <n v="1430197200"/>
    <b v="0"/>
    <b v="0"/>
    <s v="music/electric music"/>
    <x v="4"/>
    <x v="5"/>
  </r>
  <r>
    <n v="888"/>
    <x v="703"/>
    <s v="Reverse-engineered uniform knowledge user"/>
    <n v="5800"/>
    <n v="12174"/>
    <n v="2.0989655172413793"/>
    <x v="3"/>
    <n v="290"/>
    <n v="41"/>
    <x v="1"/>
    <s v="USD"/>
    <n v="1491886800"/>
    <n v="1493528400"/>
    <b v="0"/>
    <b v="0"/>
    <s v="theater/plays"/>
    <x v="1"/>
    <x v="1"/>
  </r>
  <r>
    <n v="248"/>
    <x v="704"/>
    <s v="Streamlined holistic knowledgebase"/>
    <n v="6200"/>
    <n v="13103"/>
    <n v="2.1133870967741935"/>
    <x v="3"/>
    <n v="218"/>
    <n v="60"/>
    <x v="5"/>
    <s v="AUD"/>
    <n v="1420005600"/>
    <n v="1420437600"/>
    <b v="0"/>
    <b v="0"/>
    <s v="games/mobile games"/>
    <x v="7"/>
    <x v="20"/>
  </r>
  <r>
    <n v="932"/>
    <x v="705"/>
    <s v="Stand-alone zero tolerance algorithm"/>
    <n v="2300"/>
    <n v="4883"/>
    <n v="2.1230434782608696"/>
    <x v="3"/>
    <n v="144"/>
    <n v="33"/>
    <x v="1"/>
    <s v="USD"/>
    <n v="1394514000"/>
    <n v="1394773200"/>
    <b v="0"/>
    <b v="0"/>
    <s v="music/rock"/>
    <x v="4"/>
    <x v="4"/>
  </r>
  <r>
    <n v="746"/>
    <x v="706"/>
    <s v="Automated system-worthy structure"/>
    <n v="55800"/>
    <n v="118580"/>
    <n v="2.1250896057347672"/>
    <x v="3"/>
    <n v="3388"/>
    <n v="35"/>
    <x v="1"/>
    <s v="USD"/>
    <n v="1318136400"/>
    <n v="1318568400"/>
    <b v="0"/>
    <b v="0"/>
    <s v="technology/web"/>
    <x v="2"/>
    <x v="2"/>
  </r>
  <r>
    <n v="41"/>
    <x v="707"/>
    <s v="Universal 5thgeneration neural-net"/>
    <n v="5600"/>
    <n v="11924"/>
    <n v="2.1292857142857144"/>
    <x v="3"/>
    <n v="111"/>
    <n v="107"/>
    <x v="4"/>
    <s v="EUR"/>
    <n v="1346734800"/>
    <n v="1348981200"/>
    <b v="0"/>
    <b v="1"/>
    <s v="music/rock"/>
    <x v="4"/>
    <x v="4"/>
  </r>
  <r>
    <n v="119"/>
    <x v="708"/>
    <s v="Reverse-engineered full-range Internet solution"/>
    <n v="5000"/>
    <n v="10748"/>
    <n v="2.1496"/>
    <x v="3"/>
    <n v="154"/>
    <n v="69"/>
    <x v="1"/>
    <s v="USD"/>
    <n v="1402894800"/>
    <n v="1404363600"/>
    <b v="0"/>
    <b v="1"/>
    <s v="film &amp; video/documentary"/>
    <x v="3"/>
    <x v="13"/>
  </r>
  <r>
    <n v="57"/>
    <x v="709"/>
    <s v="Cross-group multi-state task-force"/>
    <n v="2900"/>
    <n v="6243"/>
    <n v="2.1527586206896552"/>
    <x v="3"/>
    <n v="201"/>
    <n v="31"/>
    <x v="1"/>
    <s v="USD"/>
    <n v="1504242000"/>
    <n v="1505278800"/>
    <b v="0"/>
    <b v="0"/>
    <s v="games/video games"/>
    <x v="7"/>
    <x v="17"/>
  </r>
  <r>
    <n v="782"/>
    <x v="279"/>
    <s v="Centralized asymmetric framework"/>
    <n v="5100"/>
    <n v="10981"/>
    <n v="2.153137254901961"/>
    <x v="3"/>
    <n v="161"/>
    <n v="68"/>
    <x v="1"/>
    <s v="USD"/>
    <n v="1298959200"/>
    <n v="1301374800"/>
    <b v="0"/>
    <b v="1"/>
    <s v="film &amp; video/animation"/>
    <x v="3"/>
    <x v="3"/>
  </r>
  <r>
    <n v="218"/>
    <x v="710"/>
    <s v="Adaptive logistical initiative"/>
    <n v="5700"/>
    <n v="12309"/>
    <n v="2.1594736842105262"/>
    <x v="3"/>
    <n v="397"/>
    <n v="31"/>
    <x v="2"/>
    <s v="GBP"/>
    <n v="1320991200"/>
    <n v="1323928800"/>
    <b v="0"/>
    <b v="1"/>
    <s v="film &amp; video/shorts"/>
    <x v="3"/>
    <x v="19"/>
  </r>
  <r>
    <n v="25"/>
    <x v="711"/>
    <s v="Monitored impactful analyzer"/>
    <n v="5500"/>
    <n v="11904"/>
    <n v="2.1643636363636363"/>
    <x v="3"/>
    <n v="163"/>
    <n v="73"/>
    <x v="1"/>
    <s v="USD"/>
    <n v="1305694800"/>
    <n v="1307422800"/>
    <b v="0"/>
    <b v="1"/>
    <s v="games/video games"/>
    <x v="7"/>
    <x v="17"/>
  </r>
  <r>
    <n v="987"/>
    <x v="712"/>
    <s v="Ameliorated foreground focus group"/>
    <n v="6200"/>
    <n v="13441"/>
    <n v="2.1679032258064517"/>
    <x v="3"/>
    <n v="480"/>
    <n v="28"/>
    <x v="1"/>
    <s v="USD"/>
    <n v="1493269200"/>
    <n v="1494478800"/>
    <b v="0"/>
    <b v="0"/>
    <s v="film &amp; video/documentary"/>
    <x v="3"/>
    <x v="13"/>
  </r>
  <r>
    <n v="929"/>
    <x v="713"/>
    <s v="Polarized tertiary function"/>
    <n v="5500"/>
    <n v="11952"/>
    <n v="2.173090909090909"/>
    <x v="3"/>
    <n v="184"/>
    <n v="64"/>
    <x v="2"/>
    <s v="GBP"/>
    <n v="1493787600"/>
    <n v="1494997200"/>
    <b v="0"/>
    <b v="0"/>
    <s v="theater/plays"/>
    <x v="1"/>
    <x v="1"/>
  </r>
  <r>
    <n v="96"/>
    <x v="714"/>
    <s v="Down-sized systematic policy"/>
    <n v="69700"/>
    <n v="151513"/>
    <n v="2.1737876614060259"/>
    <x v="3"/>
    <n v="2331"/>
    <n v="64"/>
    <x v="1"/>
    <s v="USD"/>
    <n v="1299736800"/>
    <n v="1300856400"/>
    <b v="0"/>
    <b v="0"/>
    <s v="theater/plays"/>
    <x v="1"/>
    <x v="1"/>
  </r>
  <r>
    <n v="567"/>
    <x v="715"/>
    <s v="Distributed high-level open architecture"/>
    <n v="6800"/>
    <n v="14865"/>
    <n v="2.1860294117647059"/>
    <x v="3"/>
    <n v="244"/>
    <n v="60"/>
    <x v="1"/>
    <s v="USD"/>
    <n v="1404968400"/>
    <n v="1405141200"/>
    <b v="0"/>
    <b v="0"/>
    <s v="music/rock"/>
    <x v="4"/>
    <x v="4"/>
  </r>
  <r>
    <n v="121"/>
    <x v="716"/>
    <s v="Multi-lateral homogeneous success"/>
    <n v="45300"/>
    <n v="99361"/>
    <n v="2.1933995584988963"/>
    <x v="3"/>
    <n v="903"/>
    <n v="110"/>
    <x v="1"/>
    <s v="USD"/>
    <n v="1412485200"/>
    <n v="1413608400"/>
    <b v="0"/>
    <b v="0"/>
    <s v="games/video games"/>
    <x v="7"/>
    <x v="17"/>
  </r>
  <r>
    <n v="149"/>
    <x v="717"/>
    <s v="Managed fresh-thinking flexibility"/>
    <n v="6200"/>
    <n v="13632"/>
    <n v="2.1987096774193549"/>
    <x v="3"/>
    <n v="195"/>
    <n v="69"/>
    <x v="1"/>
    <s v="USD"/>
    <n v="1357020000"/>
    <n v="1361512800"/>
    <b v="0"/>
    <b v="0"/>
    <s v="music/indie rock"/>
    <x v="4"/>
    <x v="10"/>
  </r>
  <r>
    <n v="488"/>
    <x v="718"/>
    <s v="Virtual secondary open architecture"/>
    <n v="5300"/>
    <n v="11663"/>
    <n v="2.2005660377358489"/>
    <x v="3"/>
    <n v="115"/>
    <n v="101"/>
    <x v="1"/>
    <s v="USD"/>
    <n v="1454479200"/>
    <n v="1455948000"/>
    <b v="0"/>
    <b v="0"/>
    <s v="theater/plays"/>
    <x v="1"/>
    <x v="1"/>
  </r>
  <r>
    <n v="158"/>
    <x v="719"/>
    <s v="Ergonomic fresh-thinking installation"/>
    <n v="2100"/>
    <n v="4640"/>
    <n v="2.2095238095238097"/>
    <x v="3"/>
    <n v="41"/>
    <n v="113"/>
    <x v="1"/>
    <s v="USD"/>
    <n v="1449554400"/>
    <n v="1449640800"/>
    <b v="0"/>
    <b v="0"/>
    <s v="music/rock"/>
    <x v="4"/>
    <x v="4"/>
  </r>
  <r>
    <n v="643"/>
    <x v="720"/>
    <s v="Future-proofed modular groupware"/>
    <n v="14900"/>
    <n v="32986"/>
    <n v="2.2138255033557046"/>
    <x v="3"/>
    <n v="375"/>
    <n v="87"/>
    <x v="1"/>
    <s v="USD"/>
    <n v="1488348000"/>
    <n v="1489899600"/>
    <b v="0"/>
    <b v="0"/>
    <s v="theater/plays"/>
    <x v="1"/>
    <x v="1"/>
  </r>
  <r>
    <n v="140"/>
    <x v="721"/>
    <s v="Fully-configurable coherent Internet solution"/>
    <n v="5500"/>
    <n v="12274"/>
    <n v="2.2316363636363636"/>
    <x v="3"/>
    <n v="186"/>
    <n v="65"/>
    <x v="1"/>
    <s v="USD"/>
    <n v="1519538400"/>
    <n v="1519970400"/>
    <b v="0"/>
    <b v="0"/>
    <s v="film &amp; video/documentary"/>
    <x v="3"/>
    <x v="13"/>
  </r>
  <r>
    <n v="555"/>
    <x v="722"/>
    <s v="Organic maximized database"/>
    <n v="6300"/>
    <n v="14089"/>
    <n v="2.2363492063492063"/>
    <x v="3"/>
    <n v="135"/>
    <n v="104"/>
    <x v="6"/>
    <s v="DKK"/>
    <n v="1396414800"/>
    <n v="1399093200"/>
    <b v="0"/>
    <b v="0"/>
    <s v="music/rock"/>
    <x v="4"/>
    <x v="4"/>
  </r>
  <r>
    <n v="925"/>
    <x v="723"/>
    <s v="Profit-focused empowering system engine"/>
    <n v="3000"/>
    <n v="6722"/>
    <n v="2.2406666666666668"/>
    <x v="3"/>
    <n v="65"/>
    <n v="103"/>
    <x v="1"/>
    <s v="USD"/>
    <n v="1506056400"/>
    <n v="1507093200"/>
    <b v="0"/>
    <b v="0"/>
    <s v="theater/plays"/>
    <x v="1"/>
    <x v="1"/>
  </r>
  <r>
    <n v="81"/>
    <x v="724"/>
    <s v="User-friendly static contingency"/>
    <n v="16800"/>
    <n v="37857"/>
    <n v="2.253392857142857"/>
    <x v="3"/>
    <n v="411"/>
    <n v="92"/>
    <x v="1"/>
    <s v="USD"/>
    <n v="1511416800"/>
    <n v="1513576800"/>
    <b v="0"/>
    <b v="0"/>
    <s v="music/rock"/>
    <x v="4"/>
    <x v="4"/>
  </r>
  <r>
    <n v="383"/>
    <x v="725"/>
    <s v="Progressive intangible flexibility"/>
    <n v="6300"/>
    <n v="14199"/>
    <n v="2.2538095238095237"/>
    <x v="3"/>
    <n v="189"/>
    <n v="75"/>
    <x v="1"/>
    <s v="USD"/>
    <n v="1550037600"/>
    <n v="1550556000"/>
    <b v="0"/>
    <b v="1"/>
    <s v="food/food trucks"/>
    <x v="0"/>
    <x v="0"/>
  </r>
  <r>
    <n v="812"/>
    <x v="726"/>
    <s v="Expanded value-added hardware"/>
    <n v="59700"/>
    <n v="134640"/>
    <n v="2.2552763819095478"/>
    <x v="3"/>
    <n v="2805"/>
    <n v="48"/>
    <x v="0"/>
    <s v="CAD"/>
    <n v="1523854800"/>
    <n v="1524286800"/>
    <b v="0"/>
    <b v="0"/>
    <s v="publishing/nonfiction"/>
    <x v="6"/>
    <x v="7"/>
  </r>
  <r>
    <n v="360"/>
    <x v="727"/>
    <s v="Right-sized zero tolerance migration"/>
    <n v="59700"/>
    <n v="135132"/>
    <n v="2.2635175879396985"/>
    <x v="3"/>
    <n v="2875"/>
    <n v="47"/>
    <x v="2"/>
    <s v="GBP"/>
    <n v="1293861600"/>
    <n v="1295071200"/>
    <b v="0"/>
    <b v="1"/>
    <s v="theater/plays"/>
    <x v="1"/>
    <x v="1"/>
  </r>
  <r>
    <n v="690"/>
    <x v="728"/>
    <s v="Polarized actuating implementation"/>
    <n v="3600"/>
    <n v="8158"/>
    <n v="2.266111111111111"/>
    <x v="3"/>
    <n v="190"/>
    <n v="42"/>
    <x v="1"/>
    <s v="USD"/>
    <n v="1322373600"/>
    <n v="1322892000"/>
    <b v="0"/>
    <b v="1"/>
    <s v="film &amp; video/documentary"/>
    <x v="3"/>
    <x v="13"/>
  </r>
  <r>
    <n v="58"/>
    <x v="729"/>
    <s v="Expanded 3rdgeneration strategy"/>
    <n v="2700"/>
    <n v="6132"/>
    <n v="2.2711111111111113"/>
    <x v="3"/>
    <n v="211"/>
    <n v="29"/>
    <x v="1"/>
    <s v="USD"/>
    <n v="1442811600"/>
    <n v="1443934800"/>
    <b v="0"/>
    <b v="0"/>
    <s v="theater/plays"/>
    <x v="1"/>
    <x v="1"/>
  </r>
  <r>
    <n v="972"/>
    <x v="730"/>
    <s v="Multi-tiered systematic knowledge user"/>
    <n v="42700"/>
    <n v="97524"/>
    <n v="2.283934426229508"/>
    <x v="3"/>
    <n v="1681"/>
    <n v="58"/>
    <x v="1"/>
    <s v="USD"/>
    <n v="1401685200"/>
    <n v="1402462800"/>
    <b v="0"/>
    <b v="1"/>
    <s v="technology/web"/>
    <x v="2"/>
    <x v="2"/>
  </r>
  <r>
    <n v="880"/>
    <x v="731"/>
    <s v="Persevering 5thgeneration throughput"/>
    <n v="84500"/>
    <n v="193101"/>
    <n v="2.2852189349112426"/>
    <x v="3"/>
    <n v="2414"/>
    <n v="79"/>
    <x v="1"/>
    <s v="USD"/>
    <n v="1563685200"/>
    <n v="1563858000"/>
    <b v="0"/>
    <b v="0"/>
    <s v="music/electric music"/>
    <x v="4"/>
    <x v="5"/>
  </r>
  <r>
    <n v="747"/>
    <x v="732"/>
    <s v="Secured clear-thinking intranet"/>
    <n v="4900"/>
    <n v="11214"/>
    <n v="2.2885714285714287"/>
    <x v="3"/>
    <n v="280"/>
    <n v="40"/>
    <x v="1"/>
    <s v="USD"/>
    <n v="1283403600"/>
    <n v="1284354000"/>
    <b v="0"/>
    <b v="0"/>
    <s v="theater/plays"/>
    <x v="1"/>
    <x v="1"/>
  </r>
  <r>
    <n v="393"/>
    <x v="733"/>
    <s v="De-engineered static orchestration"/>
    <n v="62800"/>
    <n v="143788"/>
    <n v="2.2896178343949045"/>
    <x v="3"/>
    <n v="3059"/>
    <n v="47"/>
    <x v="0"/>
    <s v="CAD"/>
    <n v="1500267600"/>
    <n v="1500354000"/>
    <b v="0"/>
    <b v="0"/>
    <s v="music/jazz"/>
    <x v="4"/>
    <x v="9"/>
  </r>
  <r>
    <n v="187"/>
    <x v="734"/>
    <s v="Horizontal transitional paradigm"/>
    <n v="60200"/>
    <n v="138384"/>
    <n v="2.2987375415282392"/>
    <x v="3"/>
    <n v="1442"/>
    <n v="95"/>
    <x v="0"/>
    <s v="CAD"/>
    <n v="1361599200"/>
    <n v="1364014800"/>
    <b v="0"/>
    <b v="1"/>
    <s v="film &amp; video/shorts"/>
    <x v="3"/>
    <x v="19"/>
  </r>
  <r>
    <n v="142"/>
    <x v="735"/>
    <s v="Expanded solution-oriented benchmark"/>
    <n v="5000"/>
    <n v="11502"/>
    <n v="2.3003999999999998"/>
    <x v="3"/>
    <n v="117"/>
    <n v="98"/>
    <x v="1"/>
    <s v="USD"/>
    <n v="1333688400"/>
    <n v="1337230800"/>
    <b v="0"/>
    <b v="0"/>
    <s v="technology/web"/>
    <x v="2"/>
    <x v="2"/>
  </r>
  <r>
    <n v="892"/>
    <x v="736"/>
    <s v="Realigned discrete structure"/>
    <n v="6000"/>
    <n v="13835"/>
    <n v="2.3058333333333332"/>
    <x v="3"/>
    <n v="182"/>
    <n v="76"/>
    <x v="1"/>
    <s v="USD"/>
    <n v="1274418000"/>
    <n v="1277960400"/>
    <b v="0"/>
    <b v="0"/>
    <s v="publishing/translations"/>
    <x v="6"/>
    <x v="14"/>
  </r>
  <r>
    <n v="768"/>
    <x v="737"/>
    <s v="Fundamental zero tolerance alliance"/>
    <n v="4800"/>
    <n v="11088"/>
    <n v="2.31"/>
    <x v="3"/>
    <n v="150"/>
    <n v="73"/>
    <x v="1"/>
    <s v="USD"/>
    <n v="1386741600"/>
    <n v="1388037600"/>
    <b v="0"/>
    <b v="0"/>
    <s v="theater/plays"/>
    <x v="1"/>
    <x v="1"/>
  </r>
  <r>
    <n v="751"/>
    <x v="738"/>
    <s v="Universal value-added moderator"/>
    <n v="3600"/>
    <n v="8363"/>
    <n v="2.3230555555555554"/>
    <x v="3"/>
    <n v="270"/>
    <n v="30"/>
    <x v="1"/>
    <s v="USD"/>
    <n v="1458190800"/>
    <n v="1459486800"/>
    <b v="1"/>
    <b v="1"/>
    <s v="publishing/nonfiction"/>
    <x v="6"/>
    <x v="7"/>
  </r>
  <r>
    <n v="267"/>
    <x v="739"/>
    <s v="Extended eco-centric function"/>
    <n v="61600"/>
    <n v="143910"/>
    <n v="2.3362012987012988"/>
    <x v="3"/>
    <n v="2768"/>
    <n v="51"/>
    <x v="5"/>
    <s v="AUD"/>
    <n v="1351054800"/>
    <n v="1352440800"/>
    <b v="0"/>
    <b v="0"/>
    <s v="theater/plays"/>
    <x v="1"/>
    <x v="1"/>
  </r>
  <r>
    <n v="65"/>
    <x v="740"/>
    <s v="Mandatory incremental projection"/>
    <n v="6100"/>
    <n v="14405"/>
    <n v="2.3614754098360655"/>
    <x v="3"/>
    <n v="236"/>
    <n v="61"/>
    <x v="1"/>
    <s v="USD"/>
    <n v="1296108000"/>
    <n v="1296712800"/>
    <b v="0"/>
    <b v="0"/>
    <s v="theater/plays"/>
    <x v="1"/>
    <x v="1"/>
  </r>
  <r>
    <n v="478"/>
    <x v="741"/>
    <s v="Balanced impactful circuit"/>
    <n v="68800"/>
    <n v="162603"/>
    <n v="2.3634156976744185"/>
    <x v="3"/>
    <n v="2756"/>
    <n v="58"/>
    <x v="1"/>
    <s v="USD"/>
    <n v="1425877200"/>
    <n v="1426914000"/>
    <b v="0"/>
    <b v="0"/>
    <s v="technology/wearables"/>
    <x v="2"/>
    <x v="11"/>
  </r>
  <r>
    <n v="145"/>
    <x v="742"/>
    <s v="Secured reciprocal array"/>
    <n v="25000"/>
    <n v="59128"/>
    <n v="2.3651200000000001"/>
    <x v="3"/>
    <n v="768"/>
    <n v="76"/>
    <x v="3"/>
    <s v="CHF"/>
    <n v="1410066000"/>
    <n v="1410498000"/>
    <b v="0"/>
    <b v="0"/>
    <s v="technology/wearables"/>
    <x v="2"/>
    <x v="11"/>
  </r>
  <r>
    <n v="569"/>
    <x v="743"/>
    <s v="Extended multi-tasking definition"/>
    <n v="20100"/>
    <n v="47705"/>
    <n v="2.3733830845771142"/>
    <x v="3"/>
    <n v="589"/>
    <n v="80"/>
    <x v="4"/>
    <s v="EUR"/>
    <n v="1294725600"/>
    <n v="1295762400"/>
    <b v="0"/>
    <b v="0"/>
    <s v="film &amp; video/animation"/>
    <x v="3"/>
    <x v="3"/>
  </r>
  <r>
    <n v="918"/>
    <x v="744"/>
    <s v="Seamless dynamic website"/>
    <n v="3800"/>
    <n v="9021"/>
    <n v="2.3739473684210526"/>
    <x v="3"/>
    <n v="156"/>
    <n v="57"/>
    <x v="3"/>
    <s v="CHF"/>
    <n v="1343365200"/>
    <n v="1344315600"/>
    <b v="0"/>
    <b v="0"/>
    <s v="publishing/radio &amp; podcasts"/>
    <x v="6"/>
    <x v="18"/>
  </r>
  <r>
    <n v="847"/>
    <x v="745"/>
    <s v="Distributed actuating project"/>
    <n v="4700"/>
    <n v="11174"/>
    <n v="2.3774468085106384"/>
    <x v="3"/>
    <n v="110"/>
    <n v="101"/>
    <x v="1"/>
    <s v="USD"/>
    <n v="1515304800"/>
    <n v="1515564000"/>
    <b v="0"/>
    <b v="0"/>
    <s v="food/food trucks"/>
    <x v="0"/>
    <x v="0"/>
  </r>
  <r>
    <n v="923"/>
    <x v="746"/>
    <s v="Sharable discrete definition"/>
    <n v="1700"/>
    <n v="4044"/>
    <n v="2.3788235294117648"/>
    <x v="3"/>
    <n v="40"/>
    <n v="101"/>
    <x v="1"/>
    <s v="USD"/>
    <n v="1279083600"/>
    <n v="1279170000"/>
    <b v="0"/>
    <b v="0"/>
    <s v="theater/plays"/>
    <x v="1"/>
    <x v="1"/>
  </r>
  <r>
    <n v="883"/>
    <x v="747"/>
    <s v="Customer-focused mobile Graphic Interface"/>
    <n v="3400"/>
    <n v="8089"/>
    <n v="2.3791176470588233"/>
    <x v="3"/>
    <n v="193"/>
    <n v="41"/>
    <x v="1"/>
    <s v="USD"/>
    <n v="1274763600"/>
    <n v="1277874000"/>
    <b v="0"/>
    <b v="0"/>
    <s v="film &amp; video/shorts"/>
    <x v="3"/>
    <x v="19"/>
  </r>
  <r>
    <n v="813"/>
    <x v="748"/>
    <s v="Diverse high-level attitude"/>
    <n v="3200"/>
    <n v="7661"/>
    <n v="2.3940625"/>
    <x v="3"/>
    <n v="68"/>
    <n v="112"/>
    <x v="1"/>
    <s v="USD"/>
    <n v="1346043600"/>
    <n v="1346907600"/>
    <b v="0"/>
    <b v="0"/>
    <s v="games/video games"/>
    <x v="7"/>
    <x v="17"/>
  </r>
  <r>
    <n v="665"/>
    <x v="749"/>
    <s v="Customer-focused impactful extranet"/>
    <n v="5100"/>
    <n v="12219"/>
    <n v="2.3958823529411766"/>
    <x v="3"/>
    <n v="272"/>
    <n v="44"/>
    <x v="1"/>
    <s v="USD"/>
    <n v="1310187600"/>
    <n v="1311397200"/>
    <b v="0"/>
    <b v="1"/>
    <s v="film &amp; video/documentary"/>
    <x v="3"/>
    <x v="13"/>
  </r>
  <r>
    <n v="933"/>
    <x v="750"/>
    <s v="Implemented tangible support"/>
    <n v="73000"/>
    <n v="175015"/>
    <n v="2.3974657534246577"/>
    <x v="3"/>
    <n v="1902"/>
    <n v="92"/>
    <x v="1"/>
    <s v="USD"/>
    <n v="1365397200"/>
    <n v="1366520400"/>
    <b v="0"/>
    <b v="0"/>
    <s v="theater/plays"/>
    <x v="1"/>
    <x v="1"/>
  </r>
  <r>
    <n v="556"/>
    <x v="751"/>
    <s v="Grass-roots 24/7 attitude"/>
    <n v="5200"/>
    <n v="12467"/>
    <n v="2.3975"/>
    <x v="3"/>
    <n v="122"/>
    <n v="102"/>
    <x v="1"/>
    <s v="USD"/>
    <n v="1315285200"/>
    <n v="1315890000"/>
    <b v="0"/>
    <b v="1"/>
    <s v="publishing/translations"/>
    <x v="6"/>
    <x v="14"/>
  </r>
  <r>
    <n v="275"/>
    <x v="752"/>
    <s v="Stand-alone discrete Graphical User Interface"/>
    <n v="3900"/>
    <n v="9419"/>
    <n v="2.4151282051282053"/>
    <x v="3"/>
    <n v="116"/>
    <n v="81"/>
    <x v="1"/>
    <s v="USD"/>
    <n v="1554526800"/>
    <n v="1555218000"/>
    <b v="0"/>
    <b v="0"/>
    <s v="publishing/translations"/>
    <x v="6"/>
    <x v="14"/>
  </r>
  <r>
    <n v="13"/>
    <x v="753"/>
    <s v="Multi-tiered directional open architecture"/>
    <n v="4200"/>
    <n v="10295"/>
    <n v="2.4511904761904764"/>
    <x v="3"/>
    <n v="98"/>
    <n v="105"/>
    <x v="1"/>
    <s v="USD"/>
    <n v="1465621200"/>
    <n v="1466658000"/>
    <b v="0"/>
    <b v="0"/>
    <s v="music/indie rock"/>
    <x v="4"/>
    <x v="10"/>
  </r>
  <r>
    <n v="717"/>
    <x v="754"/>
    <s v="Reverse-engineered well-modulated ability"/>
    <n v="5600"/>
    <n v="13868"/>
    <n v="2.4764285714285714"/>
    <x v="3"/>
    <n v="555"/>
    <n v="24"/>
    <x v="1"/>
    <s v="USD"/>
    <n v="1313989200"/>
    <n v="1315803600"/>
    <b v="0"/>
    <b v="0"/>
    <s v="film &amp; video/documentary"/>
    <x v="3"/>
    <x v="13"/>
  </r>
  <r>
    <n v="617"/>
    <x v="755"/>
    <s v="Multi-channeled local intranet"/>
    <n v="1400"/>
    <n v="3496"/>
    <n v="2.4971428571428573"/>
    <x v="3"/>
    <n v="55"/>
    <n v="63"/>
    <x v="1"/>
    <s v="USD"/>
    <n v="1401858000"/>
    <n v="1402722000"/>
    <b v="0"/>
    <b v="0"/>
    <s v="theater/plays"/>
    <x v="1"/>
    <x v="1"/>
  </r>
  <r>
    <n v="860"/>
    <x v="756"/>
    <s v="Re-contextualized leadingedge firmware"/>
    <n v="2000"/>
    <n v="5033"/>
    <n v="2.5165000000000002"/>
    <x v="3"/>
    <n v="65"/>
    <n v="77"/>
    <x v="1"/>
    <s v="USD"/>
    <n v="1550556000"/>
    <n v="1551420000"/>
    <b v="0"/>
    <b v="1"/>
    <s v="technology/wearables"/>
    <x v="2"/>
    <x v="11"/>
  </r>
  <r>
    <n v="902"/>
    <x v="757"/>
    <s v="Integrated bifurcated software"/>
    <n v="1400"/>
    <n v="3534"/>
    <n v="2.5242857142857145"/>
    <x v="3"/>
    <n v="110"/>
    <n v="32"/>
    <x v="1"/>
    <s v="USD"/>
    <n v="1454133600"/>
    <n v="1457762400"/>
    <b v="0"/>
    <b v="0"/>
    <s v="technology/web"/>
    <x v="2"/>
    <x v="2"/>
  </r>
  <r>
    <n v="89"/>
    <x v="758"/>
    <s v="Monitored scalable knowledgebase"/>
    <n v="3400"/>
    <n v="8588"/>
    <n v="2.5258823529411765"/>
    <x v="3"/>
    <n v="96"/>
    <n v="89"/>
    <x v="1"/>
    <s v="USD"/>
    <n v="1271307600"/>
    <n v="1271480400"/>
    <b v="0"/>
    <b v="0"/>
    <s v="theater/plays"/>
    <x v="1"/>
    <x v="1"/>
  </r>
  <r>
    <n v="269"/>
    <x v="759"/>
    <s v="Persistent attitude-oriented approach"/>
    <n v="3500"/>
    <n v="8842"/>
    <n v="2.5262857142857142"/>
    <x v="3"/>
    <n v="87"/>
    <n v="101"/>
    <x v="1"/>
    <s v="USD"/>
    <n v="1548914400"/>
    <n v="1550728800"/>
    <b v="0"/>
    <b v="0"/>
    <s v="film &amp; video/television"/>
    <x v="3"/>
    <x v="21"/>
  </r>
  <r>
    <n v="163"/>
    <x v="760"/>
    <s v="Extended reciprocal circuit"/>
    <n v="3500"/>
    <n v="8864"/>
    <n v="2.5325714285714285"/>
    <x v="3"/>
    <n v="246"/>
    <n v="36"/>
    <x v="1"/>
    <s v="USD"/>
    <n v="1508475600"/>
    <n v="1512712800"/>
    <b v="0"/>
    <b v="1"/>
    <s v="photography/photography books"/>
    <x v="5"/>
    <x v="6"/>
  </r>
  <r>
    <n v="68"/>
    <x v="761"/>
    <s v="Inverse multi-tasking installation"/>
    <n v="5700"/>
    <n v="14508"/>
    <n v="2.5452631578947367"/>
    <x v="3"/>
    <n v="246"/>
    <n v="58"/>
    <x v="4"/>
    <s v="EUR"/>
    <n v="1501131600"/>
    <n v="1505192400"/>
    <b v="0"/>
    <b v="1"/>
    <s v="theater/plays"/>
    <x v="1"/>
    <x v="1"/>
  </r>
  <r>
    <n v="753"/>
    <x v="762"/>
    <s v="Networked web-enabled product"/>
    <n v="4700"/>
    <n v="12065"/>
    <n v="2.5670212765957445"/>
    <x v="3"/>
    <n v="137"/>
    <n v="88"/>
    <x v="1"/>
    <s v="USD"/>
    <n v="1274590800"/>
    <n v="1275886800"/>
    <b v="0"/>
    <b v="0"/>
    <s v="photography/photography books"/>
    <x v="5"/>
    <x v="6"/>
  </r>
  <r>
    <n v="891"/>
    <x v="763"/>
    <s v="Synchronized demand-driven infrastructure"/>
    <n v="3000"/>
    <n v="7758"/>
    <n v="2.5859999999999999"/>
    <x v="3"/>
    <n v="165"/>
    <n v="47"/>
    <x v="0"/>
    <s v="CAD"/>
    <n v="1322892000"/>
    <n v="1326693600"/>
    <b v="0"/>
    <b v="0"/>
    <s v="film &amp; video/documentary"/>
    <x v="3"/>
    <x v="13"/>
  </r>
  <r>
    <n v="92"/>
    <x v="764"/>
    <s v="Object-based analyzing knowledge user"/>
    <n v="20000"/>
    <n v="51775"/>
    <n v="2.5887500000000001"/>
    <x v="3"/>
    <n v="498"/>
    <n v="103"/>
    <x v="3"/>
    <s v="CHF"/>
    <n v="1277269200"/>
    <n v="1277355600"/>
    <b v="0"/>
    <b v="1"/>
    <s v="games/video games"/>
    <x v="7"/>
    <x v="17"/>
  </r>
  <r>
    <n v="225"/>
    <x v="765"/>
    <s v="Enterprise-wide reciprocal success"/>
    <n v="67800"/>
    <n v="176398"/>
    <n v="2.6017404129793511"/>
    <x v="3"/>
    <n v="5880"/>
    <n v="29"/>
    <x v="1"/>
    <s v="USD"/>
    <n v="1399093200"/>
    <n v="1399093200"/>
    <b v="1"/>
    <b v="0"/>
    <s v="music/rock"/>
    <x v="4"/>
    <x v="4"/>
  </r>
  <r>
    <n v="484"/>
    <x v="766"/>
    <s v="Synergistic cohesive adapter"/>
    <n v="29600"/>
    <n v="77021"/>
    <n v="2.6020608108108108"/>
    <x v="3"/>
    <n v="1572"/>
    <n v="48"/>
    <x v="2"/>
    <s v="GBP"/>
    <n v="1407128400"/>
    <n v="1411362000"/>
    <b v="0"/>
    <b v="1"/>
    <s v="food/food trucks"/>
    <x v="0"/>
    <x v="0"/>
  </r>
  <r>
    <n v="88"/>
    <x v="767"/>
    <s v="Grass-roots fault-tolerant policy"/>
    <n v="4800"/>
    <n v="12516"/>
    <n v="2.6074999999999999"/>
    <x v="3"/>
    <n v="113"/>
    <n v="110"/>
    <x v="1"/>
    <s v="USD"/>
    <n v="1429160400"/>
    <n v="1431061200"/>
    <b v="0"/>
    <b v="0"/>
    <s v="publishing/translations"/>
    <x v="6"/>
    <x v="14"/>
  </r>
  <r>
    <n v="137"/>
    <x v="768"/>
    <s v="Down-sized disintermediate support"/>
    <n v="1800"/>
    <n v="4712"/>
    <n v="2.617777777777778"/>
    <x v="3"/>
    <n v="50"/>
    <n v="94"/>
    <x v="1"/>
    <s v="USD"/>
    <n v="1286341200"/>
    <n v="1286859600"/>
    <b v="0"/>
    <b v="0"/>
    <s v="publishing/nonfiction"/>
    <x v="6"/>
    <x v="7"/>
  </r>
  <r>
    <n v="807"/>
    <x v="769"/>
    <s v="Automated uniform concept"/>
    <n v="700"/>
    <n v="1848"/>
    <n v="2.64"/>
    <x v="3"/>
    <n v="43"/>
    <n v="42"/>
    <x v="1"/>
    <s v="USD"/>
    <n v="1571115600"/>
    <n v="1574920800"/>
    <b v="0"/>
    <b v="1"/>
    <s v="theater/plays"/>
    <x v="1"/>
    <x v="1"/>
  </r>
  <r>
    <n v="540"/>
    <x v="770"/>
    <s v="Front-line client-server secured line"/>
    <n v="5300"/>
    <n v="14097"/>
    <n v="2.6598113207547169"/>
    <x v="3"/>
    <n v="247"/>
    <n v="57"/>
    <x v="1"/>
    <s v="USD"/>
    <n v="1525496400"/>
    <n v="1527397200"/>
    <b v="0"/>
    <b v="0"/>
    <s v="photography/photography books"/>
    <x v="5"/>
    <x v="6"/>
  </r>
  <r>
    <n v="10"/>
    <x v="771"/>
    <s v="Monitored empowering installation"/>
    <n v="5200"/>
    <n v="13838"/>
    <n v="2.6611538461538462"/>
    <x v="3"/>
    <n v="220"/>
    <n v="62"/>
    <x v="1"/>
    <s v="USD"/>
    <n v="1281762000"/>
    <n v="1285909200"/>
    <b v="0"/>
    <b v="0"/>
    <s v="film &amp; video/drama"/>
    <x v="3"/>
    <x v="12"/>
  </r>
  <r>
    <n v="827"/>
    <x v="772"/>
    <s v="Innovative actuating artificial intelligence"/>
    <n v="2300"/>
    <n v="6134"/>
    <n v="2.6669565217391304"/>
    <x v="3"/>
    <n v="82"/>
    <n v="74"/>
    <x v="5"/>
    <s v="AUD"/>
    <n v="1304398800"/>
    <n v="1305435600"/>
    <b v="0"/>
    <b v="1"/>
    <s v="film &amp; video/drama"/>
    <x v="3"/>
    <x v="12"/>
  </r>
  <r>
    <n v="620"/>
    <x v="773"/>
    <s v="Synergized well-modulated project"/>
    <n v="4300"/>
    <n v="11525"/>
    <n v="2.6802325581395348"/>
    <x v="3"/>
    <n v="128"/>
    <n v="90"/>
    <x v="5"/>
    <s v="AUD"/>
    <n v="1467954000"/>
    <n v="1468299600"/>
    <b v="0"/>
    <b v="0"/>
    <s v="photography/photography books"/>
    <x v="5"/>
    <x v="6"/>
  </r>
  <r>
    <n v="258"/>
    <x v="774"/>
    <s v="Assimilated coherent hardware"/>
    <n v="5000"/>
    <n v="13424"/>
    <n v="2.6848000000000001"/>
    <x v="3"/>
    <n v="186"/>
    <n v="72"/>
    <x v="1"/>
    <s v="USD"/>
    <n v="1481176800"/>
    <n v="1482904800"/>
    <b v="0"/>
    <b v="1"/>
    <s v="theater/plays"/>
    <x v="1"/>
    <x v="1"/>
  </r>
  <r>
    <n v="804"/>
    <x v="775"/>
    <s v="Business-focused discrete software"/>
    <n v="2600"/>
    <n v="6987"/>
    <n v="2.6873076923076922"/>
    <x v="3"/>
    <n v="218"/>
    <n v="32"/>
    <x v="1"/>
    <s v="USD"/>
    <n v="1514872800"/>
    <n v="1516600800"/>
    <b v="0"/>
    <b v="0"/>
    <s v="music/rock"/>
    <x v="4"/>
    <x v="4"/>
  </r>
  <r>
    <n v="112"/>
    <x v="776"/>
    <s v="Re-engineered client-driven hub"/>
    <n v="4700"/>
    <n v="12635"/>
    <n v="2.6882978723404256"/>
    <x v="3"/>
    <n v="361"/>
    <n v="35"/>
    <x v="5"/>
    <s v="AUD"/>
    <n v="1408856400"/>
    <n v="1410152400"/>
    <b v="0"/>
    <b v="0"/>
    <s v="technology/web"/>
    <x v="2"/>
    <x v="2"/>
  </r>
  <r>
    <n v="723"/>
    <x v="777"/>
    <s v="Exclusive fresh-thinking model"/>
    <n v="4900"/>
    <n v="13250"/>
    <n v="2.704081632653061"/>
    <x v="3"/>
    <n v="144"/>
    <n v="92"/>
    <x v="5"/>
    <s v="AUD"/>
    <n v="1456898400"/>
    <n v="1458709200"/>
    <b v="0"/>
    <b v="0"/>
    <s v="theater/plays"/>
    <x v="1"/>
    <x v="1"/>
  </r>
  <r>
    <n v="770"/>
    <x v="778"/>
    <s v="User-centric attitude-oriented intranet"/>
    <n v="4300"/>
    <n v="11642"/>
    <n v="2.7074418604651163"/>
    <x v="3"/>
    <n v="216"/>
    <n v="53"/>
    <x v="4"/>
    <s v="EUR"/>
    <n v="1397451600"/>
    <n v="1398056400"/>
    <b v="0"/>
    <b v="1"/>
    <s v="theater/plays"/>
    <x v="1"/>
    <x v="1"/>
  </r>
  <r>
    <n v="548"/>
    <x v="779"/>
    <s v="Monitored discrete toolset"/>
    <n v="66100"/>
    <n v="179074"/>
    <n v="2.7091376701966716"/>
    <x v="3"/>
    <n v="2985"/>
    <n v="59"/>
    <x v="1"/>
    <s v="USD"/>
    <n v="1459486800"/>
    <n v="1460610000"/>
    <b v="0"/>
    <b v="0"/>
    <s v="theater/plays"/>
    <x v="1"/>
    <x v="1"/>
  </r>
  <r>
    <n v="871"/>
    <x v="780"/>
    <s v="Re-engineered client-driven knowledge user"/>
    <n v="71500"/>
    <n v="194912"/>
    <n v="2.7260419580419581"/>
    <x v="3"/>
    <n v="2320"/>
    <n v="84"/>
    <x v="1"/>
    <s v="USD"/>
    <n v="1509512400"/>
    <n v="1511071200"/>
    <b v="0"/>
    <b v="1"/>
    <s v="theater/plays"/>
    <x v="1"/>
    <x v="1"/>
  </r>
  <r>
    <n v="369"/>
    <x v="781"/>
    <s v="Polarized needs-based approach"/>
    <n v="5400"/>
    <n v="14743"/>
    <n v="2.730185185185185"/>
    <x v="3"/>
    <n v="154"/>
    <n v="95"/>
    <x v="1"/>
    <s v="USD"/>
    <n v="1359871200"/>
    <n v="1363237200"/>
    <b v="0"/>
    <b v="1"/>
    <s v="film &amp; video/television"/>
    <x v="3"/>
    <x v="21"/>
  </r>
  <r>
    <n v="249"/>
    <x v="782"/>
    <s v="Up-sized intermediate website"/>
    <n v="61500"/>
    <n v="168095"/>
    <n v="2.7332520325203253"/>
    <x v="3"/>
    <n v="6465"/>
    <n v="26"/>
    <x v="1"/>
    <s v="USD"/>
    <n v="1420178400"/>
    <n v="1420783200"/>
    <b v="0"/>
    <b v="0"/>
    <s v="publishing/translations"/>
    <x v="6"/>
    <x v="14"/>
  </r>
  <r>
    <n v="59"/>
    <x v="783"/>
    <s v="Assimilated real-time support"/>
    <n v="1400"/>
    <n v="3851"/>
    <n v="2.7507142857142859"/>
    <x v="3"/>
    <n v="128"/>
    <n v="30"/>
    <x v="1"/>
    <s v="USD"/>
    <n v="1497243600"/>
    <n v="1498539600"/>
    <b v="0"/>
    <b v="1"/>
    <s v="theater/plays"/>
    <x v="1"/>
    <x v="1"/>
  </r>
  <r>
    <n v="544"/>
    <x v="784"/>
    <s v="Public-key 3rdgeneration system engine"/>
    <n v="2800"/>
    <n v="7742"/>
    <n v="2.7650000000000001"/>
    <x v="3"/>
    <n v="84"/>
    <n v="92"/>
    <x v="1"/>
    <s v="USD"/>
    <n v="1452232800"/>
    <n v="1453356000"/>
    <b v="0"/>
    <b v="0"/>
    <s v="music/rock"/>
    <x v="4"/>
    <x v="4"/>
  </r>
  <r>
    <n v="368"/>
    <x v="785"/>
    <s v="Reactive directional capacity"/>
    <n v="5200"/>
    <n v="14394"/>
    <n v="2.7680769230769231"/>
    <x v="3"/>
    <n v="206"/>
    <n v="69"/>
    <x v="2"/>
    <s v="GBP"/>
    <n v="1286946000"/>
    <n v="1288933200"/>
    <b v="0"/>
    <b v="1"/>
    <s v="film &amp; video/documentary"/>
    <x v="3"/>
    <x v="13"/>
  </r>
  <r>
    <n v="624"/>
    <x v="786"/>
    <s v="Down-sized national software"/>
    <n v="5100"/>
    <n v="14249"/>
    <n v="2.793921568627451"/>
    <x v="3"/>
    <n v="432"/>
    <n v="32"/>
    <x v="1"/>
    <s v="USD"/>
    <n v="1422165600"/>
    <n v="1422684000"/>
    <b v="0"/>
    <b v="0"/>
    <s v="photography/photography books"/>
    <x v="5"/>
    <x v="6"/>
  </r>
  <r>
    <n v="102"/>
    <x v="787"/>
    <s v="Front-line web-enabled model"/>
    <n v="3700"/>
    <n v="10422"/>
    <n v="2.8167567567567566"/>
    <x v="3"/>
    <n v="336"/>
    <n v="31"/>
    <x v="1"/>
    <s v="USD"/>
    <n v="1526274000"/>
    <n v="1526878800"/>
    <b v="0"/>
    <b v="1"/>
    <s v="technology/wearables"/>
    <x v="2"/>
    <x v="11"/>
  </r>
  <r>
    <n v="608"/>
    <x v="330"/>
    <s v="Compatible full-range leverage"/>
    <n v="3900"/>
    <n v="11075"/>
    <n v="2.8397435897435899"/>
    <x v="3"/>
    <n v="316"/>
    <n v="35"/>
    <x v="1"/>
    <s v="USD"/>
    <n v="1551852000"/>
    <n v="1552197600"/>
    <b v="0"/>
    <b v="1"/>
    <s v="music/jazz"/>
    <x v="4"/>
    <x v="9"/>
  </r>
  <r>
    <n v="549"/>
    <x v="788"/>
    <s v="Business-focused intermediate system engine"/>
    <n v="29500"/>
    <n v="83843"/>
    <n v="2.8421355932203389"/>
    <x v="3"/>
    <n v="762"/>
    <n v="110"/>
    <x v="1"/>
    <s v="USD"/>
    <n v="1369717200"/>
    <n v="1370494800"/>
    <b v="0"/>
    <b v="0"/>
    <s v="technology/wearables"/>
    <x v="2"/>
    <x v="11"/>
  </r>
  <r>
    <n v="470"/>
    <x v="789"/>
    <s v="Extended dedicated archive"/>
    <n v="3600"/>
    <n v="10289"/>
    <n v="2.8580555555555556"/>
    <x v="3"/>
    <n v="381"/>
    <n v="27"/>
    <x v="1"/>
    <s v="USD"/>
    <n v="1481522400"/>
    <n v="1482127200"/>
    <b v="0"/>
    <b v="0"/>
    <s v="technology/wearables"/>
    <x v="2"/>
    <x v="11"/>
  </r>
  <r>
    <n v="305"/>
    <x v="790"/>
    <s v="Grass-roots actuating policy"/>
    <n v="2800"/>
    <n v="8014"/>
    <n v="2.8621428571428571"/>
    <x v="3"/>
    <n v="85"/>
    <n v="94"/>
    <x v="1"/>
    <s v="USD"/>
    <n v="1458363600"/>
    <n v="1461906000"/>
    <b v="0"/>
    <b v="0"/>
    <s v="theater/plays"/>
    <x v="1"/>
    <x v="1"/>
  </r>
  <r>
    <n v="425"/>
    <x v="791"/>
    <s v="Vision-oriented actuating hardware"/>
    <n v="2700"/>
    <n v="7767"/>
    <n v="2.8766666666666665"/>
    <x v="3"/>
    <n v="92"/>
    <n v="84"/>
    <x v="1"/>
    <s v="USD"/>
    <n v="1438059600"/>
    <n v="1438578000"/>
    <b v="0"/>
    <b v="0"/>
    <s v="photography/photography books"/>
    <x v="5"/>
    <x v="6"/>
  </r>
  <r>
    <n v="821"/>
    <x v="792"/>
    <s v="Extended impactful secured line"/>
    <n v="4900"/>
    <n v="14273"/>
    <n v="2.9128571428571428"/>
    <x v="3"/>
    <n v="210"/>
    <n v="67"/>
    <x v="1"/>
    <s v="USD"/>
    <n v="1488261600"/>
    <n v="1489381200"/>
    <b v="0"/>
    <b v="0"/>
    <s v="film &amp; video/documentary"/>
    <x v="3"/>
    <x v="13"/>
  </r>
  <r>
    <n v="184"/>
    <x v="793"/>
    <s v="Adaptive asynchronous emulation"/>
    <n v="3600"/>
    <n v="10550"/>
    <n v="2.9305555555555554"/>
    <x v="3"/>
    <n v="340"/>
    <n v="31"/>
    <x v="1"/>
    <s v="USD"/>
    <n v="1556859600"/>
    <n v="1556946000"/>
    <b v="0"/>
    <b v="0"/>
    <s v="theater/plays"/>
    <x v="1"/>
    <x v="1"/>
  </r>
  <r>
    <n v="314"/>
    <x v="794"/>
    <s v="Realigned upward-trending strategy"/>
    <n v="1400"/>
    <n v="4126"/>
    <n v="2.9471428571428571"/>
    <x v="3"/>
    <n v="133"/>
    <n v="31"/>
    <x v="1"/>
    <s v="USD"/>
    <n v="1552366800"/>
    <n v="1552798800"/>
    <b v="0"/>
    <b v="1"/>
    <s v="film &amp; video/documentary"/>
    <x v="3"/>
    <x v="13"/>
  </r>
  <r>
    <n v="962"/>
    <x v="795"/>
    <s v="User-centric cohesive policy"/>
    <n v="3600"/>
    <n v="10657"/>
    <n v="2.9602777777777778"/>
    <x v="3"/>
    <n v="266"/>
    <n v="40"/>
    <x v="1"/>
    <s v="USD"/>
    <n v="1384408800"/>
    <n v="1386223200"/>
    <b v="0"/>
    <b v="0"/>
    <s v="food/food trucks"/>
    <x v="0"/>
    <x v="0"/>
  </r>
  <r>
    <n v="197"/>
    <x v="796"/>
    <s v="Business-focused logistical framework"/>
    <n v="54700"/>
    <n v="163118"/>
    <n v="2.9820475319926874"/>
    <x v="3"/>
    <n v="1989"/>
    <n v="82"/>
    <x v="1"/>
    <s v="USD"/>
    <n v="1498194000"/>
    <n v="1499403600"/>
    <b v="0"/>
    <b v="0"/>
    <s v="film &amp; video/drama"/>
    <x v="3"/>
    <x v="12"/>
  </r>
  <r>
    <n v="359"/>
    <x v="797"/>
    <s v="Compatible needs-based architecture"/>
    <n v="4000"/>
    <n v="11948"/>
    <n v="2.9870000000000001"/>
    <x v="3"/>
    <n v="187"/>
    <n v="63"/>
    <x v="1"/>
    <s v="USD"/>
    <n v="1314421200"/>
    <n v="1315026000"/>
    <b v="0"/>
    <b v="0"/>
    <s v="film &amp; video/animation"/>
    <x v="3"/>
    <x v="3"/>
  </r>
  <r>
    <n v="78"/>
    <x v="798"/>
    <s v="User-centric bifurcated knowledge user"/>
    <n v="4500"/>
    <n v="13536"/>
    <n v="3.008"/>
    <x v="3"/>
    <n v="330"/>
    <n v="41"/>
    <x v="1"/>
    <s v="USD"/>
    <n v="1523854800"/>
    <n v="1523941200"/>
    <b v="0"/>
    <b v="0"/>
    <s v="publishing/translations"/>
    <x v="6"/>
    <x v="14"/>
  </r>
  <r>
    <n v="94"/>
    <x v="799"/>
    <s v="Grass-roots web-enabled contingency"/>
    <n v="2900"/>
    <n v="8807"/>
    <n v="3.036896551724138"/>
    <x v="3"/>
    <n v="180"/>
    <n v="48"/>
    <x v="2"/>
    <s v="GBP"/>
    <n v="1554613200"/>
    <n v="1555563600"/>
    <b v="0"/>
    <b v="0"/>
    <s v="technology/web"/>
    <x v="2"/>
    <x v="2"/>
  </r>
  <r>
    <n v="272"/>
    <x v="800"/>
    <s v="Networked radical neural-net"/>
    <n v="51100"/>
    <n v="155349"/>
    <n v="3.0400978473581213"/>
    <x v="3"/>
    <n v="1894"/>
    <n v="82"/>
    <x v="1"/>
    <s v="USD"/>
    <n v="1562734800"/>
    <n v="1564894800"/>
    <b v="0"/>
    <b v="1"/>
    <s v="theater/plays"/>
    <x v="1"/>
    <x v="1"/>
  </r>
  <r>
    <n v="491"/>
    <x v="801"/>
    <s v="Universal contextually-based knowledgebase"/>
    <n v="56800"/>
    <n v="173437"/>
    <n v="3.0534683098591549"/>
    <x v="3"/>
    <n v="2443"/>
    <n v="70"/>
    <x v="1"/>
    <s v="USD"/>
    <n v="1372654800"/>
    <n v="1374901200"/>
    <b v="0"/>
    <b v="1"/>
    <s v="food/food trucks"/>
    <x v="0"/>
    <x v="0"/>
  </r>
  <r>
    <n v="570"/>
    <x v="802"/>
    <s v="Realigned uniform knowledge user"/>
    <n v="31200"/>
    <n v="95364"/>
    <n v="3.0565384615384614"/>
    <x v="3"/>
    <n v="2725"/>
    <n v="34"/>
    <x v="1"/>
    <s v="USD"/>
    <n v="1419055200"/>
    <n v="1419573600"/>
    <b v="0"/>
    <b v="1"/>
    <s v="music/rock"/>
    <x v="4"/>
    <x v="4"/>
  </r>
  <r>
    <n v="180"/>
    <x v="803"/>
    <s v="Optional clear-thinking software"/>
    <n v="56000"/>
    <n v="172736"/>
    <n v="3.0845714285714285"/>
    <x v="3"/>
    <n v="2107"/>
    <n v="81"/>
    <x v="5"/>
    <s v="AUD"/>
    <n v="1269234000"/>
    <n v="1269666000"/>
    <b v="0"/>
    <b v="0"/>
    <s v="technology/wearables"/>
    <x v="2"/>
    <x v="11"/>
  </r>
  <r>
    <n v="31"/>
    <x v="804"/>
    <s v="Progressive needs-based focus group"/>
    <n v="3500"/>
    <n v="10850"/>
    <n v="3.1"/>
    <x v="3"/>
    <n v="226"/>
    <n v="48"/>
    <x v="2"/>
    <s v="GBP"/>
    <n v="1451973600"/>
    <n v="1454392800"/>
    <b v="0"/>
    <b v="0"/>
    <s v="games/video games"/>
    <x v="7"/>
    <x v="17"/>
  </r>
  <r>
    <n v="312"/>
    <x v="805"/>
    <s v="Robust impactful approach"/>
    <n v="59100"/>
    <n v="183345"/>
    <n v="3.1022842639593908"/>
    <x v="3"/>
    <n v="3742"/>
    <n v="48"/>
    <x v="1"/>
    <s v="USD"/>
    <n v="1382677200"/>
    <n v="1383282000"/>
    <b v="0"/>
    <b v="0"/>
    <s v="theater/plays"/>
    <x v="1"/>
    <x v="1"/>
  </r>
  <r>
    <n v="631"/>
    <x v="806"/>
    <s v="Quality-focused real-time solution"/>
    <n v="59200"/>
    <n v="183756"/>
    <n v="3.1039864864864866"/>
    <x v="3"/>
    <n v="3063"/>
    <n v="59"/>
    <x v="1"/>
    <s v="USD"/>
    <n v="1553576400"/>
    <n v="1553922000"/>
    <b v="0"/>
    <b v="0"/>
    <s v="theater/plays"/>
    <x v="1"/>
    <x v="1"/>
  </r>
  <r>
    <n v="133"/>
    <x v="807"/>
    <s v="Secured content-based product"/>
    <n v="4500"/>
    <n v="13985"/>
    <n v="3.1077777777777778"/>
    <x v="3"/>
    <n v="159"/>
    <n v="87"/>
    <x v="1"/>
    <s v="USD"/>
    <n v="1313125200"/>
    <n v="1315026000"/>
    <b v="0"/>
    <b v="0"/>
    <s v="music/world music"/>
    <x v="4"/>
    <x v="23"/>
  </r>
  <r>
    <n v="703"/>
    <x v="808"/>
    <s v="Cross-platform tertiary hub"/>
    <n v="63400"/>
    <n v="197728"/>
    <n v="3.1187381703470032"/>
    <x v="3"/>
    <n v="2038"/>
    <n v="97"/>
    <x v="1"/>
    <s v="USD"/>
    <n v="1334984400"/>
    <n v="1336453200"/>
    <b v="1"/>
    <b v="1"/>
    <s v="publishing/translations"/>
    <x v="6"/>
    <x v="14"/>
  </r>
  <r>
    <n v="262"/>
    <x v="809"/>
    <s v="Compatible multimedia hub"/>
    <n v="1700"/>
    <n v="5328"/>
    <n v="3.1341176470588237"/>
    <x v="3"/>
    <n v="107"/>
    <n v="49"/>
    <x v="1"/>
    <s v="USD"/>
    <n v="1301979600"/>
    <n v="1304226000"/>
    <b v="0"/>
    <b v="1"/>
    <s v="music/indie rock"/>
    <x v="4"/>
    <x v="10"/>
  </r>
  <r>
    <n v="832"/>
    <x v="810"/>
    <s v="Synergized fault-tolerant hierarchy"/>
    <n v="43200"/>
    <n v="136156"/>
    <n v="3.1517592592592591"/>
    <x v="3"/>
    <n v="1297"/>
    <n v="104"/>
    <x v="6"/>
    <s v="DKK"/>
    <n v="1445490000"/>
    <n v="1448431200"/>
    <b v="1"/>
    <b v="0"/>
    <s v="publishing/translations"/>
    <x v="6"/>
    <x v="14"/>
  </r>
  <r>
    <n v="404"/>
    <x v="811"/>
    <s v="Visionary exuding Internet solution"/>
    <n v="48900"/>
    <n v="154321"/>
    <n v="3.1558486707566464"/>
    <x v="3"/>
    <n v="2237"/>
    <n v="68"/>
    <x v="1"/>
    <s v="USD"/>
    <n v="1510639200"/>
    <n v="1510898400"/>
    <b v="0"/>
    <b v="0"/>
    <s v="theater/plays"/>
    <x v="1"/>
    <x v="1"/>
  </r>
  <r>
    <n v="471"/>
    <x v="796"/>
    <s v="Configurable static help-desk"/>
    <n v="3100"/>
    <n v="9889"/>
    <n v="3.19"/>
    <x v="3"/>
    <n v="194"/>
    <n v="50"/>
    <x v="2"/>
    <s v="GBP"/>
    <n v="1335934800"/>
    <n v="1335934800"/>
    <b v="0"/>
    <b v="1"/>
    <s v="food/food trucks"/>
    <x v="0"/>
    <x v="0"/>
  </r>
  <r>
    <n v="734"/>
    <x v="812"/>
    <s v="Exclusive 5thgeneration leverage"/>
    <n v="4200"/>
    <n v="13404"/>
    <n v="3.1914285714285713"/>
    <x v="3"/>
    <n v="536"/>
    <n v="25"/>
    <x v="1"/>
    <s v="USD"/>
    <n v="1485583200"/>
    <n v="1486620000"/>
    <b v="0"/>
    <b v="1"/>
    <s v="theater/plays"/>
    <x v="1"/>
    <x v="1"/>
  </r>
  <r>
    <n v="908"/>
    <x v="813"/>
    <s v="Networked intangible help-desk"/>
    <n v="38200"/>
    <n v="121950"/>
    <n v="3.1924083769633507"/>
    <x v="3"/>
    <n v="3934"/>
    <n v="30"/>
    <x v="1"/>
    <s v="USD"/>
    <n v="1335934800"/>
    <n v="1336885200"/>
    <b v="0"/>
    <b v="0"/>
    <s v="games/video games"/>
    <x v="7"/>
    <x v="17"/>
  </r>
  <r>
    <n v="976"/>
    <x v="814"/>
    <s v="Self-enabling value-added artificial intelligence"/>
    <n v="4000"/>
    <n v="12886"/>
    <n v="3.2214999999999998"/>
    <x v="3"/>
    <n v="140"/>
    <n v="92"/>
    <x v="1"/>
    <s v="USD"/>
    <n v="1296194400"/>
    <n v="1296712800"/>
    <b v="0"/>
    <b v="1"/>
    <s v="theater/plays"/>
    <x v="1"/>
    <x v="1"/>
  </r>
  <r>
    <n v="583"/>
    <x v="815"/>
    <s v="Centralized clear-thinking conglomeration"/>
    <n v="18900"/>
    <n v="60934"/>
    <n v="3.2240211640211642"/>
    <x v="3"/>
    <n v="909"/>
    <n v="67"/>
    <x v="1"/>
    <s v="USD"/>
    <n v="1329717600"/>
    <n v="1331186400"/>
    <b v="0"/>
    <b v="0"/>
    <s v="film &amp; video/documentary"/>
    <x v="3"/>
    <x v="13"/>
  </r>
  <r>
    <n v="38"/>
    <x v="816"/>
    <s v="Digitized client-driven database"/>
    <n v="3100"/>
    <n v="10085"/>
    <n v="3.2532258064516131"/>
    <x v="3"/>
    <n v="134"/>
    <n v="75"/>
    <x v="1"/>
    <s v="USD"/>
    <n v="1287378000"/>
    <n v="1287810000"/>
    <b v="0"/>
    <b v="0"/>
    <s v="photography/photography books"/>
    <x v="5"/>
    <x v="6"/>
  </r>
  <r>
    <n v="246"/>
    <x v="817"/>
    <s v="Seamless value-added standardization"/>
    <n v="4500"/>
    <n v="14649"/>
    <n v="3.2553333333333332"/>
    <x v="3"/>
    <n v="222"/>
    <n v="65"/>
    <x v="1"/>
    <s v="USD"/>
    <n v="1375678800"/>
    <n v="1376024400"/>
    <b v="0"/>
    <b v="0"/>
    <s v="technology/web"/>
    <x v="2"/>
    <x v="2"/>
  </r>
  <r>
    <n v="278"/>
    <x v="818"/>
    <s v="Distributed multi-tasking strategy"/>
    <n v="2700"/>
    <n v="8799"/>
    <n v="3.2588888888888889"/>
    <x v="3"/>
    <n v="91"/>
    <n v="96"/>
    <x v="1"/>
    <s v="USD"/>
    <n v="1353909600"/>
    <n v="1356069600"/>
    <b v="0"/>
    <b v="0"/>
    <s v="technology/web"/>
    <x v="2"/>
    <x v="2"/>
  </r>
  <r>
    <n v="7"/>
    <x v="819"/>
    <s v="Centralized cohesive challenge"/>
    <n v="4500"/>
    <n v="14741"/>
    <n v="3.2757777777777779"/>
    <x v="3"/>
    <n v="227"/>
    <n v="64"/>
    <x v="6"/>
    <s v="DKK"/>
    <n v="1439442000"/>
    <n v="1439614800"/>
    <b v="0"/>
    <b v="0"/>
    <s v="theater/plays"/>
    <x v="1"/>
    <x v="1"/>
  </r>
  <r>
    <n v="29"/>
    <x v="820"/>
    <s v="Focused 6thgeneration forecast"/>
    <n v="45900"/>
    <n v="150965"/>
    <n v="3.2889978213507627"/>
    <x v="3"/>
    <n v="1606"/>
    <n v="94"/>
    <x v="3"/>
    <s v="CHF"/>
    <n v="1532062800"/>
    <n v="1535518800"/>
    <b v="0"/>
    <b v="0"/>
    <s v="film &amp; video/shorts"/>
    <x v="3"/>
    <x v="19"/>
  </r>
  <r>
    <n v="466"/>
    <x v="821"/>
    <s v="Pre-emptive transitional frame"/>
    <n v="1200"/>
    <n v="3984"/>
    <n v="3.32"/>
    <x v="3"/>
    <n v="42"/>
    <n v="94"/>
    <x v="1"/>
    <s v="USD"/>
    <n v="1368594000"/>
    <n v="1370581200"/>
    <b v="0"/>
    <b v="1"/>
    <s v="technology/wearables"/>
    <x v="2"/>
    <x v="11"/>
  </r>
  <r>
    <n v="23"/>
    <x v="822"/>
    <s v="Devolved next generation adapter"/>
    <n v="4500"/>
    <n v="14942"/>
    <n v="3.3204444444444445"/>
    <x v="3"/>
    <n v="142"/>
    <n v="105"/>
    <x v="2"/>
    <s v="GBP"/>
    <n v="1550124000"/>
    <n v="1554699600"/>
    <b v="0"/>
    <b v="0"/>
    <s v="film &amp; video/documentary"/>
    <x v="3"/>
    <x v="13"/>
  </r>
  <r>
    <n v="219"/>
    <x v="823"/>
    <s v="Stand-alone mobile customer loyalty"/>
    <n v="41700"/>
    <n v="138497"/>
    <n v="3.3212709832134291"/>
    <x v="3"/>
    <n v="1539"/>
    <n v="89"/>
    <x v="1"/>
    <s v="USD"/>
    <n v="1345093200"/>
    <n v="1346130000"/>
    <b v="0"/>
    <b v="0"/>
    <s v="film &amp; video/animation"/>
    <x v="3"/>
    <x v="3"/>
  </r>
  <r>
    <n v="968"/>
    <x v="824"/>
    <s v="Open-architected disintermediate budgetary management"/>
    <n v="2400"/>
    <n v="8117"/>
    <n v="3.3820833333333336"/>
    <x v="3"/>
    <n v="114"/>
    <n v="71"/>
    <x v="1"/>
    <s v="USD"/>
    <n v="1293861600"/>
    <n v="1295157600"/>
    <b v="0"/>
    <b v="0"/>
    <s v="food/food trucks"/>
    <x v="0"/>
    <x v="0"/>
  </r>
  <r>
    <n v="848"/>
    <x v="825"/>
    <s v="Robust motivating orchestration"/>
    <n v="3200"/>
    <n v="10831"/>
    <n v="3.3846875000000001"/>
    <x v="3"/>
    <n v="172"/>
    <n v="62"/>
    <x v="1"/>
    <s v="USD"/>
    <n v="1276318800"/>
    <n v="1277096400"/>
    <b v="0"/>
    <b v="0"/>
    <s v="film &amp; video/drama"/>
    <x v="3"/>
    <x v="12"/>
  </r>
  <r>
    <n v="580"/>
    <x v="826"/>
    <s v="Seamless 6thgeneration extranet"/>
    <n v="43800"/>
    <n v="149578"/>
    <n v="3.4150228310502282"/>
    <x v="3"/>
    <n v="3116"/>
    <n v="48"/>
    <x v="1"/>
    <s v="USD"/>
    <n v="1393394400"/>
    <n v="1394085600"/>
    <b v="0"/>
    <b v="0"/>
    <s v="theater/plays"/>
    <x v="1"/>
    <x v="1"/>
  </r>
  <r>
    <n v="874"/>
    <x v="827"/>
    <s v="Managed discrete parallelism"/>
    <n v="40200"/>
    <n v="139468"/>
    <n v="3.4693532338308457"/>
    <x v="3"/>
    <n v="4358"/>
    <n v="32"/>
    <x v="1"/>
    <s v="USD"/>
    <n v="1271998800"/>
    <n v="1275282000"/>
    <b v="0"/>
    <b v="1"/>
    <s v="photography/photography books"/>
    <x v="5"/>
    <x v="6"/>
  </r>
  <r>
    <n v="864"/>
    <x v="828"/>
    <s v="Automated static workforce"/>
    <n v="4200"/>
    <n v="14577"/>
    <n v="3.4707142857142856"/>
    <x v="3"/>
    <n v="150"/>
    <n v="97"/>
    <x v="1"/>
    <s v="USD"/>
    <n v="1471582800"/>
    <n v="1472014800"/>
    <b v="0"/>
    <b v="0"/>
    <s v="film &amp; video/shorts"/>
    <x v="3"/>
    <x v="19"/>
  </r>
  <r>
    <n v="822"/>
    <x v="829"/>
    <s v="Distributed optimizing protocol"/>
    <n v="54000"/>
    <n v="188982"/>
    <n v="3.4996666666666667"/>
    <x v="3"/>
    <n v="2100"/>
    <n v="89"/>
    <x v="1"/>
    <s v="USD"/>
    <n v="1393567200"/>
    <n v="1395032400"/>
    <b v="0"/>
    <b v="0"/>
    <s v="music/rock"/>
    <x v="4"/>
    <x v="4"/>
  </r>
  <r>
    <n v="458"/>
    <x v="830"/>
    <s v="Pre-emptive neutral portal"/>
    <n v="33800"/>
    <n v="118706"/>
    <n v="3.5120118343195266"/>
    <x v="3"/>
    <n v="2120"/>
    <n v="55"/>
    <x v="1"/>
    <s v="USD"/>
    <n v="1269752400"/>
    <n v="1273554000"/>
    <b v="0"/>
    <b v="0"/>
    <s v="theater/plays"/>
    <x v="1"/>
    <x v="1"/>
  </r>
  <r>
    <n v="735"/>
    <x v="831"/>
    <s v="Grass-roots zero administration alliance"/>
    <n v="37100"/>
    <n v="131404"/>
    <n v="3.5418867924528303"/>
    <x v="3"/>
    <n v="1991"/>
    <n v="65"/>
    <x v="1"/>
    <s v="USD"/>
    <n v="1459314000"/>
    <n v="1459918800"/>
    <b v="0"/>
    <b v="0"/>
    <s v="photography/photography books"/>
    <x v="5"/>
    <x v="6"/>
  </r>
  <r>
    <n v="439"/>
    <x v="832"/>
    <s v="Digitized transitional monitoring"/>
    <n v="28400"/>
    <n v="100900"/>
    <n v="3.5528169014084505"/>
    <x v="3"/>
    <n v="2293"/>
    <n v="44"/>
    <x v="1"/>
    <s v="USD"/>
    <n v="1478408400"/>
    <n v="1479016800"/>
    <b v="0"/>
    <b v="0"/>
    <s v="film &amp; video/science fiction"/>
    <x v="3"/>
    <x v="15"/>
  </r>
  <r>
    <n v="964"/>
    <x v="833"/>
    <s v="Devolved disintermediate encryption"/>
    <n v="3700"/>
    <n v="13164"/>
    <n v="3.5578378378378379"/>
    <x v="3"/>
    <n v="155"/>
    <n v="84"/>
    <x v="1"/>
    <s v="USD"/>
    <n v="1431320400"/>
    <n v="1431752400"/>
    <b v="0"/>
    <b v="0"/>
    <s v="theater/plays"/>
    <x v="1"/>
    <x v="1"/>
  </r>
  <r>
    <n v="407"/>
    <x v="834"/>
    <s v="Organized bandwidth-monitored core"/>
    <n v="3400"/>
    <n v="12100"/>
    <n v="3.5588235294117645"/>
    <x v="3"/>
    <n v="484"/>
    <n v="25"/>
    <x v="6"/>
    <s v="DKK"/>
    <n v="1570942800"/>
    <n v="1571547600"/>
    <b v="0"/>
    <b v="0"/>
    <s v="theater/plays"/>
    <x v="1"/>
    <x v="1"/>
  </r>
  <r>
    <n v="856"/>
    <x v="279"/>
    <s v="Profound composite core"/>
    <n v="2400"/>
    <n v="8558"/>
    <n v="3.5658333333333334"/>
    <x v="3"/>
    <n v="158"/>
    <n v="54"/>
    <x v="1"/>
    <s v="USD"/>
    <n v="1335243600"/>
    <n v="1336712400"/>
    <b v="0"/>
    <b v="0"/>
    <s v="food/food trucks"/>
    <x v="0"/>
    <x v="0"/>
  </r>
  <r>
    <n v="823"/>
    <x v="835"/>
    <s v="Secured well-modulated system engine"/>
    <n v="4100"/>
    <n v="14640"/>
    <n v="3.5707317073170732"/>
    <x v="3"/>
    <n v="252"/>
    <n v="58"/>
    <x v="1"/>
    <s v="USD"/>
    <n v="1410325200"/>
    <n v="1412485200"/>
    <b v="1"/>
    <b v="1"/>
    <s v="music/rock"/>
    <x v="4"/>
    <x v="4"/>
  </r>
  <r>
    <n v="179"/>
    <x v="836"/>
    <s v="Realigned human-resource orchestration"/>
    <n v="44500"/>
    <n v="159185"/>
    <n v="3.5771910112359548"/>
    <x v="3"/>
    <n v="3537"/>
    <n v="45"/>
    <x v="0"/>
    <s v="CAD"/>
    <n v="1363496400"/>
    <n v="1363582800"/>
    <b v="0"/>
    <b v="1"/>
    <s v="theater/plays"/>
    <x v="1"/>
    <x v="1"/>
  </r>
  <r>
    <n v="683"/>
    <x v="837"/>
    <s v="Virtual systemic intranet"/>
    <n v="2300"/>
    <n v="8244"/>
    <n v="3.5843478260869563"/>
    <x v="3"/>
    <n v="147"/>
    <n v="56"/>
    <x v="1"/>
    <s v="USD"/>
    <n v="1537074000"/>
    <n v="1537246800"/>
    <b v="0"/>
    <b v="0"/>
    <s v="theater/plays"/>
    <x v="1"/>
    <x v="1"/>
  </r>
  <r>
    <n v="669"/>
    <x v="838"/>
    <s v="Upgradable bi-directional concept"/>
    <n v="48800"/>
    <n v="175020"/>
    <n v="3.5864754098360656"/>
    <x v="3"/>
    <n v="1621"/>
    <n v="107"/>
    <x v="4"/>
    <s v="EUR"/>
    <n v="1498453200"/>
    <n v="1499230800"/>
    <b v="0"/>
    <b v="0"/>
    <s v="theater/plays"/>
    <x v="1"/>
    <x v="1"/>
  </r>
  <r>
    <n v="106"/>
    <x v="839"/>
    <s v="Ameliorated clear-thinking circuit"/>
    <n v="3900"/>
    <n v="14006"/>
    <n v="3.5912820512820511"/>
    <x v="3"/>
    <n v="147"/>
    <n v="95"/>
    <x v="1"/>
    <s v="USD"/>
    <n v="1567918800"/>
    <n v="1568350800"/>
    <b v="0"/>
    <b v="0"/>
    <s v="theater/plays"/>
    <x v="1"/>
    <x v="1"/>
  </r>
  <r>
    <n v="376"/>
    <x v="840"/>
    <s v="Mandatory uniform matrix"/>
    <n v="3400"/>
    <n v="12275"/>
    <n v="3.6102941176470589"/>
    <x v="3"/>
    <n v="131"/>
    <n v="93"/>
    <x v="1"/>
    <s v="USD"/>
    <n v="1404622800"/>
    <n v="1405141200"/>
    <b v="0"/>
    <b v="0"/>
    <s v="music/rock"/>
    <x v="4"/>
    <x v="4"/>
  </r>
  <r>
    <n v="195"/>
    <x v="751"/>
    <s v="Upgradable high-level solution"/>
    <n v="15800"/>
    <n v="57157"/>
    <n v="3.61753164556962"/>
    <x v="3"/>
    <n v="524"/>
    <n v="109"/>
    <x v="1"/>
    <s v="USD"/>
    <n v="1532840400"/>
    <n v="1533445200"/>
    <b v="0"/>
    <b v="0"/>
    <s v="music/electric music"/>
    <x v="4"/>
    <x v="5"/>
  </r>
  <r>
    <n v="264"/>
    <x v="841"/>
    <s v="Virtual reciprocal policy"/>
    <n v="45600"/>
    <n v="165375"/>
    <n v="3.6266447368421053"/>
    <x v="3"/>
    <n v="5512"/>
    <n v="30"/>
    <x v="1"/>
    <s v="USD"/>
    <n v="1360648800"/>
    <n v="1362031200"/>
    <b v="0"/>
    <b v="0"/>
    <s v="theater/plays"/>
    <x v="1"/>
    <x v="1"/>
  </r>
  <r>
    <n v="474"/>
    <x v="842"/>
    <s v="Enhanced neutral ability"/>
    <n v="4000"/>
    <n v="14606"/>
    <n v="3.6515"/>
    <x v="3"/>
    <n v="142"/>
    <n v="102"/>
    <x v="1"/>
    <s v="USD"/>
    <n v="1418709600"/>
    <n v="1418796000"/>
    <b v="0"/>
    <b v="0"/>
    <s v="film &amp; video/television"/>
    <x v="3"/>
    <x v="21"/>
  </r>
  <r>
    <n v="226"/>
    <x v="787"/>
    <s v="Progressive neutral middleware"/>
    <n v="3000"/>
    <n v="10999"/>
    <n v="3.6663333333333332"/>
    <x v="3"/>
    <n v="112"/>
    <n v="98"/>
    <x v="1"/>
    <s v="USD"/>
    <n v="1270702800"/>
    <n v="1273899600"/>
    <b v="0"/>
    <b v="0"/>
    <s v="photography/photography books"/>
    <x v="5"/>
    <x v="6"/>
  </r>
  <r>
    <n v="954"/>
    <x v="843"/>
    <s v="Enterprise-wide client-driven policy"/>
    <n v="42600"/>
    <n v="156384"/>
    <n v="3.6709859154929578"/>
    <x v="3"/>
    <n v="1548"/>
    <n v="101"/>
    <x v="5"/>
    <s v="AUD"/>
    <n v="1348290000"/>
    <n v="1350363600"/>
    <b v="0"/>
    <b v="0"/>
    <s v="technology/web"/>
    <x v="2"/>
    <x v="2"/>
  </r>
  <r>
    <n v="124"/>
    <x v="844"/>
    <s v="Polarized uniform software"/>
    <n v="2600"/>
    <n v="9562"/>
    <n v="3.6776923076923076"/>
    <x v="3"/>
    <n v="94"/>
    <n v="101"/>
    <x v="4"/>
    <s v="EUR"/>
    <n v="1557723600"/>
    <n v="1562302800"/>
    <b v="0"/>
    <b v="0"/>
    <s v="photography/photography books"/>
    <x v="5"/>
    <x v="6"/>
  </r>
  <r>
    <n v="817"/>
    <x v="845"/>
    <s v="Front-line intermediate moderator"/>
    <n v="51300"/>
    <n v="189192"/>
    <n v="3.687953216374269"/>
    <x v="3"/>
    <n v="2489"/>
    <n v="76"/>
    <x v="4"/>
    <s v="EUR"/>
    <n v="1556946000"/>
    <n v="1559365200"/>
    <b v="0"/>
    <b v="1"/>
    <s v="publishing/nonfiction"/>
    <x v="6"/>
    <x v="7"/>
  </r>
  <r>
    <n v="574"/>
    <x v="846"/>
    <s v="Adaptive local task-force"/>
    <n v="2700"/>
    <n v="9967"/>
    <n v="3.6914814814814814"/>
    <x v="3"/>
    <n v="144"/>
    <n v="69"/>
    <x v="1"/>
    <s v="USD"/>
    <n v="1575698400"/>
    <n v="1576562400"/>
    <b v="0"/>
    <b v="1"/>
    <s v="food/food trucks"/>
    <x v="0"/>
    <x v="0"/>
  </r>
  <r>
    <n v="561"/>
    <x v="847"/>
    <s v="Down-sized logistical adapter"/>
    <n v="3000"/>
    <n v="11091"/>
    <n v="3.6970000000000001"/>
    <x v="3"/>
    <n v="198"/>
    <n v="56"/>
    <x v="3"/>
    <s v="CHF"/>
    <n v="1318827600"/>
    <n v="1319000400"/>
    <b v="0"/>
    <b v="0"/>
    <s v="theater/plays"/>
    <x v="1"/>
    <x v="1"/>
  </r>
  <r>
    <n v="882"/>
    <x v="848"/>
    <s v="Balanced demand-driven definition"/>
    <n v="800"/>
    <n v="2960"/>
    <n v="3.7"/>
    <x v="3"/>
    <n v="80"/>
    <n v="37"/>
    <x v="1"/>
    <s v="USD"/>
    <n v="1421820000"/>
    <n v="1422165600"/>
    <b v="0"/>
    <b v="0"/>
    <s v="theater/plays"/>
    <x v="1"/>
    <x v="1"/>
  </r>
  <r>
    <n v="263"/>
    <x v="849"/>
    <s v="Organic eco-centric success"/>
    <n v="2900"/>
    <n v="10756"/>
    <n v="3.7089655172413791"/>
    <x v="3"/>
    <n v="199"/>
    <n v="54"/>
    <x v="1"/>
    <s v="USD"/>
    <n v="1263016800"/>
    <n v="1263016800"/>
    <b v="0"/>
    <b v="0"/>
    <s v="photography/photography books"/>
    <x v="5"/>
    <x v="6"/>
  </r>
  <r>
    <n v="362"/>
    <x v="850"/>
    <s v="Automated actuating conglomeration"/>
    <n v="3700"/>
    <n v="13755"/>
    <n v="3.7175675675675675"/>
    <x v="3"/>
    <n v="191"/>
    <n v="72"/>
    <x v="1"/>
    <s v="USD"/>
    <n v="1296108000"/>
    <n v="1299391200"/>
    <b v="0"/>
    <b v="0"/>
    <s v="music/rock"/>
    <x v="4"/>
    <x v="4"/>
  </r>
  <r>
    <n v="974"/>
    <x v="851"/>
    <s v="Multi-channeled reciprocal interface"/>
    <n v="800"/>
    <n v="2991"/>
    <n v="3.73875"/>
    <x v="3"/>
    <n v="32"/>
    <n v="93"/>
    <x v="1"/>
    <s v="USD"/>
    <n v="1368853200"/>
    <n v="1368939600"/>
    <b v="0"/>
    <b v="0"/>
    <s v="music/indie rock"/>
    <x v="4"/>
    <x v="10"/>
  </r>
  <r>
    <n v="113"/>
    <x v="852"/>
    <s v="User-friendly tertiary array"/>
    <n v="3300"/>
    <n v="12437"/>
    <n v="3.7687878787878786"/>
    <x v="3"/>
    <n v="131"/>
    <n v="94"/>
    <x v="1"/>
    <s v="USD"/>
    <n v="1505192400"/>
    <n v="1505797200"/>
    <b v="0"/>
    <b v="0"/>
    <s v="food/food trucks"/>
    <x v="0"/>
    <x v="0"/>
  </r>
  <r>
    <n v="33"/>
    <x v="853"/>
    <s v="Exclusive interactive approach"/>
    <n v="50200"/>
    <n v="189666"/>
    <n v="3.7782071713147412"/>
    <x v="3"/>
    <n v="5419"/>
    <n v="35"/>
    <x v="1"/>
    <s v="USD"/>
    <n v="1412485200"/>
    <n v="1415685600"/>
    <b v="0"/>
    <b v="0"/>
    <s v="theater/plays"/>
    <x v="1"/>
    <x v="1"/>
  </r>
  <r>
    <n v="965"/>
    <x v="854"/>
    <s v="Phased clear-thinking policy"/>
    <n v="2200"/>
    <n v="8501"/>
    <n v="3.8640909090909092"/>
    <x v="3"/>
    <n v="207"/>
    <n v="41"/>
    <x v="2"/>
    <s v="GBP"/>
    <n v="1264399200"/>
    <n v="1267855200"/>
    <b v="0"/>
    <b v="0"/>
    <s v="music/rock"/>
    <x v="4"/>
    <x v="4"/>
  </r>
  <r>
    <n v="863"/>
    <x v="855"/>
    <s v="Automated reciprocal protocol"/>
    <n v="1400"/>
    <n v="5415"/>
    <n v="3.8678571428571429"/>
    <x v="3"/>
    <n v="217"/>
    <n v="24"/>
    <x v="1"/>
    <s v="USD"/>
    <n v="1434517200"/>
    <n v="1436504400"/>
    <b v="0"/>
    <b v="1"/>
    <s v="film &amp; video/television"/>
    <x v="3"/>
    <x v="21"/>
  </r>
  <r>
    <n v="48"/>
    <x v="856"/>
    <s v="Optimized leadingedge concept"/>
    <n v="33300"/>
    <n v="128862"/>
    <n v="3.86972972972973"/>
    <x v="3"/>
    <n v="2431"/>
    <n v="53"/>
    <x v="1"/>
    <s v="USD"/>
    <n v="1435208400"/>
    <n v="1436245200"/>
    <b v="0"/>
    <b v="0"/>
    <s v="theater/plays"/>
    <x v="1"/>
    <x v="1"/>
  </r>
  <r>
    <n v="825"/>
    <x v="857"/>
    <s v="Open-architected 24/7 infrastructure"/>
    <n v="3600"/>
    <n v="13950"/>
    <n v="3.875"/>
    <x v="3"/>
    <n v="157"/>
    <n v="88"/>
    <x v="2"/>
    <s v="GBP"/>
    <n v="1500958800"/>
    <n v="1501995600"/>
    <b v="0"/>
    <b v="0"/>
    <s v="film &amp; video/shorts"/>
    <x v="3"/>
    <x v="19"/>
  </r>
  <r>
    <n v="313"/>
    <x v="858"/>
    <s v="Secured maximized policy"/>
    <n v="2200"/>
    <n v="8697"/>
    <n v="3.9531818181818181"/>
    <x v="3"/>
    <n v="223"/>
    <n v="39"/>
    <x v="1"/>
    <s v="USD"/>
    <n v="1330322400"/>
    <n v="1330495200"/>
    <b v="0"/>
    <b v="0"/>
    <s v="music/rock"/>
    <x v="4"/>
    <x v="4"/>
  </r>
  <r>
    <n v="224"/>
    <x v="859"/>
    <s v="Diverse analyzing definition"/>
    <n v="46300"/>
    <n v="186885"/>
    <n v="4.0363930885529156"/>
    <x v="3"/>
    <n v="3594"/>
    <n v="51"/>
    <x v="1"/>
    <s v="USD"/>
    <n v="1411534800"/>
    <n v="1415426400"/>
    <b v="0"/>
    <b v="0"/>
    <s v="film &amp; video/science fiction"/>
    <x v="3"/>
    <x v="15"/>
  </r>
  <r>
    <n v="757"/>
    <x v="860"/>
    <s v="Profit-focused motivating function"/>
    <n v="1400"/>
    <n v="5696"/>
    <n v="4.0685714285714285"/>
    <x v="3"/>
    <n v="114"/>
    <n v="49"/>
    <x v="1"/>
    <s v="USD"/>
    <n v="1305176400"/>
    <n v="1305522000"/>
    <b v="0"/>
    <b v="0"/>
    <s v="film &amp; video/drama"/>
    <x v="3"/>
    <x v="12"/>
  </r>
  <r>
    <n v="899"/>
    <x v="861"/>
    <s v="Implemented multimedia time-frame"/>
    <n v="3100"/>
    <n v="12620"/>
    <n v="4.0709677419354842"/>
    <x v="3"/>
    <n v="123"/>
    <n v="102"/>
    <x v="3"/>
    <s v="CHF"/>
    <n v="1381122000"/>
    <n v="1382677200"/>
    <b v="0"/>
    <b v="0"/>
    <s v="music/jazz"/>
    <x v="4"/>
    <x v="9"/>
  </r>
  <r>
    <n v="353"/>
    <x v="862"/>
    <s v="Profit-focused multi-tasking access"/>
    <n v="33600"/>
    <n v="137961"/>
    <n v="4.105982142857143"/>
    <x v="3"/>
    <n v="1703"/>
    <n v="81"/>
    <x v="1"/>
    <s v="USD"/>
    <n v="1562302800"/>
    <n v="1562389200"/>
    <b v="0"/>
    <b v="0"/>
    <s v="theater/plays"/>
    <x v="1"/>
    <x v="1"/>
  </r>
  <r>
    <n v="730"/>
    <x v="863"/>
    <s v="Visionary system-worthy attitude"/>
    <n v="28800"/>
    <n v="118847"/>
    <n v="4.1266319444444441"/>
    <x v="3"/>
    <n v="1071"/>
    <n v="110"/>
    <x v="0"/>
    <s v="CAD"/>
    <n v="1432357200"/>
    <n v="1432875600"/>
    <b v="0"/>
    <b v="0"/>
    <s v="technology/wearables"/>
    <x v="2"/>
    <x v="11"/>
  </r>
  <r>
    <n v="495"/>
    <x v="864"/>
    <s v="Centralized clear-thinking solution"/>
    <n v="3200"/>
    <n v="13264"/>
    <n v="4.1449999999999996"/>
    <x v="3"/>
    <n v="195"/>
    <n v="68"/>
    <x v="6"/>
    <s v="DKK"/>
    <n v="1402376400"/>
    <n v="1402722000"/>
    <b v="0"/>
    <b v="0"/>
    <s v="theater/plays"/>
    <x v="1"/>
    <x v="1"/>
  </r>
  <r>
    <n v="167"/>
    <x v="865"/>
    <s v="Robust content-based emulation"/>
    <n v="2600"/>
    <n v="10804"/>
    <n v="4.155384615384615"/>
    <x v="3"/>
    <n v="146"/>
    <n v="74"/>
    <x v="5"/>
    <s v="AUD"/>
    <n v="1370840400"/>
    <n v="1371704400"/>
    <b v="0"/>
    <b v="0"/>
    <s v="theater/plays"/>
    <x v="1"/>
    <x v="1"/>
  </r>
  <r>
    <n v="177"/>
    <x v="866"/>
    <s v="Digitized solution-oriented product"/>
    <n v="38800"/>
    <n v="161593"/>
    <n v="4.1647680412371137"/>
    <x v="3"/>
    <n v="2739"/>
    <n v="58"/>
    <x v="1"/>
    <s v="USD"/>
    <n v="1289800800"/>
    <n v="1291960800"/>
    <b v="0"/>
    <b v="0"/>
    <s v="theater/plays"/>
    <x v="1"/>
    <x v="1"/>
  </r>
  <r>
    <n v="240"/>
    <x v="867"/>
    <s v="Vision-oriented dynamic service-desk"/>
    <n v="29400"/>
    <n v="123124"/>
    <n v="4.1878911564625847"/>
    <x v="3"/>
    <n v="1784"/>
    <n v="69"/>
    <x v="1"/>
    <s v="USD"/>
    <n v="1281070800"/>
    <n v="1281157200"/>
    <b v="0"/>
    <b v="0"/>
    <s v="theater/plays"/>
    <x v="1"/>
    <x v="1"/>
  </r>
  <r>
    <n v="610"/>
    <x v="868"/>
    <s v="Stand-alone multi-state data-warehouse"/>
    <n v="42800"/>
    <n v="179356"/>
    <n v="4.1905607476635511"/>
    <x v="3"/>
    <n v="6406"/>
    <n v="27"/>
    <x v="1"/>
    <s v="USD"/>
    <n v="1355637600"/>
    <n v="1356847200"/>
    <b v="0"/>
    <b v="0"/>
    <s v="theater/plays"/>
    <x v="1"/>
    <x v="1"/>
  </r>
  <r>
    <n v="230"/>
    <x v="869"/>
    <s v="Progressive value-added ability"/>
    <n v="2400"/>
    <n v="10084"/>
    <n v="4.2016666666666671"/>
    <x v="3"/>
    <n v="101"/>
    <n v="99"/>
    <x v="1"/>
    <s v="USD"/>
    <n v="1575612000"/>
    <n v="1575612000"/>
    <b v="0"/>
    <b v="0"/>
    <s v="games/video games"/>
    <x v="7"/>
    <x v="17"/>
  </r>
  <r>
    <n v="238"/>
    <x v="870"/>
    <s v="Distributed systemic adapter"/>
    <n v="2400"/>
    <n v="10138"/>
    <n v="4.2241666666666671"/>
    <x v="3"/>
    <n v="97"/>
    <n v="104"/>
    <x v="6"/>
    <s v="DKK"/>
    <n v="1513231200"/>
    <n v="1515391200"/>
    <b v="0"/>
    <b v="1"/>
    <s v="theater/plays"/>
    <x v="1"/>
    <x v="1"/>
  </r>
  <r>
    <n v="152"/>
    <x v="871"/>
    <s v="User-centric fault-tolerant task-force"/>
    <n v="41500"/>
    <n v="175573"/>
    <n v="4.2306746987951804"/>
    <x v="3"/>
    <n v="3376"/>
    <n v="52"/>
    <x v="1"/>
    <s v="USD"/>
    <n v="1487311200"/>
    <n v="1487916000"/>
    <b v="0"/>
    <b v="0"/>
    <s v="music/indie rock"/>
    <x v="4"/>
    <x v="10"/>
  </r>
  <r>
    <n v="169"/>
    <x v="872"/>
    <s v="Profit-focused modular product"/>
    <n v="23300"/>
    <n v="98811"/>
    <n v="4.240815450643777"/>
    <x v="3"/>
    <n v="1267"/>
    <n v="77"/>
    <x v="1"/>
    <s v="USD"/>
    <n v="1339909200"/>
    <n v="1342328400"/>
    <b v="0"/>
    <b v="1"/>
    <s v="film &amp; video/shorts"/>
    <x v="3"/>
    <x v="19"/>
  </r>
  <r>
    <n v="207"/>
    <x v="873"/>
    <s v="Digitized 5thgeneration knowledgebase"/>
    <n v="1000"/>
    <n v="4257"/>
    <n v="4.2569999999999997"/>
    <x v="3"/>
    <n v="43"/>
    <n v="99"/>
    <x v="1"/>
    <s v="USD"/>
    <n v="1535432400"/>
    <n v="1537160400"/>
    <b v="0"/>
    <b v="1"/>
    <s v="music/rock"/>
    <x v="4"/>
    <x v="4"/>
  </r>
  <r>
    <n v="520"/>
    <x v="874"/>
    <s v="Organic radical collaboration"/>
    <n v="800"/>
    <n v="3406"/>
    <n v="4.2575000000000003"/>
    <x v="3"/>
    <n v="32"/>
    <n v="106"/>
    <x v="1"/>
    <s v="USD"/>
    <n v="1555650000"/>
    <n v="1555909200"/>
    <b v="0"/>
    <b v="0"/>
    <s v="theater/plays"/>
    <x v="1"/>
    <x v="1"/>
  </r>
  <r>
    <n v="992"/>
    <x v="875"/>
    <s v="Networked global migration"/>
    <n v="3100"/>
    <n v="13223"/>
    <n v="4.2654838709677421"/>
    <x v="3"/>
    <n v="132"/>
    <n v="100"/>
    <x v="1"/>
    <s v="USD"/>
    <n v="1525669200"/>
    <n v="1526878800"/>
    <b v="0"/>
    <b v="1"/>
    <s v="film &amp; video/drama"/>
    <x v="3"/>
    <x v="12"/>
  </r>
  <r>
    <n v="688"/>
    <x v="876"/>
    <s v="Devolved client-server monitoring"/>
    <n v="2900"/>
    <n v="12449"/>
    <n v="4.2927586206896553"/>
    <x v="3"/>
    <n v="175"/>
    <n v="71"/>
    <x v="1"/>
    <s v="USD"/>
    <n v="1547100000"/>
    <n v="1548482400"/>
    <b v="0"/>
    <b v="1"/>
    <s v="film &amp; video/television"/>
    <x v="3"/>
    <x v="21"/>
  </r>
  <r>
    <n v="205"/>
    <x v="877"/>
    <s v="Focused analyzing circuit"/>
    <n v="1300"/>
    <n v="5614"/>
    <n v="4.3184615384615386"/>
    <x v="3"/>
    <n v="80"/>
    <n v="70"/>
    <x v="1"/>
    <s v="USD"/>
    <n v="1539752400"/>
    <n v="1540789200"/>
    <b v="1"/>
    <b v="0"/>
    <s v="theater/plays"/>
    <x v="1"/>
    <x v="1"/>
  </r>
  <r>
    <n v="331"/>
    <x v="878"/>
    <s v="Intuitive static portal"/>
    <n v="3300"/>
    <n v="14643"/>
    <n v="4.4372727272727275"/>
    <x v="3"/>
    <n v="190"/>
    <n v="77"/>
    <x v="1"/>
    <s v="USD"/>
    <n v="1324274400"/>
    <n v="1324360800"/>
    <b v="0"/>
    <b v="0"/>
    <s v="food/food trucks"/>
    <x v="0"/>
    <x v="0"/>
  </r>
  <r>
    <n v="42"/>
    <x v="879"/>
    <s v="Virtual uniform frame"/>
    <n v="1800"/>
    <n v="7991"/>
    <n v="4.4394444444444447"/>
    <x v="3"/>
    <n v="222"/>
    <n v="35"/>
    <x v="1"/>
    <s v="USD"/>
    <n v="1309755600"/>
    <n v="1310533200"/>
    <b v="0"/>
    <b v="0"/>
    <s v="food/food trucks"/>
    <x v="0"/>
    <x v="0"/>
  </r>
  <r>
    <n v="243"/>
    <x v="880"/>
    <s v="Customer-focused attitude-oriented function"/>
    <n v="2300"/>
    <n v="10240"/>
    <n v="4.4521739130434783"/>
    <x v="3"/>
    <n v="238"/>
    <n v="43"/>
    <x v="1"/>
    <s v="USD"/>
    <n v="1520143200"/>
    <n v="1520402400"/>
    <b v="0"/>
    <b v="0"/>
    <s v="theater/plays"/>
    <x v="1"/>
    <x v="1"/>
  </r>
  <r>
    <n v="698"/>
    <x v="881"/>
    <s v="Cloned hybrid focus group"/>
    <n v="42100"/>
    <n v="188057"/>
    <n v="4.466912114014252"/>
    <x v="3"/>
    <n v="2893"/>
    <n v="65"/>
    <x v="0"/>
    <s v="CAD"/>
    <n v="1322114400"/>
    <n v="1323324000"/>
    <b v="0"/>
    <b v="0"/>
    <s v="technology/wearables"/>
    <x v="2"/>
    <x v="11"/>
  </r>
  <r>
    <n v="291"/>
    <x v="882"/>
    <s v="Self-enabling uniform complexity"/>
    <n v="1800"/>
    <n v="8219"/>
    <n v="4.5661111111111108"/>
    <x v="3"/>
    <n v="107"/>
    <n v="76"/>
    <x v="1"/>
    <s v="USD"/>
    <n v="1318654800"/>
    <n v="1319000400"/>
    <b v="1"/>
    <b v="0"/>
    <s v="technology/web"/>
    <x v="2"/>
    <x v="2"/>
  </r>
  <r>
    <n v="826"/>
    <x v="883"/>
    <s v="Digitized 6thgeneration Local Area Network"/>
    <n v="2800"/>
    <n v="12797"/>
    <n v="4.5703571428571426"/>
    <x v="3"/>
    <n v="194"/>
    <n v="65"/>
    <x v="1"/>
    <s v="USD"/>
    <n v="1292220000"/>
    <n v="1294639200"/>
    <b v="0"/>
    <b v="1"/>
    <s v="theater/plays"/>
    <x v="1"/>
    <x v="1"/>
  </r>
  <r>
    <n v="670"/>
    <x v="384"/>
    <s v="Re-contextualized homogeneous flexibility"/>
    <n v="16200"/>
    <n v="75955"/>
    <n v="4.6885802469135802"/>
    <x v="3"/>
    <n v="1101"/>
    <n v="68"/>
    <x v="1"/>
    <s v="USD"/>
    <n v="1456380000"/>
    <n v="1457416800"/>
    <b v="0"/>
    <b v="0"/>
    <s v="music/indie rock"/>
    <x v="4"/>
    <x v="10"/>
  </r>
  <r>
    <n v="394"/>
    <x v="884"/>
    <s v="Customizable dynamic info-mediaries"/>
    <n v="800"/>
    <n v="3755"/>
    <n v="4.6937499999999996"/>
    <x v="3"/>
    <n v="34"/>
    <n v="110"/>
    <x v="1"/>
    <s v="USD"/>
    <n v="1375074000"/>
    <n v="1375938000"/>
    <b v="0"/>
    <b v="1"/>
    <s v="film &amp; video/documentary"/>
    <x v="3"/>
    <x v="13"/>
  </r>
  <r>
    <n v="714"/>
    <x v="885"/>
    <s v="Switchable methodical superstructure"/>
    <n v="38500"/>
    <n v="182036"/>
    <n v="4.7282077922077921"/>
    <x v="3"/>
    <n v="1785"/>
    <n v="101"/>
    <x v="1"/>
    <s v="USD"/>
    <n v="1408424400"/>
    <n v="1408510800"/>
    <b v="0"/>
    <b v="0"/>
    <s v="music/rock"/>
    <x v="4"/>
    <x v="4"/>
  </r>
  <r>
    <n v="47"/>
    <x v="886"/>
    <s v="Function-based multi-state software"/>
    <n v="1500"/>
    <n v="7129"/>
    <n v="4.7526666666666664"/>
    <x v="3"/>
    <n v="149"/>
    <n v="47"/>
    <x v="1"/>
    <s v="USD"/>
    <n v="1396069200"/>
    <n v="1398661200"/>
    <b v="0"/>
    <b v="0"/>
    <s v="theater/plays"/>
    <x v="1"/>
    <x v="1"/>
  </r>
  <r>
    <n v="909"/>
    <x v="887"/>
    <s v="Synchronized attitude-oriented frame"/>
    <n v="1800"/>
    <n v="8621"/>
    <n v="4.7894444444444444"/>
    <x v="3"/>
    <n v="80"/>
    <n v="107"/>
    <x v="0"/>
    <s v="CAD"/>
    <n v="1528088400"/>
    <n v="1530421200"/>
    <b v="0"/>
    <b v="1"/>
    <s v="theater/plays"/>
    <x v="1"/>
    <x v="1"/>
  </r>
  <r>
    <n v="535"/>
    <x v="888"/>
    <s v="Profit-focused 24/7 data-warehouse"/>
    <n v="2600"/>
    <n v="12533"/>
    <n v="4.820384615384615"/>
    <x v="3"/>
    <n v="202"/>
    <n v="62"/>
    <x v="4"/>
    <s v="EUR"/>
    <n v="1528434000"/>
    <n v="1528606800"/>
    <b v="0"/>
    <b v="1"/>
    <s v="theater/plays"/>
    <x v="1"/>
    <x v="1"/>
  </r>
  <r>
    <n v="924"/>
    <x v="889"/>
    <s v="User-friendly next generation core"/>
    <n v="39400"/>
    <n v="192292"/>
    <n v="4.8805076142131982"/>
    <x v="3"/>
    <n v="2289"/>
    <n v="84"/>
    <x v="4"/>
    <s v="EUR"/>
    <n v="1572498000"/>
    <n v="1573452000"/>
    <b v="0"/>
    <b v="0"/>
    <s v="theater/plays"/>
    <x v="1"/>
    <x v="1"/>
  </r>
  <r>
    <n v="989"/>
    <x v="890"/>
    <s v="Versatile dedicated migration"/>
    <n v="2400"/>
    <n v="11990"/>
    <n v="4.9958333333333336"/>
    <x v="3"/>
    <n v="226"/>
    <n v="53"/>
    <x v="1"/>
    <s v="USD"/>
    <n v="1555390800"/>
    <n v="1555822800"/>
    <b v="0"/>
    <b v="0"/>
    <s v="publishing/translations"/>
    <x v="6"/>
    <x v="14"/>
  </r>
  <r>
    <n v="532"/>
    <x v="891"/>
    <s v="Pre-emptive grid-enabled contingency"/>
    <n v="1600"/>
    <n v="8046"/>
    <n v="5.0287499999999996"/>
    <x v="3"/>
    <n v="126"/>
    <n v="63"/>
    <x v="0"/>
    <s v="CAD"/>
    <n v="1516860000"/>
    <n v="1516946400"/>
    <b v="0"/>
    <b v="0"/>
    <s v="theater/plays"/>
    <x v="1"/>
    <x v="1"/>
  </r>
  <r>
    <n v="654"/>
    <x v="892"/>
    <s v="Programmable static middleware"/>
    <n v="35000"/>
    <n v="177936"/>
    <n v="5.0838857142857146"/>
    <x v="3"/>
    <n v="3016"/>
    <n v="58"/>
    <x v="1"/>
    <s v="USD"/>
    <n v="1440392400"/>
    <n v="1440824400"/>
    <b v="0"/>
    <b v="0"/>
    <s v="music/metal"/>
    <x v="4"/>
    <x v="8"/>
  </r>
  <r>
    <n v="846"/>
    <x v="893"/>
    <s v="Phased empowering success"/>
    <n v="1000"/>
    <n v="5085"/>
    <n v="5.085"/>
    <x v="3"/>
    <n v="48"/>
    <n v="105"/>
    <x v="1"/>
    <s v="USD"/>
    <n v="1532149200"/>
    <n v="1535259600"/>
    <b v="1"/>
    <b v="1"/>
    <s v="technology/web"/>
    <x v="2"/>
    <x v="2"/>
  </r>
  <r>
    <n v="245"/>
    <x v="894"/>
    <s v="Re-engineered systematic monitoring"/>
    <n v="2900"/>
    <n v="14771"/>
    <n v="5.0934482758620687"/>
    <x v="3"/>
    <n v="214"/>
    <n v="69"/>
    <x v="1"/>
    <s v="USD"/>
    <n v="1396846800"/>
    <n v="1396933200"/>
    <b v="0"/>
    <b v="0"/>
    <s v="theater/plays"/>
    <x v="1"/>
    <x v="1"/>
  </r>
  <r>
    <n v="445"/>
    <x v="895"/>
    <s v="Intuitive demand-driven Local Area Network"/>
    <n v="2100"/>
    <n v="10739"/>
    <n v="5.1138095238095236"/>
    <x v="3"/>
    <n v="170"/>
    <n v="63"/>
    <x v="1"/>
    <s v="USD"/>
    <n v="1291356000"/>
    <n v="1293170400"/>
    <b v="0"/>
    <b v="1"/>
    <s v="theater/plays"/>
    <x v="1"/>
    <x v="1"/>
  </r>
  <r>
    <n v="479"/>
    <x v="896"/>
    <s v="Future-proofed heuristic encryption"/>
    <n v="2400"/>
    <n v="12310"/>
    <n v="5.1291666666666664"/>
    <x v="3"/>
    <n v="173"/>
    <n v="71"/>
    <x v="2"/>
    <s v="GBP"/>
    <n v="1501304400"/>
    <n v="1501477200"/>
    <b v="0"/>
    <b v="0"/>
    <s v="food/food trucks"/>
    <x v="0"/>
    <x v="0"/>
  </r>
  <r>
    <n v="716"/>
    <x v="897"/>
    <s v="Advanced modular moderator"/>
    <n v="2000"/>
    <n v="10353"/>
    <n v="5.1764999999999999"/>
    <x v="3"/>
    <n v="157"/>
    <n v="65"/>
    <x v="1"/>
    <s v="USD"/>
    <n v="1373432400"/>
    <n v="1375851600"/>
    <b v="0"/>
    <b v="1"/>
    <s v="theater/plays"/>
    <x v="1"/>
    <x v="1"/>
  </r>
  <r>
    <n v="733"/>
    <x v="898"/>
    <s v="Automated hybrid orchestration"/>
    <n v="15800"/>
    <n v="83267"/>
    <n v="5.2700632911392402"/>
    <x v="3"/>
    <n v="980"/>
    <n v="84"/>
    <x v="1"/>
    <s v="USD"/>
    <n v="1406178000"/>
    <n v="1407301200"/>
    <b v="0"/>
    <b v="0"/>
    <s v="music/metal"/>
    <x v="4"/>
    <x v="8"/>
  </r>
  <r>
    <n v="502"/>
    <x v="575"/>
    <s v="Reduced context-sensitive complexity"/>
    <n v="1300"/>
    <n v="6889"/>
    <n v="5.2992307692307694"/>
    <x v="3"/>
    <n v="186"/>
    <n v="37"/>
    <x v="5"/>
    <s v="AUD"/>
    <n v="1343365200"/>
    <n v="1345870800"/>
    <b v="0"/>
    <b v="1"/>
    <s v="games/video games"/>
    <x v="7"/>
    <x v="17"/>
  </r>
  <r>
    <n v="684"/>
    <x v="899"/>
    <s v="Optimized systemic algorithm"/>
    <n v="1400"/>
    <n v="7600"/>
    <n v="5.4285714285714288"/>
    <x v="3"/>
    <n v="110"/>
    <n v="69"/>
    <x v="0"/>
    <s v="CAD"/>
    <n v="1277787600"/>
    <n v="1279515600"/>
    <b v="0"/>
    <b v="0"/>
    <s v="publishing/nonfiction"/>
    <x v="6"/>
    <x v="7"/>
  </r>
  <r>
    <n v="879"/>
    <x v="900"/>
    <s v="Stand-alone incremental parallelism"/>
    <n v="1000"/>
    <n v="5438"/>
    <n v="5.4379999999999997"/>
    <x v="3"/>
    <n v="53"/>
    <n v="102"/>
    <x v="1"/>
    <s v="USD"/>
    <n v="1487743200"/>
    <n v="1488520800"/>
    <b v="0"/>
    <b v="0"/>
    <s v="publishing/nonfiction"/>
    <x v="6"/>
    <x v="7"/>
  </r>
  <r>
    <n v="304"/>
    <x v="901"/>
    <s v="User-friendly discrete benchmark"/>
    <n v="2100"/>
    <n v="11469"/>
    <n v="5.4614285714285717"/>
    <x v="3"/>
    <n v="142"/>
    <n v="80"/>
    <x v="1"/>
    <s v="USD"/>
    <n v="1470546000"/>
    <n v="1474088400"/>
    <b v="0"/>
    <b v="0"/>
    <s v="film &amp; video/documentary"/>
    <x v="3"/>
    <x v="13"/>
  </r>
  <r>
    <n v="494"/>
    <x v="902"/>
    <s v="Balanced upward-trending productivity"/>
    <n v="2500"/>
    <n v="13684"/>
    <n v="5.4736000000000002"/>
    <x v="3"/>
    <n v="268"/>
    <n v="51"/>
    <x v="1"/>
    <s v="USD"/>
    <n v="1332392400"/>
    <n v="1332478800"/>
    <b v="0"/>
    <b v="0"/>
    <s v="technology/wearables"/>
    <x v="2"/>
    <x v="11"/>
  </r>
  <r>
    <n v="842"/>
    <x v="903"/>
    <s v="Reverse-engineered multi-tasking product"/>
    <n v="1500"/>
    <n v="8447"/>
    <n v="5.6313333333333331"/>
    <x v="3"/>
    <n v="132"/>
    <n v="63"/>
    <x v="4"/>
    <s v="EUR"/>
    <n v="1529038800"/>
    <n v="1529298000"/>
    <b v="0"/>
    <b v="0"/>
    <s v="technology/wearables"/>
    <x v="2"/>
    <x v="11"/>
  </r>
  <r>
    <n v="758"/>
    <x v="904"/>
    <s v="Proactive systemic firmware"/>
    <n v="29600"/>
    <n v="167005"/>
    <n v="5.6420608108108112"/>
    <x v="3"/>
    <n v="1518"/>
    <n v="110"/>
    <x v="0"/>
    <s v="CAD"/>
    <n v="1414126800"/>
    <n v="1414904400"/>
    <b v="0"/>
    <b v="0"/>
    <s v="music/rock"/>
    <x v="4"/>
    <x v="4"/>
  </r>
  <r>
    <n v="244"/>
    <x v="905"/>
    <s v="Reverse-engineered system-worthy extranet"/>
    <n v="700"/>
    <n v="3988"/>
    <n v="5.6971428571428575"/>
    <x v="3"/>
    <n v="53"/>
    <n v="75"/>
    <x v="1"/>
    <s v="USD"/>
    <n v="1405314000"/>
    <n v="1409806800"/>
    <b v="0"/>
    <b v="0"/>
    <s v="theater/plays"/>
    <x v="1"/>
    <x v="1"/>
  </r>
  <r>
    <n v="426"/>
    <x v="906"/>
    <s v="Virtual leadingedge framework"/>
    <n v="1800"/>
    <n v="10313"/>
    <n v="5.7294444444444448"/>
    <x v="3"/>
    <n v="219"/>
    <n v="47"/>
    <x v="1"/>
    <s v="USD"/>
    <n v="1361944800"/>
    <n v="1362549600"/>
    <b v="0"/>
    <b v="0"/>
    <s v="theater/plays"/>
    <x v="1"/>
    <x v="1"/>
  </r>
  <r>
    <n v="467"/>
    <x v="907"/>
    <s v="Profit-focused content-based application"/>
    <n v="1400"/>
    <n v="8053"/>
    <n v="5.7521428571428572"/>
    <x v="3"/>
    <n v="139"/>
    <n v="57"/>
    <x v="0"/>
    <s v="CAD"/>
    <n v="1448258400"/>
    <n v="1448863200"/>
    <b v="0"/>
    <b v="1"/>
    <s v="technology/web"/>
    <x v="2"/>
    <x v="2"/>
  </r>
  <r>
    <n v="280"/>
    <x v="908"/>
    <s v="Function-based high-level infrastructure"/>
    <n v="2500"/>
    <n v="14536"/>
    <n v="5.8144"/>
    <x v="3"/>
    <n v="393"/>
    <n v="36"/>
    <x v="1"/>
    <s v="USD"/>
    <n v="1511244000"/>
    <n v="1511762400"/>
    <b v="0"/>
    <b v="0"/>
    <s v="film &amp; video/animation"/>
    <x v="3"/>
    <x v="3"/>
  </r>
  <r>
    <n v="366"/>
    <x v="909"/>
    <s v="Robust directional system engine"/>
    <n v="1800"/>
    <n v="10658"/>
    <n v="5.9211111111111112"/>
    <x v="3"/>
    <n v="101"/>
    <n v="105"/>
    <x v="1"/>
    <s v="USD"/>
    <n v="1294034400"/>
    <n v="1294120800"/>
    <b v="0"/>
    <b v="1"/>
    <s v="theater/plays"/>
    <x v="1"/>
    <x v="1"/>
  </r>
  <r>
    <n v="108"/>
    <x v="910"/>
    <s v="Universal encompassing implementation"/>
    <n v="1500"/>
    <n v="8929"/>
    <n v="5.9526666666666666"/>
    <x v="3"/>
    <n v="83"/>
    <n v="107"/>
    <x v="1"/>
    <s v="USD"/>
    <n v="1333688400"/>
    <n v="1336885200"/>
    <b v="0"/>
    <b v="0"/>
    <s v="film &amp; video/documentary"/>
    <x v="3"/>
    <x v="13"/>
  </r>
  <r>
    <n v="259"/>
    <x v="911"/>
    <s v="Multi-channeled responsive implementation"/>
    <n v="1800"/>
    <n v="10755"/>
    <n v="5.9749999999999996"/>
    <x v="3"/>
    <n v="138"/>
    <n v="77"/>
    <x v="1"/>
    <s v="USD"/>
    <n v="1354946400"/>
    <n v="1356588000"/>
    <b v="1"/>
    <b v="0"/>
    <s v="photography/photography books"/>
    <x v="5"/>
    <x v="6"/>
  </r>
  <r>
    <n v="816"/>
    <x v="912"/>
    <s v="Ergonomic mission-critical moratorium"/>
    <n v="2300"/>
    <n v="14150"/>
    <n v="6.1521739130434785"/>
    <x v="3"/>
    <n v="133"/>
    <n v="106"/>
    <x v="1"/>
    <s v="USD"/>
    <n v="1392012000"/>
    <n v="1392184800"/>
    <b v="1"/>
    <b v="1"/>
    <s v="theater/plays"/>
    <x v="1"/>
    <x v="1"/>
  </r>
  <r>
    <n v="621"/>
    <x v="913"/>
    <s v="Extended context-sensitive forecast"/>
    <n v="25600"/>
    <n v="158669"/>
    <n v="6.1980078125000002"/>
    <x v="3"/>
    <n v="2144"/>
    <n v="74"/>
    <x v="1"/>
    <s v="USD"/>
    <n v="1473742800"/>
    <n v="1474174800"/>
    <b v="0"/>
    <b v="0"/>
    <s v="theater/plays"/>
    <x v="1"/>
    <x v="1"/>
  </r>
  <r>
    <n v="252"/>
    <x v="826"/>
    <s v="Operative bandwidth-monitored interface"/>
    <n v="1000"/>
    <n v="6263"/>
    <n v="6.2629999999999999"/>
    <x v="3"/>
    <n v="59"/>
    <n v="106"/>
    <x v="1"/>
    <s v="USD"/>
    <n v="1382677200"/>
    <n v="1383109200"/>
    <b v="0"/>
    <b v="0"/>
    <s v="theater/plays"/>
    <x v="1"/>
    <x v="1"/>
  </r>
  <r>
    <n v="80"/>
    <x v="914"/>
    <s v="Cross-platform needs-based approach"/>
    <n v="1100"/>
    <n v="7012"/>
    <n v="6.374545454545455"/>
    <x v="3"/>
    <n v="127"/>
    <n v="55"/>
    <x v="1"/>
    <s v="USD"/>
    <n v="1503982800"/>
    <n v="1506574800"/>
    <b v="0"/>
    <b v="0"/>
    <s v="games/video games"/>
    <x v="7"/>
    <x v="17"/>
  </r>
  <r>
    <n v="16"/>
    <x v="915"/>
    <s v="Cross-platform systemic adapter"/>
    <n v="1700"/>
    <n v="11041"/>
    <n v="6.4947058823529416"/>
    <x v="3"/>
    <n v="100"/>
    <n v="110"/>
    <x v="1"/>
    <s v="USD"/>
    <n v="1390370400"/>
    <n v="1392271200"/>
    <b v="0"/>
    <b v="0"/>
    <s v="publishing/nonfiction"/>
    <x v="6"/>
    <x v="7"/>
  </r>
  <r>
    <n v="853"/>
    <x v="916"/>
    <s v="Secured well-modulated projection"/>
    <n v="17100"/>
    <n v="111502"/>
    <n v="6.5205847953216374"/>
    <x v="3"/>
    <n v="1467"/>
    <n v="76"/>
    <x v="0"/>
    <s v="CAD"/>
    <n v="1308546000"/>
    <n v="1308978000"/>
    <b v="0"/>
    <b v="1"/>
    <s v="music/indie rock"/>
    <x v="4"/>
    <x v="10"/>
  </r>
  <r>
    <n v="761"/>
    <x v="917"/>
    <s v="Customizable leadingedge model"/>
    <n v="2200"/>
    <n v="14420"/>
    <n v="6.5545454545454547"/>
    <x v="3"/>
    <n v="166"/>
    <n v="86"/>
    <x v="1"/>
    <s v="USD"/>
    <n v="1500699600"/>
    <n v="1501131600"/>
    <b v="0"/>
    <b v="0"/>
    <s v="music/rock"/>
    <x v="4"/>
    <x v="4"/>
  </r>
  <r>
    <n v="44"/>
    <x v="918"/>
    <s v="Visionary real-time groupware"/>
    <n v="1600"/>
    <n v="10541"/>
    <n v="6.5881249999999998"/>
    <x v="3"/>
    <n v="98"/>
    <n v="107"/>
    <x v="6"/>
    <s v="DKK"/>
    <n v="1552798800"/>
    <n v="1552885200"/>
    <b v="0"/>
    <b v="0"/>
    <s v="publishing/fiction"/>
    <x v="6"/>
    <x v="16"/>
  </r>
  <r>
    <n v="73"/>
    <x v="919"/>
    <s v="Cross-platform even-keeled initiative"/>
    <n v="1400"/>
    <n v="9253"/>
    <n v="6.609285714285714"/>
    <x v="3"/>
    <n v="88"/>
    <n v="105"/>
    <x v="1"/>
    <s v="USD"/>
    <n v="1480226400"/>
    <n v="1480485600"/>
    <b v="0"/>
    <b v="0"/>
    <s v="music/jazz"/>
    <x v="4"/>
    <x v="9"/>
  </r>
  <r>
    <n v="412"/>
    <x v="920"/>
    <s v="Realigned zero tolerance software"/>
    <n v="2100"/>
    <n v="14046"/>
    <n v="6.6885714285714286"/>
    <x v="3"/>
    <n v="134"/>
    <n v="104"/>
    <x v="1"/>
    <s v="USD"/>
    <n v="1388728800"/>
    <n v="1389592800"/>
    <b v="0"/>
    <b v="0"/>
    <s v="publishing/fiction"/>
    <x v="6"/>
    <x v="16"/>
  </r>
  <r>
    <n v="72"/>
    <x v="921"/>
    <s v="Seamless coherent parallelism"/>
    <n v="600"/>
    <n v="4022"/>
    <n v="6.7033333333333331"/>
    <x v="3"/>
    <n v="54"/>
    <n v="74"/>
    <x v="1"/>
    <s v="USD"/>
    <n v="1435726800"/>
    <n v="1438837200"/>
    <b v="0"/>
    <b v="0"/>
    <s v="film &amp; video/animation"/>
    <x v="3"/>
    <x v="3"/>
  </r>
  <r>
    <n v="201"/>
    <x v="922"/>
    <s v="Cross-platform bi-directional workforce"/>
    <n v="2100"/>
    <n v="14305"/>
    <n v="6.8119047619047617"/>
    <x v="3"/>
    <n v="157"/>
    <n v="91"/>
    <x v="1"/>
    <s v="USD"/>
    <n v="1406264400"/>
    <n v="1407819600"/>
    <b v="0"/>
    <b v="0"/>
    <s v="technology/web"/>
    <x v="2"/>
    <x v="2"/>
  </r>
  <r>
    <n v="627"/>
    <x v="923"/>
    <s v="Open-architected incremental ability"/>
    <n v="1600"/>
    <n v="11108"/>
    <n v="6.9424999999999999"/>
    <x v="3"/>
    <n v="154"/>
    <n v="72"/>
    <x v="2"/>
    <s v="GBP"/>
    <n v="1276664400"/>
    <n v="1278738000"/>
    <b v="1"/>
    <b v="0"/>
    <s v="food/food trucks"/>
    <x v="0"/>
    <x v="0"/>
  </r>
  <r>
    <n v="523"/>
    <x v="924"/>
    <s v="Triple-buffered holistic ability"/>
    <n v="900"/>
    <n v="6303"/>
    <n v="7.003333333333333"/>
    <x v="3"/>
    <n v="89"/>
    <n v="70"/>
    <x v="1"/>
    <s v="USD"/>
    <n v="1267682400"/>
    <n v="1268114400"/>
    <b v="0"/>
    <b v="0"/>
    <s v="film &amp; video/shorts"/>
    <x v="3"/>
    <x v="19"/>
  </r>
  <r>
    <n v="285"/>
    <x v="925"/>
    <s v="Front-line optimizing emulation"/>
    <n v="900"/>
    <n v="6357"/>
    <n v="7.0633333333333335"/>
    <x v="3"/>
    <n v="254"/>
    <n v="25"/>
    <x v="1"/>
    <s v="USD"/>
    <n v="1473483600"/>
    <n v="1476766800"/>
    <b v="0"/>
    <b v="0"/>
    <s v="theater/plays"/>
    <x v="1"/>
    <x v="1"/>
  </r>
  <r>
    <n v="708"/>
    <x v="926"/>
    <s v="Secured bifurcated intranet"/>
    <n v="1700"/>
    <n v="12020"/>
    <n v="7.0705882352941174"/>
    <x v="3"/>
    <n v="137"/>
    <n v="87"/>
    <x v="3"/>
    <s v="CHF"/>
    <n v="1495429200"/>
    <n v="1496293200"/>
    <b v="0"/>
    <b v="0"/>
    <s v="theater/plays"/>
    <x v="1"/>
    <x v="1"/>
  </r>
  <r>
    <n v="744"/>
    <x v="927"/>
    <s v="Intuitive exuding initiative"/>
    <n v="2000"/>
    <n v="14240"/>
    <n v="7.12"/>
    <x v="3"/>
    <n v="140"/>
    <n v="101"/>
    <x v="1"/>
    <s v="USD"/>
    <n v="1533877200"/>
    <n v="1534050000"/>
    <b v="0"/>
    <b v="1"/>
    <s v="theater/plays"/>
    <x v="1"/>
    <x v="1"/>
  </r>
  <r>
    <n v="398"/>
    <x v="928"/>
    <s v="Reactive bottom-line open architecture"/>
    <n v="1700"/>
    <n v="12202"/>
    <n v="7.1776470588235295"/>
    <x v="3"/>
    <n v="123"/>
    <n v="99"/>
    <x v="4"/>
    <s v="EUR"/>
    <n v="1525755600"/>
    <n v="1525928400"/>
    <b v="0"/>
    <b v="1"/>
    <s v="film &amp; video/animation"/>
    <x v="3"/>
    <x v="3"/>
  </r>
  <r>
    <n v="182"/>
    <x v="929"/>
    <s v="Reverse-engineered bandwidth-monitored contingency"/>
    <n v="27100"/>
    <n v="195750"/>
    <n v="7.2232472324723247"/>
    <x v="3"/>
    <n v="3318"/>
    <n v="58"/>
    <x v="6"/>
    <s v="DKK"/>
    <n v="1560574800"/>
    <n v="1561957200"/>
    <b v="0"/>
    <b v="0"/>
    <s v="theater/plays"/>
    <x v="1"/>
    <x v="1"/>
  </r>
  <r>
    <n v="62"/>
    <x v="930"/>
    <s v="Organized incremental standardization"/>
    <n v="2000"/>
    <n v="14452"/>
    <n v="7.226"/>
    <x v="3"/>
    <n v="249"/>
    <n v="58"/>
    <x v="1"/>
    <s v="USD"/>
    <n v="1433480400"/>
    <n v="1433566800"/>
    <b v="0"/>
    <b v="0"/>
    <s v="technology/web"/>
    <x v="2"/>
    <x v="2"/>
  </r>
  <r>
    <n v="493"/>
    <x v="931"/>
    <s v="Seamless background framework"/>
    <n v="900"/>
    <n v="6514"/>
    <n v="7.2377777777777776"/>
    <x v="3"/>
    <n v="64"/>
    <n v="101"/>
    <x v="1"/>
    <s v="USD"/>
    <n v="1561784400"/>
    <n v="1562907600"/>
    <b v="0"/>
    <b v="0"/>
    <s v="photography/photography books"/>
    <x v="5"/>
    <x v="6"/>
  </r>
  <r>
    <n v="114"/>
    <x v="932"/>
    <s v="Robust heuristic encoding"/>
    <n v="1900"/>
    <n v="13816"/>
    <n v="7.2715789473684209"/>
    <x v="3"/>
    <n v="126"/>
    <n v="109"/>
    <x v="1"/>
    <s v="USD"/>
    <n v="1554786000"/>
    <n v="1554872400"/>
    <b v="0"/>
    <b v="1"/>
    <s v="technology/wearables"/>
    <x v="2"/>
    <x v="11"/>
  </r>
  <r>
    <n v="764"/>
    <x v="933"/>
    <s v="Managed bandwidth-monitored system engine"/>
    <n v="1100"/>
    <n v="8010"/>
    <n v="7.2818181818181822"/>
    <x v="3"/>
    <n v="148"/>
    <n v="54"/>
    <x v="1"/>
    <s v="USD"/>
    <n v="1305262800"/>
    <n v="1305954000"/>
    <b v="0"/>
    <b v="0"/>
    <s v="music/rock"/>
    <x v="4"/>
    <x v="4"/>
  </r>
  <r>
    <n v="786"/>
    <x v="934"/>
    <s v="Object-based content-based ability"/>
    <n v="1500"/>
    <n v="10946"/>
    <n v="7.2973333333333334"/>
    <x v="3"/>
    <n v="207"/>
    <n v="52"/>
    <x v="4"/>
    <s v="EUR"/>
    <n v="1522126800"/>
    <n v="1522731600"/>
    <b v="0"/>
    <b v="1"/>
    <s v="music/jazz"/>
    <x v="4"/>
    <x v="9"/>
  </r>
  <r>
    <n v="373"/>
    <x v="935"/>
    <s v="Down-sized coherent toolset"/>
    <n v="22500"/>
    <n v="164291"/>
    <n v="7.3018222222222224"/>
    <x v="3"/>
    <n v="2106"/>
    <n v="78"/>
    <x v="1"/>
    <s v="USD"/>
    <n v="1502946000"/>
    <n v="1503637200"/>
    <b v="0"/>
    <b v="0"/>
    <s v="theater/plays"/>
    <x v="1"/>
    <x v="1"/>
  </r>
  <r>
    <n v="365"/>
    <x v="936"/>
    <s v="Networked bottom-line initiative"/>
    <n v="1600"/>
    <n v="11735"/>
    <n v="7.3343749999999996"/>
    <x v="3"/>
    <n v="112"/>
    <n v="104"/>
    <x v="5"/>
    <s v="AUD"/>
    <n v="1482991200"/>
    <n v="1485324000"/>
    <b v="0"/>
    <b v="0"/>
    <s v="theater/plays"/>
    <x v="1"/>
    <x v="1"/>
  </r>
  <r>
    <n v="958"/>
    <x v="937"/>
    <s v="De-engineered zero-defect open system"/>
    <n v="1100"/>
    <n v="8081"/>
    <n v="7.3463636363636367"/>
    <x v="3"/>
    <n v="112"/>
    <n v="72"/>
    <x v="1"/>
    <s v="USD"/>
    <n v="1277096400"/>
    <n v="1278997200"/>
    <b v="0"/>
    <b v="0"/>
    <s v="film &amp; video/animation"/>
    <x v="3"/>
    <x v="3"/>
  </r>
  <r>
    <n v="756"/>
    <x v="938"/>
    <s v="Customizable bi-directional monitoring"/>
    <n v="1300"/>
    <n v="10037"/>
    <n v="7.7207692307692311"/>
    <x v="3"/>
    <n v="148"/>
    <n v="67"/>
    <x v="1"/>
    <s v="USD"/>
    <n v="1421733600"/>
    <n v="1422252000"/>
    <b v="0"/>
    <b v="0"/>
    <s v="theater/plays"/>
    <x v="1"/>
    <x v="1"/>
  </r>
  <r>
    <n v="896"/>
    <x v="939"/>
    <s v="Reverse-engineered client-server extranet"/>
    <n v="19800"/>
    <n v="153338"/>
    <n v="7.7443434343434348"/>
    <x v="3"/>
    <n v="1460"/>
    <n v="105"/>
    <x v="5"/>
    <s v="AUD"/>
    <n v="1310619600"/>
    <n v="1310878800"/>
    <b v="0"/>
    <b v="1"/>
    <s v="food/food trucks"/>
    <x v="0"/>
    <x v="0"/>
  </r>
  <r>
    <n v="778"/>
    <x v="940"/>
    <s v="Cross-platform optimizing website"/>
    <n v="1300"/>
    <n v="10243"/>
    <n v="7.8792307692307695"/>
    <x v="3"/>
    <n v="174"/>
    <n v="58"/>
    <x v="3"/>
    <s v="CHF"/>
    <n v="1313211600"/>
    <n v="1313643600"/>
    <b v="0"/>
    <b v="0"/>
    <s v="film &amp; video/animation"/>
    <x v="3"/>
    <x v="3"/>
  </r>
  <r>
    <n v="966"/>
    <x v="371"/>
    <s v="Seamless solution-oriented capacity"/>
    <n v="1700"/>
    <n v="13468"/>
    <n v="7.9223529411764702"/>
    <x v="3"/>
    <n v="245"/>
    <n v="54"/>
    <x v="1"/>
    <s v="USD"/>
    <n v="1497502800"/>
    <n v="1497675600"/>
    <b v="0"/>
    <b v="0"/>
    <s v="theater/plays"/>
    <x v="1"/>
    <x v="1"/>
  </r>
  <r>
    <n v="560"/>
    <x v="941"/>
    <s v="Re-engineered radical policy"/>
    <n v="20000"/>
    <n v="158832"/>
    <n v="7.9416000000000002"/>
    <x v="3"/>
    <n v="3177"/>
    <n v="49"/>
    <x v="1"/>
    <s v="USD"/>
    <n v="1321596000"/>
    <n v="1325052000"/>
    <b v="0"/>
    <b v="0"/>
    <s v="film &amp; video/animation"/>
    <x v="3"/>
    <x v="3"/>
  </r>
  <r>
    <n v="912"/>
    <x v="942"/>
    <s v="Reduced bifurcated pricing structure"/>
    <n v="1800"/>
    <n v="14310"/>
    <n v="7.95"/>
    <x v="3"/>
    <n v="179"/>
    <n v="79"/>
    <x v="1"/>
    <s v="USD"/>
    <n v="1346821200"/>
    <n v="1347944400"/>
    <b v="1"/>
    <b v="0"/>
    <s v="film &amp; video/drama"/>
    <x v="3"/>
    <x v="12"/>
  </r>
  <r>
    <n v="820"/>
    <x v="943"/>
    <s v="Cross-group heuristic forecast"/>
    <n v="1500"/>
    <n v="12009"/>
    <n v="8.0060000000000002"/>
    <x v="3"/>
    <n v="279"/>
    <n v="43"/>
    <x v="2"/>
    <s v="GBP"/>
    <n v="1532840400"/>
    <n v="1533963600"/>
    <b v="0"/>
    <b v="1"/>
    <s v="music/rock"/>
    <x v="4"/>
    <x v="4"/>
  </r>
  <r>
    <n v="837"/>
    <x v="944"/>
    <s v="Right-sized dedicated standardization"/>
    <n v="17700"/>
    <n v="150960"/>
    <n v="8.5288135593220336"/>
    <x v="3"/>
    <n v="1797"/>
    <n v="84"/>
    <x v="1"/>
    <s v="USD"/>
    <n v="1301202000"/>
    <n v="1305867600"/>
    <b v="0"/>
    <b v="0"/>
    <s v="music/jazz"/>
    <x v="4"/>
    <x v="9"/>
  </r>
  <r>
    <n v="978"/>
    <x v="945"/>
    <s v="Fundamental user-facing productivity"/>
    <n v="1000"/>
    <n v="8641"/>
    <n v="8.641"/>
    <x v="3"/>
    <n v="92"/>
    <n v="93"/>
    <x v="1"/>
    <s v="USD"/>
    <n v="1478930400"/>
    <n v="1480831200"/>
    <b v="0"/>
    <b v="0"/>
    <s v="games/video games"/>
    <x v="7"/>
    <x v="17"/>
  </r>
  <r>
    <n v="174"/>
    <x v="946"/>
    <s v="Pre-emptive scalable access"/>
    <n v="600"/>
    <n v="5368"/>
    <n v="8.9466666666666672"/>
    <x v="3"/>
    <n v="48"/>
    <n v="111"/>
    <x v="1"/>
    <s v="USD"/>
    <n v="1444021200"/>
    <n v="1444107600"/>
    <b v="0"/>
    <b v="1"/>
    <s v="technology/wearables"/>
    <x v="2"/>
    <x v="11"/>
  </r>
  <r>
    <n v="97"/>
    <x v="200"/>
    <s v="Cloned bi-directional architecture"/>
    <n v="1300"/>
    <n v="12047"/>
    <n v="9.2669230769230762"/>
    <x v="3"/>
    <n v="113"/>
    <n v="106"/>
    <x v="1"/>
    <s v="USD"/>
    <n v="1435208400"/>
    <n v="1439874000"/>
    <b v="0"/>
    <b v="0"/>
    <s v="food/food trucks"/>
    <x v="0"/>
    <x v="0"/>
  </r>
  <r>
    <n v="506"/>
    <x v="947"/>
    <s v="Customizable background monitoring"/>
    <n v="18000"/>
    <n v="166874"/>
    <n v="9.2707777777777771"/>
    <x v="3"/>
    <n v="2528"/>
    <n v="66"/>
    <x v="1"/>
    <s v="USD"/>
    <n v="1511416800"/>
    <n v="1512885600"/>
    <b v="0"/>
    <b v="1"/>
    <s v="theater/plays"/>
    <x v="1"/>
    <x v="1"/>
  </r>
  <r>
    <n v="687"/>
    <x v="948"/>
    <s v="Distributed holistic neural-net"/>
    <n v="1500"/>
    <n v="13980"/>
    <n v="9.32"/>
    <x v="3"/>
    <n v="269"/>
    <n v="51"/>
    <x v="1"/>
    <s v="USD"/>
    <n v="1489298400"/>
    <n v="1489554000"/>
    <b v="0"/>
    <b v="0"/>
    <s v="theater/plays"/>
    <x v="1"/>
    <x v="1"/>
  </r>
  <r>
    <n v="247"/>
    <x v="949"/>
    <s v="Triple-buffered fresh-thinking frame"/>
    <n v="19800"/>
    <n v="184658"/>
    <n v="9.3261616161616168"/>
    <x v="3"/>
    <n v="1884"/>
    <n v="98"/>
    <x v="1"/>
    <s v="USD"/>
    <n v="1482386400"/>
    <n v="1483682400"/>
    <b v="0"/>
    <b v="1"/>
    <s v="publishing/fiction"/>
    <x v="6"/>
    <x v="16"/>
  </r>
  <r>
    <n v="586"/>
    <x v="950"/>
    <s v="Robust hybrid budgetary management"/>
    <n v="700"/>
    <n v="6654"/>
    <n v="9.5057142857142853"/>
    <x v="3"/>
    <n v="130"/>
    <n v="51"/>
    <x v="1"/>
    <s v="USD"/>
    <n v="1289973600"/>
    <n v="1291615200"/>
    <b v="0"/>
    <b v="0"/>
    <s v="music/rock"/>
    <x v="4"/>
    <x v="4"/>
  </r>
  <r>
    <n v="449"/>
    <x v="951"/>
    <s v="Public-key coherent ability"/>
    <n v="900"/>
    <n v="8703"/>
    <n v="9.67"/>
    <x v="3"/>
    <n v="86"/>
    <n v="101"/>
    <x v="6"/>
    <s v="DKK"/>
    <n v="1551852000"/>
    <n v="1553317200"/>
    <b v="0"/>
    <b v="0"/>
    <s v="games/video games"/>
    <x v="7"/>
    <x v="17"/>
  </r>
  <r>
    <n v="547"/>
    <x v="952"/>
    <s v="Focused solution-oriented matrix"/>
    <n v="1300"/>
    <n v="12597"/>
    <n v="9.69"/>
    <x v="3"/>
    <n v="156"/>
    <n v="80"/>
    <x v="1"/>
    <s v="USD"/>
    <n v="1422165600"/>
    <n v="1423202400"/>
    <b v="0"/>
    <b v="0"/>
    <s v="film &amp; video/drama"/>
    <x v="3"/>
    <x v="12"/>
  </r>
  <r>
    <n v="101"/>
    <x v="953"/>
    <s v="Reduced heuristic moratorium"/>
    <n v="900"/>
    <n v="9193"/>
    <n v="10.214444444444444"/>
    <x v="3"/>
    <n v="164"/>
    <n v="56"/>
    <x v="1"/>
    <s v="USD"/>
    <n v="1424498400"/>
    <n v="1425103200"/>
    <b v="0"/>
    <b v="1"/>
    <s v="music/electric music"/>
    <x v="4"/>
    <x v="5"/>
  </r>
  <r>
    <n v="214"/>
    <x v="954"/>
    <s v="Open-source fresh-thinking policy"/>
    <n v="1400"/>
    <n v="14324"/>
    <n v="10.231428571428571"/>
    <x v="3"/>
    <n v="165"/>
    <n v="86"/>
    <x v="1"/>
    <s v="USD"/>
    <n v="1282194000"/>
    <n v="1282712400"/>
    <b v="0"/>
    <b v="0"/>
    <s v="music/rock"/>
    <x v="4"/>
    <x v="4"/>
  </r>
  <r>
    <n v="679"/>
    <x v="331"/>
    <s v="Synchronized motivating solution"/>
    <n v="1400"/>
    <n v="14511"/>
    <n v="10.365"/>
    <x v="3"/>
    <n v="363"/>
    <n v="39"/>
    <x v="1"/>
    <s v="USD"/>
    <n v="1571374800"/>
    <n v="1571806800"/>
    <b v="0"/>
    <b v="1"/>
    <s v="food/food trucks"/>
    <x v="0"/>
    <x v="0"/>
  </r>
  <r>
    <n v="591"/>
    <x v="955"/>
    <s v="Realigned dedicated system engine"/>
    <n v="600"/>
    <n v="6226"/>
    <n v="10.376666666666667"/>
    <x v="3"/>
    <n v="102"/>
    <n v="61"/>
    <x v="1"/>
    <s v="USD"/>
    <n v="1279083600"/>
    <n v="1279947600"/>
    <b v="0"/>
    <b v="0"/>
    <s v="games/video games"/>
    <x v="7"/>
    <x v="17"/>
  </r>
  <r>
    <n v="1"/>
    <x v="956"/>
    <s v="Managed bottom-line architecture"/>
    <n v="1400"/>
    <n v="14560"/>
    <n v="10.4"/>
    <x v="3"/>
    <n v="158"/>
    <n v="92"/>
    <x v="1"/>
    <s v="USD"/>
    <n v="1408424400"/>
    <n v="1408597200"/>
    <b v="0"/>
    <b v="1"/>
    <s v="music/rock"/>
    <x v="4"/>
    <x v="4"/>
  </r>
  <r>
    <n v="436"/>
    <x v="957"/>
    <s v="Open-source incremental throughput"/>
    <n v="1300"/>
    <n v="13678"/>
    <n v="10.521538461538462"/>
    <x v="3"/>
    <n v="249"/>
    <n v="54"/>
    <x v="1"/>
    <s v="USD"/>
    <n v="1555736400"/>
    <n v="1555822800"/>
    <b v="0"/>
    <b v="0"/>
    <s v="music/jazz"/>
    <x v="4"/>
    <x v="9"/>
  </r>
  <r>
    <n v="277"/>
    <x v="958"/>
    <s v="Persevering system-worthy info-mediaries"/>
    <n v="700"/>
    <n v="7465"/>
    <n v="10.664285714285715"/>
    <x v="3"/>
    <n v="83"/>
    <n v="89"/>
    <x v="1"/>
    <s v="USD"/>
    <n v="1279515600"/>
    <n v="1279688400"/>
    <b v="0"/>
    <b v="0"/>
    <s v="theater/plays"/>
    <x v="1"/>
    <x v="1"/>
  </r>
  <r>
    <n v="818"/>
    <x v="805"/>
    <s v="Automated local secured line"/>
    <n v="700"/>
    <n v="7664"/>
    <n v="10.948571428571428"/>
    <x v="3"/>
    <n v="69"/>
    <n v="111"/>
    <x v="1"/>
    <s v="USD"/>
    <n v="1548050400"/>
    <n v="1549173600"/>
    <b v="0"/>
    <b v="1"/>
    <s v="theater/plays"/>
    <x v="1"/>
    <x v="1"/>
  </r>
  <r>
    <n v="951"/>
    <x v="959"/>
    <s v="Re-engineered 24hour matrix"/>
    <n v="14500"/>
    <n v="159056"/>
    <n v="10.969379310344827"/>
    <x v="3"/>
    <n v="1559"/>
    <n v="102"/>
    <x v="1"/>
    <s v="USD"/>
    <n v="1482732000"/>
    <n v="1482818400"/>
    <b v="0"/>
    <b v="1"/>
    <s v="music/rock"/>
    <x v="4"/>
    <x v="4"/>
  </r>
  <r>
    <n v="955"/>
    <x v="960"/>
    <s v="Function-based next generation emulation"/>
    <n v="700"/>
    <n v="7763"/>
    <n v="11.09"/>
    <x v="3"/>
    <n v="80"/>
    <n v="97"/>
    <x v="1"/>
    <s v="USD"/>
    <n v="1353823200"/>
    <n v="1353996000"/>
    <b v="0"/>
    <b v="0"/>
    <s v="theater/plays"/>
    <x v="1"/>
    <x v="1"/>
  </r>
  <r>
    <n v="742"/>
    <x v="961"/>
    <s v="Reactive solution-oriented groupware"/>
    <n v="1200"/>
    <n v="13513"/>
    <n v="11.260833333333334"/>
    <x v="3"/>
    <n v="122"/>
    <n v="110"/>
    <x v="1"/>
    <s v="USD"/>
    <n v="1263880800"/>
    <n v="1267509600"/>
    <b v="0"/>
    <b v="0"/>
    <s v="music/electric music"/>
    <x v="4"/>
    <x v="5"/>
  </r>
  <r>
    <n v="741"/>
    <x v="423"/>
    <s v="Balanced mobile alliance"/>
    <n v="1200"/>
    <n v="14150"/>
    <n v="11.791666666666666"/>
    <x v="3"/>
    <n v="130"/>
    <n v="108"/>
    <x v="1"/>
    <s v="USD"/>
    <n v="1274590800"/>
    <n v="1274677200"/>
    <b v="0"/>
    <b v="0"/>
    <s v="theater/plays"/>
    <x v="1"/>
    <x v="1"/>
  </r>
  <r>
    <n v="806"/>
    <x v="962"/>
    <s v="Adaptive holistic hub"/>
    <n v="700"/>
    <n v="8262"/>
    <n v="11.802857142857142"/>
    <x v="3"/>
    <n v="76"/>
    <n v="108"/>
    <x v="1"/>
    <s v="USD"/>
    <n v="1330927200"/>
    <n v="1332997200"/>
    <b v="0"/>
    <b v="1"/>
    <s v="film &amp; video/drama"/>
    <x v="3"/>
    <x v="12"/>
  </r>
  <r>
    <n v="793"/>
    <x v="963"/>
    <s v="Networked disintermediate leverage"/>
    <n v="1100"/>
    <n v="13045"/>
    <n v="11.859090909090909"/>
    <x v="3"/>
    <n v="181"/>
    <n v="72"/>
    <x v="3"/>
    <s v="CHF"/>
    <n v="1372136400"/>
    <n v="1372482000"/>
    <b v="0"/>
    <b v="0"/>
    <s v="publishing/nonfiction"/>
    <x v="6"/>
    <x v="7"/>
  </r>
  <r>
    <n v="294"/>
    <x v="964"/>
    <s v="Automated local emulation"/>
    <n v="600"/>
    <n v="8038"/>
    <n v="13.396666666666667"/>
    <x v="3"/>
    <n v="183"/>
    <n v="43"/>
    <x v="1"/>
    <s v="USD"/>
    <n v="1540530000"/>
    <n v="1541570400"/>
    <b v="0"/>
    <b v="0"/>
    <s v="theater/plays"/>
    <x v="1"/>
    <x v="1"/>
  </r>
  <r>
    <n v="301"/>
    <x v="965"/>
    <s v="Multi-channeled disintermediate policy"/>
    <n v="900"/>
    <n v="12102"/>
    <n v="13.446666666666667"/>
    <x v="3"/>
    <n v="295"/>
    <n v="41"/>
    <x v="1"/>
    <s v="USD"/>
    <n v="1424930400"/>
    <n v="1426395600"/>
    <b v="0"/>
    <b v="0"/>
    <s v="film &amp; video/documentary"/>
    <x v="3"/>
    <x v="13"/>
  </r>
  <r>
    <n v="347"/>
    <x v="966"/>
    <s v="Open-source full-range portal"/>
    <n v="900"/>
    <n v="12607"/>
    <n v="14.007777777777777"/>
    <x v="3"/>
    <n v="191"/>
    <n v="66"/>
    <x v="1"/>
    <s v="USD"/>
    <n v="1423634400"/>
    <n v="1425708000"/>
    <b v="0"/>
    <b v="0"/>
    <s v="technology/web"/>
    <x v="2"/>
    <x v="2"/>
  </r>
  <r>
    <n v="82"/>
    <x v="967"/>
    <s v="Reactive content-based framework"/>
    <n v="1000"/>
    <n v="14973"/>
    <n v="14.973000000000001"/>
    <x v="3"/>
    <n v="180"/>
    <n v="83"/>
    <x v="2"/>
    <s v="GBP"/>
    <n v="1547704800"/>
    <n v="1548309600"/>
    <b v="0"/>
    <b v="1"/>
    <s v="games/video games"/>
    <x v="7"/>
    <x v="17"/>
  </r>
  <r>
    <n v="401"/>
    <x v="968"/>
    <s v="Inverse radical hierarchy"/>
    <n v="900"/>
    <n v="13772"/>
    <n v="15.302222222222222"/>
    <x v="3"/>
    <n v="299"/>
    <n v="46"/>
    <x v="1"/>
    <s v="USD"/>
    <n v="1572152400"/>
    <n v="1572152400"/>
    <b v="0"/>
    <b v="0"/>
    <s v="theater/plays"/>
    <x v="1"/>
    <x v="1"/>
  </r>
  <r>
    <n v="372"/>
    <x v="969"/>
    <s v="Pre-emptive bifurcated artificial intelligence"/>
    <n v="900"/>
    <n v="14324"/>
    <n v="15.915555555555555"/>
    <x v="3"/>
    <n v="169"/>
    <n v="84"/>
    <x v="1"/>
    <s v="USD"/>
    <n v="1420696800"/>
    <n v="1422424800"/>
    <b v="0"/>
    <b v="1"/>
    <s v="film &amp; video/documentary"/>
    <x v="3"/>
    <x v="13"/>
  </r>
  <r>
    <n v="364"/>
    <x v="970"/>
    <s v="Switchable intangible definition"/>
    <n v="900"/>
    <n v="14547"/>
    <n v="16.163333333333334"/>
    <x v="3"/>
    <n v="186"/>
    <n v="78"/>
    <x v="1"/>
    <s v="USD"/>
    <n v="1520229600"/>
    <n v="1522818000"/>
    <b v="0"/>
    <b v="0"/>
    <s v="music/indie rock"/>
    <x v="4"/>
    <x v="10"/>
  </r>
  <r>
    <n v="289"/>
    <x v="971"/>
    <s v="Grass-roots mission-critical capability"/>
    <n v="800"/>
    <n v="13474"/>
    <n v="16.842500000000001"/>
    <x v="3"/>
    <n v="337"/>
    <n v="39"/>
    <x v="0"/>
    <s v="CAD"/>
    <n v="1438578000"/>
    <n v="1438837200"/>
    <b v="0"/>
    <b v="0"/>
    <s v="theater/plays"/>
    <x v="1"/>
    <x v="1"/>
  </r>
  <r>
    <n v="712"/>
    <x v="972"/>
    <s v="Programmable leadingedge contingency"/>
    <n v="800"/>
    <n v="14725"/>
    <n v="18.40625"/>
    <x v="3"/>
    <n v="202"/>
    <n v="72"/>
    <x v="1"/>
    <s v="USD"/>
    <n v="1467954000"/>
    <n v="1471496400"/>
    <b v="0"/>
    <b v="0"/>
    <s v="theater/plays"/>
    <x v="1"/>
    <x v="1"/>
  </r>
  <r>
    <n v="653"/>
    <x v="973"/>
    <s v="Monitored incremental info-mediaries"/>
    <n v="600"/>
    <n v="14033"/>
    <n v="23.388333333333332"/>
    <x v="3"/>
    <n v="234"/>
    <n v="59"/>
    <x v="1"/>
    <s v="USD"/>
    <n v="1460091600"/>
    <n v="1460264400"/>
    <b v="0"/>
    <b v="0"/>
    <s v="technology/web"/>
    <x v="2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s v="CA"/>
    <s v="CAD"/>
    <n v="1448690400"/>
    <x v="0"/>
    <n v="1450159200"/>
    <d v="2015-12-15T06:00:00"/>
    <b v="0"/>
    <b v="0"/>
    <s v="food/food trucks"/>
    <x v="0"/>
    <s v="food trucks"/>
  </r>
  <r>
    <n v="500"/>
    <s v="Valdez Ltd"/>
    <s v="Team-oriented clear-thinking matrix"/>
    <n v="100"/>
    <n v="0"/>
    <n v="0"/>
    <x v="0"/>
    <n v="0"/>
    <e v="#DIV/0!"/>
    <s v="US"/>
    <s v="USD"/>
    <n v="1367384400"/>
    <x v="1"/>
    <n v="1369803600"/>
    <d v="2013-05-29T05:00:00"/>
    <b v="0"/>
    <b v="1"/>
    <s v="theater/plays"/>
    <x v="1"/>
    <s v="plays"/>
  </r>
  <r>
    <n v="921"/>
    <s v="Stevenson PLC"/>
    <s v="Profound directional knowledge user"/>
    <n v="160400"/>
    <n v="1210"/>
    <n v="7.5436408977556111E-3"/>
    <x v="0"/>
    <n v="38"/>
    <n v="31"/>
    <s v="US"/>
    <s v="USD"/>
    <n v="1329026400"/>
    <x v="2"/>
    <n v="1330236000"/>
    <d v="2012-02-26T06:00:00"/>
    <b v="0"/>
    <b v="0"/>
    <s v="technology/web"/>
    <x v="2"/>
    <s v="web"/>
  </r>
  <r>
    <n v="496"/>
    <s v="Morales Group"/>
    <s v="Optimized bi-directional extranet"/>
    <n v="183800"/>
    <n v="1667"/>
    <n v="9.0696409140369975E-3"/>
    <x v="0"/>
    <n v="54"/>
    <n v="30"/>
    <s v="US"/>
    <s v="USD"/>
    <n v="1495342800"/>
    <x v="3"/>
    <n v="1496811600"/>
    <d v="2017-06-07T05:00:00"/>
    <b v="0"/>
    <b v="0"/>
    <s v="film &amp; video/animation"/>
    <x v="3"/>
    <s v="animation"/>
  </r>
  <r>
    <n v="100"/>
    <s v="Tucker, Fox and Green"/>
    <s v="Upgradable fault-tolerant approach"/>
    <n v="100"/>
    <n v="1"/>
    <n v="0.01"/>
    <x v="0"/>
    <n v="1"/>
    <n v="1"/>
    <s v="US"/>
    <s v="USD"/>
    <n v="1319000400"/>
    <x v="4"/>
    <n v="1320555600"/>
    <d v="2011-11-06T05:00:00"/>
    <b v="0"/>
    <b v="0"/>
    <s v="theater/plays"/>
    <x v="1"/>
    <s v="plays"/>
  </r>
  <r>
    <n v="150"/>
    <s v="Brown, Palmer and Pace"/>
    <s v="Networked stable workforce"/>
    <n v="100"/>
    <n v="1"/>
    <n v="0.01"/>
    <x v="0"/>
    <n v="1"/>
    <n v="1"/>
    <s v="US"/>
    <s v="USD"/>
    <n v="1544940000"/>
    <x v="5"/>
    <n v="1545026400"/>
    <d v="2018-12-17T06:00:00"/>
    <b v="0"/>
    <b v="0"/>
    <s v="music/rock"/>
    <x v="4"/>
    <s v="rock"/>
  </r>
  <r>
    <n v="750"/>
    <s v="Ramos and Sons"/>
    <s v="Extended responsive Internet solution"/>
    <n v="100"/>
    <n v="1"/>
    <n v="0.01"/>
    <x v="0"/>
    <n v="1"/>
    <n v="1"/>
    <s v="GB"/>
    <s v="GBP"/>
    <n v="1277960400"/>
    <x v="6"/>
    <n v="1280120400"/>
    <d v="2010-07-26T05:00:00"/>
    <b v="0"/>
    <b v="0"/>
    <s v="music/electric music"/>
    <x v="4"/>
    <s v="electric music"/>
  </r>
  <r>
    <n v="800"/>
    <s v="Wallace LLC"/>
    <s v="Centralized regional function"/>
    <n v="100"/>
    <n v="1"/>
    <n v="0.01"/>
    <x v="0"/>
    <n v="1"/>
    <n v="1"/>
    <s v="CH"/>
    <s v="CHF"/>
    <n v="1434085200"/>
    <x v="7"/>
    <n v="1434430800"/>
    <d v="2015-06-16T05:00:00"/>
    <b v="0"/>
    <b v="0"/>
    <s v="music/rock"/>
    <x v="4"/>
    <s v="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x v="8"/>
    <n v="1322978400"/>
    <d v="2011-12-04T06:00:00"/>
    <b v="1"/>
    <b v="0"/>
    <s v="music/rock"/>
    <x v="4"/>
    <s v="rock"/>
  </r>
  <r>
    <n v="830"/>
    <s v="Johnson, Turner and Carroll"/>
    <s v="Persevering zero administration knowledge user"/>
    <n v="121600"/>
    <n v="1424"/>
    <n v="1.1710526315789473E-2"/>
    <x v="0"/>
    <n v="22"/>
    <n v="64"/>
    <s v="US"/>
    <s v="USD"/>
    <n v="1514959200"/>
    <x v="9"/>
    <n v="1520056800"/>
    <d v="2018-03-03T06:00:00"/>
    <b v="0"/>
    <b v="0"/>
    <s v="theater/plays"/>
    <x v="1"/>
    <s v="plays"/>
  </r>
  <r>
    <n v="271"/>
    <s v="Foley-Cox"/>
    <s v="Progressive zero administration leverage"/>
    <n v="153700"/>
    <n v="1953"/>
    <n v="1.2706571242680547E-2"/>
    <x v="1"/>
    <n v="61"/>
    <n v="32"/>
    <s v="US"/>
    <s v="USD"/>
    <n v="1449468000"/>
    <x v="10"/>
    <n v="1452146400"/>
    <d v="2016-01-07T06:00:00"/>
    <b v="0"/>
    <b v="0"/>
    <s v="photography/photography books"/>
    <x v="5"/>
    <s v="photography books"/>
  </r>
  <r>
    <n v="936"/>
    <s v="Brown Ltd"/>
    <s v="Enhanced composite contingency"/>
    <n v="103200"/>
    <n v="1690"/>
    <n v="1.6375968992248063E-2"/>
    <x v="0"/>
    <n v="21"/>
    <n v="80"/>
    <s v="US"/>
    <s v="USD"/>
    <n v="1563771600"/>
    <x v="11"/>
    <n v="1564030800"/>
    <d v="2019-07-25T05:00:00"/>
    <b v="1"/>
    <b v="0"/>
    <s v="theater/plays"/>
    <x v="1"/>
    <s v="plays"/>
  </r>
  <r>
    <n v="903"/>
    <s v="Parker-Morris"/>
    <s v="Assimilated next generation instruction set"/>
    <n v="41000"/>
    <n v="709"/>
    <n v="1.729268292682927E-2"/>
    <x v="1"/>
    <n v="14"/>
    <n v="50"/>
    <s v="US"/>
    <s v="USD"/>
    <n v="1336194000"/>
    <x v="12"/>
    <n v="1337490000"/>
    <d v="2012-05-20T05:00:00"/>
    <b v="0"/>
    <b v="1"/>
    <s v="publishing/nonfiction"/>
    <x v="6"/>
    <s v="nonfiction"/>
  </r>
  <r>
    <n v="50"/>
    <s v="Jones, Taylor and Moore"/>
    <s v="Down-sized system-worthy secured line"/>
    <n v="100"/>
    <n v="2"/>
    <n v="0.02"/>
    <x v="0"/>
    <n v="1"/>
    <n v="2"/>
    <s v="IT"/>
    <s v="EUR"/>
    <n v="1375333200"/>
    <x v="13"/>
    <n v="1377752400"/>
    <d v="2013-08-29T05:00:00"/>
    <b v="0"/>
    <b v="0"/>
    <s v="music/metal"/>
    <x v="4"/>
    <s v="metal"/>
  </r>
  <r>
    <n v="200"/>
    <s v="Becker, Rice and White"/>
    <s v="Reduced dedicated capability"/>
    <n v="100"/>
    <n v="2"/>
    <n v="0.02"/>
    <x v="0"/>
    <n v="1"/>
    <n v="2"/>
    <s v="CA"/>
    <s v="CAD"/>
    <n v="1269493200"/>
    <x v="14"/>
    <n v="1270443600"/>
    <d v="2010-04-05T05:00:00"/>
    <b v="0"/>
    <b v="0"/>
    <s v="theater/plays"/>
    <x v="1"/>
    <s v="plays"/>
  </r>
  <r>
    <n v="400"/>
    <s v="Bell PLC"/>
    <s v="Ergonomic eco-centric open architecture"/>
    <n v="100"/>
    <n v="2"/>
    <n v="0.02"/>
    <x v="0"/>
    <n v="1"/>
    <n v="2"/>
    <s v="US"/>
    <s v="USD"/>
    <n v="1376629200"/>
    <x v="15"/>
    <n v="1378530000"/>
    <d v="2013-09-07T05:00:00"/>
    <b v="0"/>
    <b v="1"/>
    <s v="photography/photography books"/>
    <x v="5"/>
    <s v="photography books"/>
  </r>
  <r>
    <n v="650"/>
    <s v="Wilson, Wilson and Mathis"/>
    <s v="Optional asymmetric success"/>
    <n v="100"/>
    <n v="2"/>
    <n v="0.02"/>
    <x v="0"/>
    <n v="1"/>
    <n v="2"/>
    <s v="US"/>
    <s v="USD"/>
    <n v="1404795600"/>
    <x v="16"/>
    <n v="1407128400"/>
    <d v="2014-08-04T05:00:00"/>
    <b v="0"/>
    <b v="0"/>
    <s v="music/jazz"/>
    <x v="4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x v="17"/>
    <n v="1411189200"/>
    <d v="2014-09-20T05:00:00"/>
    <b v="0"/>
    <b v="1"/>
    <s v="technology/web"/>
    <x v="2"/>
    <s v="web"/>
  </r>
  <r>
    <n v="738"/>
    <s v="Garcia Group"/>
    <s v="Extended zero administration software"/>
    <n v="74700"/>
    <n v="1557"/>
    <n v="2.0843373493975904E-2"/>
    <x v="0"/>
    <n v="15"/>
    <n v="103"/>
    <s v="US"/>
    <s v="USD"/>
    <n v="1416117600"/>
    <x v="18"/>
    <n v="1418018400"/>
    <d v="2014-12-08T06:00:00"/>
    <b v="0"/>
    <b v="1"/>
    <s v="theater/plays"/>
    <x v="1"/>
    <s v="plays"/>
  </r>
  <r>
    <n v="542"/>
    <s v="Harrison-Bridges"/>
    <s v="Profit-focused exuding moderator"/>
    <n v="77000"/>
    <n v="1930"/>
    <n v="2.5064935064935064E-2"/>
    <x v="0"/>
    <n v="49"/>
    <n v="39"/>
    <s v="GB"/>
    <s v="GBP"/>
    <n v="1453442400"/>
    <x v="19"/>
    <n v="1456034400"/>
    <d v="2016-02-21T06:00:00"/>
    <b v="0"/>
    <b v="0"/>
    <s v="music/indie rock"/>
    <x v="4"/>
    <s v="indie rock"/>
  </r>
  <r>
    <n v="170"/>
    <s v="Summers, Gallegos and Stein"/>
    <s v="Mandatory mobile product"/>
    <n v="188100"/>
    <n v="5528"/>
    <n v="2.9388623072833599E-2"/>
    <x v="0"/>
    <n v="67"/>
    <n v="82"/>
    <s v="US"/>
    <s v="USD"/>
    <n v="1501736400"/>
    <x v="20"/>
    <n v="1502341200"/>
    <d v="2017-08-10T05:00:00"/>
    <b v="0"/>
    <b v="0"/>
    <s v="music/indie rock"/>
    <x v="4"/>
    <s v="indie rock"/>
  </r>
  <r>
    <n v="250"/>
    <s v="Robbins and Sons"/>
    <s v="Future-proofed directional synergy"/>
    <n v="100"/>
    <n v="3"/>
    <n v="0.03"/>
    <x v="0"/>
    <n v="1"/>
    <n v="3"/>
    <s v="US"/>
    <s v="USD"/>
    <n v="1264399200"/>
    <x v="21"/>
    <n v="1267423200"/>
    <d v="2010-03-01T06:00:00"/>
    <b v="0"/>
    <b v="0"/>
    <s v="music/rock"/>
    <x v="4"/>
    <s v="rock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x v="21"/>
    <n v="1265695200"/>
    <d v="2010-02-09T06:00:00"/>
    <b v="0"/>
    <b v="0"/>
    <s v="technology/wearables"/>
    <x v="2"/>
    <s v="wearables"/>
  </r>
  <r>
    <n v="622"/>
    <s v="Smith-Smith"/>
    <s v="Total leadingedge neural-net"/>
    <n v="189000"/>
    <n v="5916"/>
    <n v="3.1301587301587303E-2"/>
    <x v="0"/>
    <n v="64"/>
    <n v="92"/>
    <s v="US"/>
    <s v="USD"/>
    <n v="1523768400"/>
    <x v="22"/>
    <n v="1526014800"/>
    <d v="2018-05-11T05:00:00"/>
    <b v="0"/>
    <b v="0"/>
    <s v="music/indie rock"/>
    <x v="4"/>
    <s v="indie rock"/>
  </r>
  <r>
    <n v="129"/>
    <s v="Morgan-Martinez"/>
    <s v="Mandatory tertiary implementation"/>
    <n v="148500"/>
    <n v="4756"/>
    <n v="3.2026936026936029E-2"/>
    <x v="2"/>
    <n v="55"/>
    <n v="86"/>
    <s v="AU"/>
    <s v="AUD"/>
    <n v="1422943200"/>
    <x v="23"/>
    <n v="1425103200"/>
    <d v="2015-02-28T06:00:00"/>
    <b v="0"/>
    <b v="0"/>
    <s v="food/food trucks"/>
    <x v="0"/>
    <s v="food trucks"/>
  </r>
  <r>
    <n v="136"/>
    <s v="Briggs PLC"/>
    <s v="Distributed context-sensitive flexibility"/>
    <n v="82800"/>
    <n v="2721"/>
    <n v="3.2862318840579711E-2"/>
    <x v="2"/>
    <n v="58"/>
    <n v="46"/>
    <s v="US"/>
    <s v="USD"/>
    <n v="1402117200"/>
    <x v="24"/>
    <n v="1403154000"/>
    <d v="2014-06-19T05:00:00"/>
    <b v="0"/>
    <b v="1"/>
    <s v="film &amp; video/drama"/>
    <x v="3"/>
    <s v="drama"/>
  </r>
  <r>
    <n v="204"/>
    <s v="Daniel-Luna"/>
    <s v="Mandatory multimedia leverage"/>
    <n v="75000"/>
    <n v="2529"/>
    <n v="3.372E-2"/>
    <x v="0"/>
    <n v="40"/>
    <n v="63"/>
    <s v="US"/>
    <s v="USD"/>
    <n v="1301806800"/>
    <x v="25"/>
    <n v="1302670800"/>
    <d v="2011-04-13T05:00:00"/>
    <b v="0"/>
    <b v="0"/>
    <s v="music/jazz"/>
    <x v="4"/>
    <s v="jazz"/>
  </r>
  <r>
    <n v="599"/>
    <s v="Smith-Ramos"/>
    <s v="Persevering optimizing Graphical User Interface"/>
    <n v="140300"/>
    <n v="5112"/>
    <n v="3.6436208125445471E-2"/>
    <x v="0"/>
    <n v="82"/>
    <n v="62"/>
    <s v="DK"/>
    <s v="DKK"/>
    <n v="1423720800"/>
    <x v="26"/>
    <n v="1424412000"/>
    <d v="2015-02-20T06:00:00"/>
    <b v="0"/>
    <b v="0"/>
    <s v="film &amp; video/documentary"/>
    <x v="3"/>
    <s v="documentary"/>
  </r>
  <r>
    <n v="215"/>
    <s v="Vargas, Banks and Palmer"/>
    <s v="Extended 24/7 implementation"/>
    <n v="156800"/>
    <n v="6024"/>
    <n v="3.8418367346938778E-2"/>
    <x v="0"/>
    <n v="143"/>
    <n v="42"/>
    <s v="US"/>
    <s v="USD"/>
    <n v="1550037600"/>
    <x v="27"/>
    <n v="1550210400"/>
    <d v="2019-02-15T06:00:00"/>
    <b v="0"/>
    <b v="0"/>
    <s v="theater/plays"/>
    <x v="1"/>
    <s v="plays"/>
  </r>
  <r>
    <n v="450"/>
    <s v="Delgado-Hatfield"/>
    <s v="Up-sized composite success"/>
    <n v="100"/>
    <n v="4"/>
    <n v="0.04"/>
    <x v="0"/>
    <n v="1"/>
    <n v="4"/>
    <s v="CA"/>
    <s v="CAD"/>
    <n v="1540098000"/>
    <x v="28"/>
    <n v="1542088800"/>
    <d v="2018-11-13T06:00:00"/>
    <b v="0"/>
    <b v="0"/>
    <s v="film &amp; video/animation"/>
    <x v="3"/>
    <s v="animation"/>
  </r>
  <r>
    <n v="550"/>
    <s v="Morrison-Henderson"/>
    <s v="De-engineered disintermediate encoding"/>
    <n v="100"/>
    <n v="4"/>
    <n v="0.04"/>
    <x v="2"/>
    <n v="1"/>
    <n v="4"/>
    <s v="CH"/>
    <s v="CHF"/>
    <n v="1330495200"/>
    <x v="29"/>
    <n v="1332306000"/>
    <d v="2012-03-21T05:00:00"/>
    <b v="0"/>
    <b v="0"/>
    <s v="music/indie rock"/>
    <x v="4"/>
    <s v="indie rock"/>
  </r>
  <r>
    <n v="721"/>
    <s v="Dominguez-Owens"/>
    <s v="Open-architected systematic intranet"/>
    <n v="123600"/>
    <n v="5429"/>
    <n v="4.3923948220064728E-2"/>
    <x v="2"/>
    <n v="60"/>
    <n v="90"/>
    <s v="US"/>
    <s v="USD"/>
    <n v="1522818000"/>
    <x v="30"/>
    <n v="1523336400"/>
    <d v="2018-04-10T05:00:00"/>
    <b v="0"/>
    <b v="0"/>
    <s v="music/rock"/>
    <x v="4"/>
    <s v="rock"/>
  </r>
  <r>
    <n v="959"/>
    <s v="Black-Graham"/>
    <s v="Operative hybrid utilization"/>
    <n v="145000"/>
    <n v="6631"/>
    <n v="4.5731034482758622E-2"/>
    <x v="0"/>
    <n v="130"/>
    <n v="51"/>
    <s v="US"/>
    <s v="USD"/>
    <n v="1277701200"/>
    <x v="31"/>
    <n v="1280120400"/>
    <d v="2010-07-26T05:00:00"/>
    <b v="0"/>
    <b v="0"/>
    <s v="publishing/translations"/>
    <x v="6"/>
    <s v="translations"/>
  </r>
  <r>
    <n v="300"/>
    <s v="Cooke PLC"/>
    <s v="Focused executive core"/>
    <n v="100"/>
    <n v="5"/>
    <n v="0.05"/>
    <x v="0"/>
    <n v="1"/>
    <n v="5"/>
    <s v="DK"/>
    <s v="DKK"/>
    <n v="1504069200"/>
    <x v="32"/>
    <n v="1504155600"/>
    <d v="2017-08-31T05:00:00"/>
    <b v="0"/>
    <b v="1"/>
    <s v="publishing/nonfiction"/>
    <x v="6"/>
    <s v="nonfiction"/>
  </r>
  <r>
    <n v="350"/>
    <s v="Shannon Ltd"/>
    <s v="Pre-emptive neutral capacity"/>
    <n v="100"/>
    <n v="5"/>
    <n v="0.05"/>
    <x v="0"/>
    <n v="1"/>
    <n v="5"/>
    <s v="US"/>
    <s v="USD"/>
    <n v="1432098000"/>
    <x v="33"/>
    <n v="1433653200"/>
    <d v="2015-06-07T05:00:00"/>
    <b v="0"/>
    <b v="1"/>
    <s v="music/jazz"/>
    <x v="4"/>
    <s v="jazz"/>
  </r>
  <r>
    <n v="600"/>
    <s v="Brown-George"/>
    <s v="Cross-platform tertiary array"/>
    <n v="100"/>
    <n v="5"/>
    <n v="0.05"/>
    <x v="0"/>
    <n v="1"/>
    <n v="5"/>
    <s v="GB"/>
    <s v="GBP"/>
    <n v="1375160400"/>
    <x v="34"/>
    <n v="1376197200"/>
    <d v="2013-08-11T05:00:00"/>
    <b v="0"/>
    <b v="0"/>
    <s v="food/food trucks"/>
    <x v="0"/>
    <s v="food trucks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x v="35"/>
    <n v="1555822800"/>
    <d v="2019-04-21T05:00:00"/>
    <b v="0"/>
    <b v="1"/>
    <s v="theater/plays"/>
    <x v="1"/>
    <s v="plays"/>
  </r>
  <r>
    <n v="895"/>
    <s v="Adams-Rollins"/>
    <s v="Integrated demand-driven info-mediaries"/>
    <n v="159800"/>
    <n v="11108"/>
    <n v="6.9511889862327911E-2"/>
    <x v="0"/>
    <n v="107"/>
    <n v="103"/>
    <s v="US"/>
    <s v="USD"/>
    <n v="1517637600"/>
    <x v="36"/>
    <n v="1518415200"/>
    <d v="2018-02-12T06:00:00"/>
    <b v="0"/>
    <b v="0"/>
    <s v="theater/plays"/>
    <x v="1"/>
    <s v="plays"/>
  </r>
  <r>
    <n v="518"/>
    <s v="Ramirez Group"/>
    <s v="Open-architected uniform instruction set"/>
    <n v="8800"/>
    <n v="622"/>
    <n v="7.0681818181818179E-2"/>
    <x v="0"/>
    <n v="10"/>
    <n v="62"/>
    <s v="US"/>
    <s v="USD"/>
    <n v="1519365600"/>
    <x v="37"/>
    <n v="1519538400"/>
    <d v="2018-02-25T06:00:00"/>
    <b v="0"/>
    <b v="1"/>
    <s v="film &amp; video/animation"/>
    <x v="3"/>
    <s v="animation"/>
  </r>
  <r>
    <n v="594"/>
    <s v="Mcbride PLC"/>
    <s v="Upgradable leadingedge Local Area Network"/>
    <n v="157300"/>
    <n v="11167"/>
    <n v="7.0991735537190084E-2"/>
    <x v="0"/>
    <n v="157"/>
    <n v="71"/>
    <s v="US"/>
    <s v="USD"/>
    <n v="1467003600"/>
    <x v="38"/>
    <n v="1467262800"/>
    <d v="2016-06-30T05:00:00"/>
    <b v="0"/>
    <b v="1"/>
    <s v="theater/plays"/>
    <x v="1"/>
    <s v="plays"/>
  </r>
  <r>
    <n v="391"/>
    <s v="Miller-Patel"/>
    <s v="Mandatory uniform strategy"/>
    <n v="60400"/>
    <n v="4393"/>
    <n v="7.27317880794702E-2"/>
    <x v="0"/>
    <n v="151"/>
    <n v="29"/>
    <s v="US"/>
    <s v="USD"/>
    <n v="1389679200"/>
    <x v="39"/>
    <n v="1389852000"/>
    <d v="2014-01-16T06:00:00"/>
    <b v="0"/>
    <b v="0"/>
    <s v="publishing/nonfiction"/>
    <x v="6"/>
    <s v="nonfiction"/>
  </r>
  <r>
    <n v="306"/>
    <s v="Rush, Reed and Hall"/>
    <s v="Enterprise-wide 3rdgeneration knowledge user"/>
    <n v="6500"/>
    <n v="514"/>
    <n v="7.9076923076923072E-2"/>
    <x v="0"/>
    <n v="7"/>
    <n v="73"/>
    <s v="US"/>
    <s v="USD"/>
    <n v="1500008400"/>
    <x v="40"/>
    <n v="1500267600"/>
    <d v="2017-07-17T05:00:00"/>
    <b v="0"/>
    <b v="1"/>
    <s v="theater/plays"/>
    <x v="1"/>
    <s v="plays"/>
  </r>
  <r>
    <n v="657"/>
    <s v="Russo, Kim and Mccoy"/>
    <s v="Balanced optimal hardware"/>
    <n v="10000"/>
    <n v="824"/>
    <n v="8.2400000000000001E-2"/>
    <x v="0"/>
    <n v="14"/>
    <n v="58"/>
    <s v="US"/>
    <s v="USD"/>
    <n v="1514354400"/>
    <x v="41"/>
    <n v="1515736800"/>
    <d v="2018-01-12T06:00:00"/>
    <b v="0"/>
    <b v="0"/>
    <s v="film &amp; video/science fiction"/>
    <x v="3"/>
    <s v="science fiction"/>
  </r>
  <r>
    <n v="220"/>
    <s v="Owens-Le"/>
    <s v="Focused composite approach"/>
    <n v="7900"/>
    <n v="667"/>
    <n v="8.4430379746835441E-2"/>
    <x v="0"/>
    <n v="17"/>
    <n v="39"/>
    <s v="US"/>
    <s v="USD"/>
    <n v="1309496400"/>
    <x v="42"/>
    <n v="1311051600"/>
    <d v="2011-07-19T05:00:00"/>
    <b v="1"/>
    <b v="0"/>
    <s v="theater/plays"/>
    <x v="1"/>
    <s v="plays"/>
  </r>
  <r>
    <n v="198"/>
    <s v="Palmer Inc"/>
    <s v="Universal multi-state capability"/>
    <n v="63200"/>
    <n v="6041"/>
    <n v="9.5585443037974685E-2"/>
    <x v="0"/>
    <n v="168"/>
    <n v="35"/>
    <s v="US"/>
    <s v="USD"/>
    <n v="1281070800"/>
    <x v="43"/>
    <n v="1283576400"/>
    <d v="2010-09-04T05:00:00"/>
    <b v="0"/>
    <b v="0"/>
    <s v="music/electric music"/>
    <x v="4"/>
    <s v="electric music"/>
  </r>
  <r>
    <n v="320"/>
    <s v="Sandoval-Powell"/>
    <s v="Phased holistic implementation"/>
    <n v="84400"/>
    <n v="8092"/>
    <n v="9.5876777251184833E-2"/>
    <x v="0"/>
    <n v="80"/>
    <n v="101"/>
    <s v="US"/>
    <s v="USD"/>
    <n v="1305003600"/>
    <x v="44"/>
    <n v="1305781200"/>
    <d v="2011-05-19T05:00:00"/>
    <b v="0"/>
    <b v="0"/>
    <s v="publishing/fiction"/>
    <x v="6"/>
    <s v="fiction"/>
  </r>
  <r>
    <n v="292"/>
    <s v="Ho-Harris"/>
    <s v="Versatile cohesive encoding"/>
    <n v="7300"/>
    <n v="717"/>
    <n v="9.8219178082191785E-2"/>
    <x v="0"/>
    <n v="10"/>
    <n v="71"/>
    <s v="US"/>
    <s v="USD"/>
    <n v="1331874000"/>
    <x v="45"/>
    <n v="1333429200"/>
    <d v="2012-04-03T05:00:00"/>
    <b v="0"/>
    <b v="0"/>
    <s v="food/food trucks"/>
    <x v="0"/>
    <s v="food trucks"/>
  </r>
  <r>
    <n v="946"/>
    <s v="Hall, Holmes and Walker"/>
    <s v="Public-key bandwidth-monitored intranet"/>
    <n v="153700"/>
    <n v="15238"/>
    <n v="9.9141184124918666E-2"/>
    <x v="0"/>
    <n v="181"/>
    <n v="84"/>
    <s v="US"/>
    <s v="USD"/>
    <n v="1308200400"/>
    <x v="46"/>
    <n v="1308373200"/>
    <d v="2011-06-18T05:00:00"/>
    <b v="0"/>
    <b v="0"/>
    <s v="theater/plays"/>
    <x v="1"/>
    <s v="plays"/>
  </r>
  <r>
    <n v="377"/>
    <s v="Klein, Stark and Livingston"/>
    <s v="Phased methodical initiative"/>
    <n v="49700"/>
    <n v="5098"/>
    <n v="0.10257545271629778"/>
    <x v="0"/>
    <n v="127"/>
    <n v="40"/>
    <s v="US"/>
    <s v="USD"/>
    <n v="1571720400"/>
    <x v="47"/>
    <n v="1572933600"/>
    <d v="2019-11-05T06:00:00"/>
    <b v="0"/>
    <b v="0"/>
    <s v="theater/plays"/>
    <x v="1"/>
    <s v="plays"/>
  </r>
  <r>
    <n v="775"/>
    <s v="Murphy LLC"/>
    <s v="Customer-focused non-volatile framework"/>
    <n v="9400"/>
    <n v="968"/>
    <n v="0.10297872340425532"/>
    <x v="0"/>
    <n v="10"/>
    <n v="96"/>
    <s v="US"/>
    <s v="USD"/>
    <n v="1415253600"/>
    <x v="48"/>
    <n v="1416117600"/>
    <d v="2014-11-16T06:00:00"/>
    <b v="0"/>
    <b v="0"/>
    <s v="music/rock"/>
    <x v="4"/>
    <s v="rock"/>
  </r>
  <r>
    <n v="171"/>
    <s v="Blair Group"/>
    <s v="Public-key 3rdgeneration budgetary management"/>
    <n v="4900"/>
    <n v="521"/>
    <n v="0.1063265306122449"/>
    <x v="0"/>
    <n v="5"/>
    <n v="104"/>
    <s v="US"/>
    <s v="USD"/>
    <n v="1395291600"/>
    <x v="49"/>
    <n v="1397192400"/>
    <d v="2014-04-11T05:00:00"/>
    <b v="0"/>
    <b v="0"/>
    <s v="publishing/translations"/>
    <x v="6"/>
    <s v="translations"/>
  </r>
  <r>
    <n v="423"/>
    <s v="Jones-Riddle"/>
    <s v="Self-enabling real-time definition"/>
    <n v="147800"/>
    <n v="15723"/>
    <n v="0.10638024357239513"/>
    <x v="0"/>
    <n v="162"/>
    <n v="97"/>
    <s v="US"/>
    <s v="USD"/>
    <n v="1316667600"/>
    <x v="50"/>
    <n v="1316840400"/>
    <d v="2011-09-24T05:00:00"/>
    <b v="0"/>
    <b v="1"/>
    <s v="food/food trucks"/>
    <x v="0"/>
    <s v="food trucks"/>
  </r>
  <r>
    <n v="236"/>
    <s v="Gallegos-Cobb"/>
    <s v="Object-based directional function"/>
    <n v="39500"/>
    <n v="4323"/>
    <n v="0.10944303797468355"/>
    <x v="0"/>
    <n v="57"/>
    <n v="75"/>
    <s v="AU"/>
    <s v="AUD"/>
    <n v="1561438800"/>
    <x v="51"/>
    <n v="1562043600"/>
    <d v="2019-07-02T05:00:00"/>
    <b v="0"/>
    <b v="1"/>
    <s v="music/rock"/>
    <x v="4"/>
    <s v="rock"/>
  </r>
  <r>
    <n v="415"/>
    <s v="Anderson-Pham"/>
    <s v="Intuitive needs-based monitoring"/>
    <n v="113500"/>
    <n v="12552"/>
    <n v="0.11059030837004405"/>
    <x v="0"/>
    <n v="418"/>
    <n v="30"/>
    <s v="US"/>
    <s v="USD"/>
    <n v="1326434400"/>
    <x v="52"/>
    <n v="1327903200"/>
    <d v="2012-01-30T06:00:00"/>
    <b v="0"/>
    <b v="0"/>
    <s v="theater/plays"/>
    <x v="1"/>
    <s v="plays"/>
  </r>
  <r>
    <n v="529"/>
    <s v="Gallegos Inc"/>
    <s v="Seamless logistical encryption"/>
    <n v="5100"/>
    <n v="574"/>
    <n v="0.11254901960784314"/>
    <x v="0"/>
    <n v="9"/>
    <n v="63"/>
    <s v="US"/>
    <s v="USD"/>
    <n v="1399698000"/>
    <x v="53"/>
    <n v="1402117200"/>
    <d v="2014-06-07T05:00:00"/>
    <b v="0"/>
    <b v="0"/>
    <s v="games/video games"/>
    <x v="7"/>
    <s v="video games"/>
  </r>
  <r>
    <n v="388"/>
    <s v="Cruz Ltd"/>
    <s v="Exclusive dynamic adapter"/>
    <n v="114800"/>
    <n v="12938"/>
    <n v="0.11270034843205574"/>
    <x v="2"/>
    <n v="145"/>
    <n v="89"/>
    <s v="CH"/>
    <s v="CHF"/>
    <n v="1325656800"/>
    <x v="54"/>
    <n v="1325829600"/>
    <d v="2012-01-06T06:00:00"/>
    <b v="0"/>
    <b v="0"/>
    <s v="music/indie rock"/>
    <x v="4"/>
    <s v="indie rock"/>
  </r>
  <r>
    <n v="638"/>
    <s v="Weaver Ltd"/>
    <s v="Monitored 24/7 approach"/>
    <n v="81600"/>
    <n v="9318"/>
    <n v="0.11419117647058824"/>
    <x v="0"/>
    <n v="94"/>
    <n v="99"/>
    <s v="US"/>
    <s v="USD"/>
    <n v="1280206800"/>
    <x v="55"/>
    <n v="1281243600"/>
    <d v="2010-08-08T05:00:00"/>
    <b v="0"/>
    <b v="1"/>
    <s v="theater/plays"/>
    <x v="1"/>
    <s v="plays"/>
  </r>
  <r>
    <n v="358"/>
    <s v="Diaz-Garcia"/>
    <s v="Profit-focused 3rdgeneration circuit"/>
    <n v="9700"/>
    <n v="1146"/>
    <n v="0.11814432989690722"/>
    <x v="0"/>
    <n v="23"/>
    <n v="49"/>
    <s v="CA"/>
    <s v="CAD"/>
    <n v="1533877200"/>
    <x v="56"/>
    <n v="1534136400"/>
    <d v="2018-08-13T05:00:00"/>
    <b v="1"/>
    <b v="0"/>
    <s v="photography/photography books"/>
    <x v="5"/>
    <s v="photography books"/>
  </r>
  <r>
    <n v="63"/>
    <s v="Baker, Morgan and Brown"/>
    <s v="Assimilated didactic open system"/>
    <n v="4700"/>
    <n v="557"/>
    <n v="0.11851063829787234"/>
    <x v="0"/>
    <n v="5"/>
    <n v="111"/>
    <s v="US"/>
    <s v="USD"/>
    <n v="1493355600"/>
    <x v="57"/>
    <n v="1493874000"/>
    <d v="2017-05-04T05:00:00"/>
    <b v="0"/>
    <b v="0"/>
    <s v="theater/plays"/>
    <x v="1"/>
    <s v="plays"/>
  </r>
  <r>
    <n v="904"/>
    <s v="Rodriguez, Johnson and Jackson"/>
    <s v="Digitized foreground array"/>
    <n v="6500"/>
    <n v="795"/>
    <n v="0.12230769230769231"/>
    <x v="0"/>
    <n v="16"/>
    <n v="49"/>
    <s v="US"/>
    <s v="USD"/>
    <n v="1349326800"/>
    <x v="58"/>
    <n v="1349672400"/>
    <d v="2012-10-08T05:00:00"/>
    <b v="0"/>
    <b v="0"/>
    <s v="publishing/radio &amp; podcasts"/>
    <x v="6"/>
    <s v="radio &amp; podcasts"/>
  </r>
  <r>
    <n v="562"/>
    <s v="Blair Inc"/>
    <s v="Configurable bandwidth-monitored throughput"/>
    <n v="9900"/>
    <n v="1269"/>
    <n v="0.12818181818181817"/>
    <x v="0"/>
    <n v="26"/>
    <n v="48"/>
    <s v="CH"/>
    <s v="CHF"/>
    <n v="1552366800"/>
    <x v="59"/>
    <n v="1552539600"/>
    <d v="2019-03-14T05:00:00"/>
    <b v="0"/>
    <b v="0"/>
    <s v="music/rock"/>
    <x v="4"/>
    <s v="rock"/>
  </r>
  <r>
    <n v="592"/>
    <s v="Brown Inc"/>
    <s v="Object-based bandwidth-monitored concept"/>
    <n v="156800"/>
    <n v="20243"/>
    <n v="0.12910076530612244"/>
    <x v="0"/>
    <n v="253"/>
    <n v="80"/>
    <s v="US"/>
    <s v="USD"/>
    <n v="1401426000"/>
    <x v="60"/>
    <n v="1402203600"/>
    <d v="2014-06-08T05:00:00"/>
    <b v="0"/>
    <b v="0"/>
    <s v="theater/plays"/>
    <x v="1"/>
    <s v="plays"/>
  </r>
  <r>
    <n v="743"/>
    <s v="Clark-Conrad"/>
    <s v="Exclusive bandwidth-monitored orchestration"/>
    <n v="3900"/>
    <n v="504"/>
    <n v="0.12923076923076923"/>
    <x v="0"/>
    <n v="17"/>
    <n v="29"/>
    <s v="US"/>
    <s v="USD"/>
    <n v="1445403600"/>
    <x v="61"/>
    <n v="1445922000"/>
    <d v="2015-10-27T05:00:00"/>
    <b v="0"/>
    <b v="1"/>
    <s v="theater/plays"/>
    <x v="1"/>
    <s v="plays"/>
  </r>
  <r>
    <n v="941"/>
    <s v="Luna-Horne"/>
    <s v="Profound exuding pricing structure"/>
    <n v="43000"/>
    <n v="5615"/>
    <n v="0.1305813953488372"/>
    <x v="0"/>
    <n v="78"/>
    <n v="71"/>
    <s v="US"/>
    <s v="USD"/>
    <n v="1294552800"/>
    <x v="62"/>
    <n v="1297576800"/>
    <d v="2011-02-13T06:00:00"/>
    <b v="1"/>
    <b v="0"/>
    <s v="theater/plays"/>
    <x v="1"/>
    <s v="plays"/>
  </r>
  <r>
    <n v="374"/>
    <s v="Marshall Inc"/>
    <s v="Open-source multi-tasking data-warehouse"/>
    <n v="167400"/>
    <n v="22073"/>
    <n v="0.13185782556750297"/>
    <x v="0"/>
    <n v="441"/>
    <n v="50"/>
    <s v="US"/>
    <s v="USD"/>
    <n v="1547186400"/>
    <x v="63"/>
    <n v="1547618400"/>
    <d v="2019-01-16T06:00:00"/>
    <b v="0"/>
    <b v="1"/>
    <s v="film &amp; video/documentary"/>
    <x v="3"/>
    <s v="documentary"/>
  </r>
  <r>
    <n v="486"/>
    <s v="Davis, Cox and Fox"/>
    <s v="Compatible exuding Graphical User Interface"/>
    <n v="5200"/>
    <n v="702"/>
    <n v="0.13500000000000001"/>
    <x v="0"/>
    <n v="21"/>
    <n v="33"/>
    <s v="GB"/>
    <s v="GBP"/>
    <n v="1520575200"/>
    <x v="64"/>
    <n v="1521867600"/>
    <d v="2018-03-24T05:00:00"/>
    <b v="0"/>
    <b v="1"/>
    <s v="publishing/translations"/>
    <x v="6"/>
    <s v="translations"/>
  </r>
  <r>
    <n v="611"/>
    <s v="Brady, Cortez and Rodriguez"/>
    <s v="Multi-lateral maximized core"/>
    <n v="8200"/>
    <n v="1136"/>
    <n v="0.13853658536585367"/>
    <x v="2"/>
    <n v="15"/>
    <n v="75"/>
    <s v="US"/>
    <s v="USD"/>
    <n v="1374728400"/>
    <x v="65"/>
    <n v="1375765200"/>
    <d v="2013-08-06T05:00:00"/>
    <b v="0"/>
    <b v="0"/>
    <s v="theater/plays"/>
    <x v="1"/>
    <s v="plays"/>
  </r>
  <r>
    <n v="505"/>
    <s v="Jensen-Vargas"/>
    <s v="Ameliorated explicit parallelism"/>
    <n v="89900"/>
    <n v="12497"/>
    <n v="0.13901001112347053"/>
    <x v="0"/>
    <n v="347"/>
    <n v="36"/>
    <s v="US"/>
    <s v="USD"/>
    <n v="1362722400"/>
    <x v="66"/>
    <n v="1366347600"/>
    <d v="2013-04-19T05:00:00"/>
    <b v="0"/>
    <b v="1"/>
    <s v="publishing/radio &amp; podcasts"/>
    <x v="6"/>
    <s v="radio &amp; podcasts"/>
  </r>
  <r>
    <n v="378"/>
    <s v="Fleming-Oliver"/>
    <s v="Managed stable function"/>
    <n v="178200"/>
    <n v="24882"/>
    <n v="0.13962962962962963"/>
    <x v="0"/>
    <n v="355"/>
    <n v="70"/>
    <s v="US"/>
    <s v="USD"/>
    <n v="1526878800"/>
    <x v="67"/>
    <n v="1530162000"/>
    <d v="2018-06-28T05:00:00"/>
    <b v="0"/>
    <b v="0"/>
    <s v="film &amp; video/documentary"/>
    <x v="3"/>
    <s v="documentary"/>
  </r>
  <r>
    <n v="795"/>
    <s v="Vasquez Inc"/>
    <s v="Stand-alone asynchronous functionalities"/>
    <n v="7100"/>
    <n v="1022"/>
    <n v="0.14394366197183098"/>
    <x v="0"/>
    <n v="31"/>
    <n v="32"/>
    <s v="US"/>
    <s v="USD"/>
    <n v="1477976400"/>
    <x v="68"/>
    <n v="1478235600"/>
    <d v="2016-11-04T05:00:00"/>
    <b v="0"/>
    <b v="0"/>
    <s v="film &amp; video/drama"/>
    <x v="3"/>
    <s v="drama"/>
  </r>
  <r>
    <n v="345"/>
    <s v="Taylor, Cisneros and Romero"/>
    <s v="Open-source neutral task-force"/>
    <n v="157600"/>
    <n v="23159"/>
    <n v="0.14694796954314721"/>
    <x v="0"/>
    <n v="331"/>
    <n v="69"/>
    <s v="GB"/>
    <s v="GBP"/>
    <n v="1436418000"/>
    <x v="69"/>
    <n v="1436504400"/>
    <d v="2015-07-10T05:00:00"/>
    <b v="0"/>
    <b v="0"/>
    <s v="film &amp; video/drama"/>
    <x v="3"/>
    <s v="drama"/>
  </r>
  <r>
    <n v="110"/>
    <s v="Castillo-Carey"/>
    <s v="Cross-platform solution-oriented process improvement"/>
    <n v="142400"/>
    <n v="21307"/>
    <n v="0.14962780898876404"/>
    <x v="0"/>
    <n v="296"/>
    <n v="71"/>
    <s v="US"/>
    <s v="USD"/>
    <n v="1536642000"/>
    <x v="70"/>
    <n v="1538283600"/>
    <d v="2018-09-30T05:00:00"/>
    <b v="0"/>
    <b v="0"/>
    <s v="food/food trucks"/>
    <x v="0"/>
    <s v="food trucks"/>
  </r>
  <r>
    <n v="534"/>
    <s v="Clark, Mccormick and Mendoza"/>
    <s v="Self-enabling didactic orchestration"/>
    <n v="89100"/>
    <n v="13385"/>
    <n v="0.15022446689113356"/>
    <x v="0"/>
    <n v="243"/>
    <n v="55"/>
    <s v="US"/>
    <s v="USD"/>
    <n v="1534482000"/>
    <x v="71"/>
    <n v="1534568400"/>
    <d v="2018-08-18T05:00:00"/>
    <b v="0"/>
    <b v="1"/>
    <s v="film &amp; video/drama"/>
    <x v="3"/>
    <s v="drama"/>
  </r>
  <r>
    <n v="318"/>
    <s v="Young, Hart and Ryan"/>
    <s v="Decentralized demand-driven open system"/>
    <n v="5700"/>
    <n v="903"/>
    <n v="0.15842105263157893"/>
    <x v="0"/>
    <n v="17"/>
    <n v="53"/>
    <s v="US"/>
    <s v="USD"/>
    <n v="1392357600"/>
    <x v="72"/>
    <n v="1392530400"/>
    <d v="2014-02-16T06:00:00"/>
    <b v="0"/>
    <b v="0"/>
    <s v="music/rock"/>
    <x v="4"/>
    <s v="rock"/>
  </r>
  <r>
    <n v="543"/>
    <s v="Johnson, Murphy and Peterson"/>
    <s v="Cross-group high-level moderator"/>
    <n v="84900"/>
    <n v="13864"/>
    <n v="0.1632979976442874"/>
    <x v="0"/>
    <n v="180"/>
    <n v="77"/>
    <s v="US"/>
    <s v="USD"/>
    <n v="1378875600"/>
    <x v="73"/>
    <n v="1380171600"/>
    <d v="2013-09-26T05:00:00"/>
    <b v="0"/>
    <b v="0"/>
    <s v="games/video games"/>
    <x v="7"/>
    <s v="video games"/>
  </r>
  <r>
    <n v="293"/>
    <s v="Ross Group"/>
    <s v="Organized executive solution"/>
    <n v="6500"/>
    <n v="1065"/>
    <n v="0.16384615384615384"/>
    <x v="2"/>
    <n v="32"/>
    <n v="33"/>
    <s v="IT"/>
    <s v="EUR"/>
    <n v="1286254800"/>
    <x v="74"/>
    <n v="1287032400"/>
    <d v="2010-10-14T05:00:00"/>
    <b v="0"/>
    <b v="0"/>
    <s v="theater/plays"/>
    <x v="1"/>
    <s v="plays"/>
  </r>
  <r>
    <n v="482"/>
    <s v="Martin, Russell and Baker"/>
    <s v="Focused solution-oriented instruction set"/>
    <n v="4200"/>
    <n v="689"/>
    <n v="0.16404761904761905"/>
    <x v="0"/>
    <n v="9"/>
    <n v="76"/>
    <s v="US"/>
    <s v="USD"/>
    <n v="1330063200"/>
    <x v="75"/>
    <n v="1331013600"/>
    <d v="2012-03-06T06:00:00"/>
    <b v="0"/>
    <b v="1"/>
    <s v="publishing/fiction"/>
    <x v="6"/>
    <s v="fiction"/>
  </r>
  <r>
    <n v="640"/>
    <s v="Richardson, Woodward and Hansen"/>
    <s v="Pre-emptive context-sensitive support"/>
    <n v="119800"/>
    <n v="19769"/>
    <n v="0.16501669449081802"/>
    <x v="0"/>
    <n v="257"/>
    <n v="76"/>
    <s v="US"/>
    <s v="USD"/>
    <n v="1453096800"/>
    <x v="76"/>
    <n v="1453356000"/>
    <d v="2016-01-21T06:00:00"/>
    <b v="0"/>
    <b v="0"/>
    <s v="theater/plays"/>
    <x v="1"/>
    <s v="plays"/>
  </r>
  <r>
    <n v="434"/>
    <s v="Floyd-Sims"/>
    <s v="Cloned transitional hierarchy"/>
    <n v="5400"/>
    <n v="903"/>
    <n v="0.16722222222222222"/>
    <x v="2"/>
    <n v="10"/>
    <n v="90"/>
    <s v="CA"/>
    <s v="CAD"/>
    <n v="1480572000"/>
    <x v="77"/>
    <n v="1481781600"/>
    <d v="2016-12-15T06:00:00"/>
    <b v="1"/>
    <b v="0"/>
    <s v="theater/plays"/>
    <x v="1"/>
    <s v="plays"/>
  </r>
  <r>
    <n v="578"/>
    <s v="Martinez-Johnson"/>
    <s v="Sharable radical toolset"/>
    <n v="96500"/>
    <n v="16168"/>
    <n v="0.1675440414507772"/>
    <x v="0"/>
    <n v="245"/>
    <n v="65"/>
    <s v="US"/>
    <s v="USD"/>
    <n v="1322719200"/>
    <x v="78"/>
    <n v="1322978400"/>
    <d v="2011-12-04T06:00:00"/>
    <b v="0"/>
    <b v="0"/>
    <s v="film &amp; video/science fiction"/>
    <x v="3"/>
    <s v="science fiction"/>
  </r>
  <r>
    <n v="146"/>
    <s v="Harris-Golden"/>
    <s v="Optional bandwidth-monitored middleware"/>
    <n v="8800"/>
    <n v="1518"/>
    <n v="0.17249999999999999"/>
    <x v="2"/>
    <n v="51"/>
    <n v="29"/>
    <s v="US"/>
    <s v="USD"/>
    <n v="1320732000"/>
    <x v="79"/>
    <n v="1322460000"/>
    <d v="2011-11-28T06:00:00"/>
    <b v="0"/>
    <b v="0"/>
    <s v="theater/plays"/>
    <x v="1"/>
    <s v="plays"/>
  </r>
  <r>
    <n v="286"/>
    <s v="Obrien-Aguirre"/>
    <s v="Devolved uniform complexity"/>
    <n v="112100"/>
    <n v="19557"/>
    <n v="0.17446030330062445"/>
    <x v="2"/>
    <n v="184"/>
    <n v="106"/>
    <s v="US"/>
    <s v="USD"/>
    <n v="1479880800"/>
    <x v="80"/>
    <n v="1480485600"/>
    <d v="2016-11-30T06:00:00"/>
    <b v="0"/>
    <b v="0"/>
    <s v="theater/plays"/>
    <x v="1"/>
    <s v="plays"/>
  </r>
  <r>
    <n v="728"/>
    <s v="Stewart Inc"/>
    <s v="Versatile mission-critical knowledgebase"/>
    <n v="4200"/>
    <n v="735"/>
    <n v="0.17499999999999999"/>
    <x v="0"/>
    <n v="10"/>
    <n v="73"/>
    <s v="US"/>
    <s v="USD"/>
    <n v="1464152400"/>
    <x v="81"/>
    <n v="1465102800"/>
    <d v="2016-06-05T05:00:00"/>
    <b v="0"/>
    <b v="0"/>
    <s v="theater/plays"/>
    <x v="1"/>
    <s v="plays"/>
  </r>
  <r>
    <n v="678"/>
    <s v="Rodriguez-Patterson"/>
    <s v="Inverse static standardization"/>
    <n v="99500"/>
    <n v="17879"/>
    <n v="0.17968844221105529"/>
    <x v="2"/>
    <n v="215"/>
    <n v="83"/>
    <s v="US"/>
    <s v="USD"/>
    <n v="1547877600"/>
    <x v="82"/>
    <n v="1548050400"/>
    <d v="2019-01-21T06:00:00"/>
    <b v="0"/>
    <b v="0"/>
    <s v="film &amp; video/drama"/>
    <x v="3"/>
    <s v="drama"/>
  </r>
  <r>
    <n v="926"/>
    <s v="Brown-Oliver"/>
    <s v="Synchronized cohesive encoding"/>
    <n v="8700"/>
    <n v="1577"/>
    <n v="0.18126436781609195"/>
    <x v="0"/>
    <n v="15"/>
    <n v="105"/>
    <s v="US"/>
    <s v="USD"/>
    <n v="1463029200"/>
    <x v="83"/>
    <n v="1463374800"/>
    <d v="2016-05-16T05:00:00"/>
    <b v="0"/>
    <b v="0"/>
    <s v="food/food trucks"/>
    <x v="0"/>
    <s v="food trucks"/>
  </r>
  <r>
    <n v="123"/>
    <s v="Edwards-Lewis"/>
    <s v="Enhanced scalable concept"/>
    <n v="177700"/>
    <n v="33092"/>
    <n v="0.18622397298818233"/>
    <x v="0"/>
    <n v="662"/>
    <n v="49"/>
    <s v="CA"/>
    <s v="CAD"/>
    <n v="1448344800"/>
    <x v="84"/>
    <n v="1448604000"/>
    <d v="2015-11-27T06:00:00"/>
    <b v="1"/>
    <b v="0"/>
    <s v="theater/plays"/>
    <x v="1"/>
    <s v="plays"/>
  </r>
  <r>
    <n v="283"/>
    <s v="Lucas-Mullins"/>
    <s v="Business-focused dynamic instruction set"/>
    <n v="8100"/>
    <n v="1517"/>
    <n v="0.18728395061728395"/>
    <x v="0"/>
    <n v="29"/>
    <n v="52"/>
    <s v="DK"/>
    <s v="DKK"/>
    <n v="1464584400"/>
    <x v="85"/>
    <n v="1465016400"/>
    <d v="2016-06-04T05:00:00"/>
    <b v="0"/>
    <b v="0"/>
    <s v="music/rock"/>
    <x v="4"/>
    <s v="rock"/>
  </r>
  <r>
    <n v="577"/>
    <s v="Stevens Inc"/>
    <s v="Adaptive 24hour projection"/>
    <n v="8200"/>
    <n v="1546"/>
    <n v="0.18853658536585366"/>
    <x v="2"/>
    <n v="37"/>
    <n v="41"/>
    <s v="US"/>
    <s v="USD"/>
    <n v="1299823200"/>
    <x v="86"/>
    <n v="1302066000"/>
    <d v="2011-04-06T05:00:00"/>
    <b v="0"/>
    <b v="0"/>
    <s v="music/jazz"/>
    <x v="4"/>
    <s v="jazz"/>
  </r>
  <r>
    <n v="367"/>
    <s v="Brooks, Jones and Ingram"/>
    <s v="Triple-buffered explicit methodology"/>
    <n v="9900"/>
    <n v="1870"/>
    <n v="0.18888888888888888"/>
    <x v="0"/>
    <n v="75"/>
    <n v="24"/>
    <s v="US"/>
    <s v="USD"/>
    <n v="1413608400"/>
    <x v="87"/>
    <n v="1415685600"/>
    <d v="2014-11-11T06:00:00"/>
    <b v="0"/>
    <b v="1"/>
    <s v="theater/plays"/>
    <x v="1"/>
    <s v="plays"/>
  </r>
  <r>
    <n v="956"/>
    <s v="Wood Inc"/>
    <s v="Re-engineered composite focus group"/>
    <n v="187600"/>
    <n v="35698"/>
    <n v="0.19028784648187633"/>
    <x v="0"/>
    <n v="830"/>
    <n v="43"/>
    <s v="US"/>
    <s v="USD"/>
    <n v="1450764000"/>
    <x v="88"/>
    <n v="1451109600"/>
    <d v="2015-12-26T06:00:00"/>
    <b v="0"/>
    <b v="0"/>
    <s v="film &amp; video/science fiction"/>
    <x v="3"/>
    <s v="science fiction"/>
  </r>
  <r>
    <n v="317"/>
    <s v="Summers PLC"/>
    <s v="Cross-group coherent hierarchy"/>
    <n v="6600"/>
    <n v="1269"/>
    <n v="0.19227272727272726"/>
    <x v="0"/>
    <n v="30"/>
    <n v="42"/>
    <s v="US"/>
    <s v="USD"/>
    <n v="1494738000"/>
    <x v="89"/>
    <n v="1495861200"/>
    <d v="2017-05-27T05:00:00"/>
    <b v="0"/>
    <b v="0"/>
    <s v="theater/plays"/>
    <x v="1"/>
    <s v="plays"/>
  </r>
  <r>
    <n v="910"/>
    <s v="King-Morris"/>
    <s v="Proactive incremental architecture"/>
    <n v="154500"/>
    <n v="30215"/>
    <n v="0.19556634304207121"/>
    <x v="2"/>
    <n v="296"/>
    <n v="102"/>
    <s v="US"/>
    <s v="USD"/>
    <n v="1421906400"/>
    <x v="90"/>
    <n v="1421992800"/>
    <d v="2015-01-23T06:00:00"/>
    <b v="0"/>
    <b v="0"/>
    <s v="theater/plays"/>
    <x v="1"/>
    <s v="plays"/>
  </r>
  <r>
    <n v="8"/>
    <s v="Nunez-Richards"/>
    <s v="Exclusive attitude-oriented intranet"/>
    <n v="110100"/>
    <n v="21946"/>
    <n v="0.19932788374205268"/>
    <x v="1"/>
    <n v="708"/>
    <n v="30"/>
    <s v="DK"/>
    <s v="DKK"/>
    <n v="1281330000"/>
    <x v="91"/>
    <n v="1281502800"/>
    <d v="2010-08-11T05:00:00"/>
    <b v="0"/>
    <b v="0"/>
    <s v="theater/plays"/>
    <x v="1"/>
    <s v="plays"/>
  </r>
  <r>
    <n v="192"/>
    <s v="Long, Morgan and Mitchell"/>
    <s v="Upgradable 4thgeneration productivity"/>
    <n v="42600"/>
    <n v="8517"/>
    <n v="0.19992957746478873"/>
    <x v="0"/>
    <n v="243"/>
    <n v="35"/>
    <s v="US"/>
    <s v="USD"/>
    <n v="1403845200"/>
    <x v="92"/>
    <n v="1404190800"/>
    <d v="2014-07-01T05:00:00"/>
    <b v="0"/>
    <b v="0"/>
    <s v="music/rock"/>
    <x v="4"/>
    <s v="rock"/>
  </r>
  <r>
    <n v="907"/>
    <s v="White, Pena and Calhoun"/>
    <s v="Quality-focused asymmetric adapter"/>
    <n v="9100"/>
    <n v="1843"/>
    <n v="0.20252747252747252"/>
    <x v="0"/>
    <n v="41"/>
    <n v="44"/>
    <s v="US"/>
    <s v="USD"/>
    <n v="1303880400"/>
    <x v="93"/>
    <n v="1304485200"/>
    <d v="2011-05-04T05:00:00"/>
    <b v="0"/>
    <b v="0"/>
    <s v="theater/plays"/>
    <x v="1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x v="94"/>
    <n v="1453788000"/>
    <d v="2016-01-26T06:00:00"/>
    <b v="1"/>
    <b v="1"/>
    <s v="theater/plays"/>
    <x v="1"/>
    <s v="plays"/>
  </r>
  <r>
    <n v="310"/>
    <s v="Velazquez, Hunt and Ortiz"/>
    <s v="Switchable zero tolerance website"/>
    <n v="7800"/>
    <n v="1586"/>
    <n v="0.20333333333333334"/>
    <x v="0"/>
    <n v="16"/>
    <n v="99"/>
    <s v="US"/>
    <s v="USD"/>
    <n v="1270789200"/>
    <x v="95"/>
    <n v="1272171600"/>
    <d v="2010-04-25T05:00:00"/>
    <b v="0"/>
    <b v="0"/>
    <s v="games/video games"/>
    <x v="7"/>
    <s v="video games"/>
  </r>
  <r>
    <n v="668"/>
    <s v="Brown and Sons"/>
    <s v="Programmable leadingedge budgetary management"/>
    <n v="27500"/>
    <n v="5593"/>
    <n v="0.20338181818181819"/>
    <x v="0"/>
    <n v="76"/>
    <n v="73"/>
    <s v="US"/>
    <s v="USD"/>
    <n v="1343797200"/>
    <x v="96"/>
    <n v="1344834000"/>
    <d v="2012-08-13T05:00:00"/>
    <b v="0"/>
    <b v="0"/>
    <s v="theater/plays"/>
    <x v="1"/>
    <s v="plays"/>
  </r>
  <r>
    <n v="139"/>
    <s v="Hamilton, Wright and Chavez"/>
    <s v="Down-sized empowering protocol"/>
    <n v="92100"/>
    <n v="19246"/>
    <n v="0.20896851248642778"/>
    <x v="0"/>
    <n v="326"/>
    <n v="59"/>
    <s v="US"/>
    <s v="USD"/>
    <n v="1429592400"/>
    <x v="97"/>
    <n v="1430974800"/>
    <d v="2015-05-07T05:00:00"/>
    <b v="0"/>
    <b v="1"/>
    <s v="technology/wearables"/>
    <x v="2"/>
    <s v="wearables"/>
  </r>
  <r>
    <n v="6"/>
    <s v="Ortiz, Coleman and Mitchell"/>
    <s v="Operative upward-trending algorithm"/>
    <n v="5200"/>
    <n v="1090"/>
    <n v="0.20961538461538462"/>
    <x v="0"/>
    <n v="18"/>
    <n v="60"/>
    <s v="GB"/>
    <s v="GBP"/>
    <n v="1505278800"/>
    <x v="98"/>
    <n v="1505365200"/>
    <d v="2017-09-14T05:00:00"/>
    <b v="0"/>
    <b v="0"/>
    <s v="film &amp; video/documentary"/>
    <x v="3"/>
    <s v="documentary"/>
  </r>
  <r>
    <n v="209"/>
    <s v="Warren Ltd"/>
    <s v="Distributed system-worthy application"/>
    <n v="194500"/>
    <n v="41212"/>
    <n v="0.21188688946015424"/>
    <x v="1"/>
    <n v="808"/>
    <n v="51"/>
    <s v="AU"/>
    <s v="AUD"/>
    <n v="1462510800"/>
    <x v="99"/>
    <n v="1463115600"/>
    <d v="2016-05-13T05:00:00"/>
    <b v="0"/>
    <b v="0"/>
    <s v="film &amp; video/documentary"/>
    <x v="3"/>
    <s v="documentary"/>
  </r>
  <r>
    <n v="973"/>
    <s v="Herrera, Bennett and Silva"/>
    <s v="Programmable multi-state algorithm"/>
    <n v="121100"/>
    <n v="26176"/>
    <n v="0.21615194054500414"/>
    <x v="0"/>
    <n v="252"/>
    <n v="103"/>
    <s v="US"/>
    <s v="USD"/>
    <n v="1291960800"/>
    <x v="100"/>
    <n v="1292133600"/>
    <d v="2010-12-12T06:00:00"/>
    <b v="0"/>
    <b v="1"/>
    <s v="theater/plays"/>
    <x v="1"/>
    <s v="plays"/>
  </r>
  <r>
    <n v="514"/>
    <s v="Sanchez, Bradley and Flores"/>
    <s v="Centralized motivating capacity"/>
    <n v="138700"/>
    <n v="31123"/>
    <n v="0.22439077144917088"/>
    <x v="2"/>
    <n v="528"/>
    <n v="58"/>
    <s v="CH"/>
    <s v="CHF"/>
    <n v="1386309600"/>
    <x v="101"/>
    <n v="1386741600"/>
    <d v="2013-12-11T06:00:00"/>
    <b v="0"/>
    <b v="1"/>
    <s v="music/rock"/>
    <x v="4"/>
    <s v="rock"/>
  </r>
  <r>
    <n v="329"/>
    <s v="Willis and Sons"/>
    <s v="Fundamental incremental database"/>
    <n v="93800"/>
    <n v="21477"/>
    <n v="0.22896588486140726"/>
    <x v="1"/>
    <n v="211"/>
    <n v="101"/>
    <s v="US"/>
    <s v="USD"/>
    <n v="1481522400"/>
    <x v="102"/>
    <n v="1482472800"/>
    <d v="2016-12-23T06:00:00"/>
    <b v="0"/>
    <b v="0"/>
    <s v="games/video games"/>
    <x v="7"/>
    <s v="video games"/>
  </r>
  <r>
    <n v="256"/>
    <s v="Smith-Reid"/>
    <s v="Optimized actuating toolset"/>
    <n v="4100"/>
    <n v="959"/>
    <n v="0.23390243902439026"/>
    <x v="0"/>
    <n v="15"/>
    <n v="63"/>
    <s v="GB"/>
    <s v="GBP"/>
    <n v="1453615200"/>
    <x v="94"/>
    <n v="1456812000"/>
    <d v="2016-03-01T06:00:00"/>
    <b v="0"/>
    <b v="0"/>
    <s v="music/rock"/>
    <x v="4"/>
    <s v="rock"/>
  </r>
  <r>
    <n v="189"/>
    <s v="Anthony-Shaw"/>
    <s v="Switchable contextually-based access"/>
    <n v="191300"/>
    <n v="45004"/>
    <n v="0.23525352848928385"/>
    <x v="2"/>
    <n v="441"/>
    <n v="102"/>
    <s v="US"/>
    <s v="USD"/>
    <n v="1457071200"/>
    <x v="103"/>
    <n v="1457071200"/>
    <d v="2016-03-04T06:00:00"/>
    <b v="0"/>
    <b v="0"/>
    <s v="theater/plays"/>
    <x v="1"/>
    <s v="plays"/>
  </r>
  <r>
    <n v="869"/>
    <s v="Brown-Williams"/>
    <s v="Multi-channeled responsive product"/>
    <n v="161900"/>
    <n v="38376"/>
    <n v="0.23703520691785052"/>
    <x v="0"/>
    <n v="526"/>
    <n v="72"/>
    <s v="US"/>
    <s v="USD"/>
    <n v="1277096400"/>
    <x v="104"/>
    <n v="1278306000"/>
    <d v="2010-07-05T05:00:00"/>
    <b v="0"/>
    <b v="0"/>
    <s v="film &amp; video/drama"/>
    <x v="3"/>
    <s v="drama"/>
  </r>
  <r>
    <n v="498"/>
    <s v="Smith, Brown and Davis"/>
    <s v="Devolved background project"/>
    <n v="193400"/>
    <n v="46317"/>
    <n v="0.239488107549121"/>
    <x v="0"/>
    <n v="579"/>
    <n v="79"/>
    <s v="DK"/>
    <s v="DKK"/>
    <n v="1420092000"/>
    <x v="105"/>
    <n v="1420264800"/>
    <d v="2015-01-03T06:00:00"/>
    <b v="0"/>
    <b v="0"/>
    <s v="technology/web"/>
    <x v="2"/>
    <s v="web"/>
  </r>
  <r>
    <n v="492"/>
    <s v="Garcia Group"/>
    <s v="Persevering interactive matrix"/>
    <n v="191000"/>
    <n v="45831"/>
    <n v="0.23995287958115183"/>
    <x v="2"/>
    <n v="595"/>
    <n v="77"/>
    <s v="US"/>
    <s v="USD"/>
    <n v="1275886800"/>
    <x v="106"/>
    <n v="1278910800"/>
    <d v="2010-07-12T05:00:00"/>
    <b v="1"/>
    <b v="1"/>
    <s v="film &amp; video/shorts"/>
    <x v="3"/>
    <s v="shorts"/>
  </r>
  <r>
    <n v="511"/>
    <s v="Smith-Mullins"/>
    <s v="User-centric intangible neural-net"/>
    <n v="147800"/>
    <n v="35498"/>
    <n v="0.24017591339648173"/>
    <x v="0"/>
    <n v="362"/>
    <n v="98"/>
    <s v="US"/>
    <s v="USD"/>
    <n v="1564030800"/>
    <x v="107"/>
    <n v="1564894800"/>
    <d v="2019-08-04T05:00:00"/>
    <b v="0"/>
    <b v="0"/>
    <s v="theater/plays"/>
    <x v="1"/>
    <s v="plays"/>
  </r>
  <r>
    <n v="69"/>
    <s v="Jones-Watson"/>
    <s v="Switchable disintermediate moderator"/>
    <n v="7900"/>
    <n v="1901"/>
    <n v="0.24063291139240506"/>
    <x v="2"/>
    <n v="17"/>
    <n v="111"/>
    <s v="US"/>
    <s v="USD"/>
    <n v="1292738400"/>
    <x v="108"/>
    <n v="1295676000"/>
    <d v="2011-01-22T06:00:00"/>
    <b v="0"/>
    <b v="0"/>
    <s v="theater/plays"/>
    <x v="1"/>
    <s v="plays"/>
  </r>
  <r>
    <n v="323"/>
    <s v="Cole, Smith and Wood"/>
    <s v="Integrated zero-defect help-desk"/>
    <n v="8900"/>
    <n v="2148"/>
    <n v="0.24134831460674158"/>
    <x v="0"/>
    <n v="26"/>
    <n v="82"/>
    <s v="GB"/>
    <s v="GBP"/>
    <n v="1395896400"/>
    <x v="109"/>
    <n v="1396069200"/>
    <d v="2014-03-29T05:00:00"/>
    <b v="0"/>
    <b v="0"/>
    <s v="film &amp; video/documentary"/>
    <x v="3"/>
    <s v="documentary"/>
  </r>
  <r>
    <n v="541"/>
    <s v="Holder, Caldwell and Vance"/>
    <s v="Polarized systemic Internet solution"/>
    <n v="178000"/>
    <n v="43086"/>
    <n v="0.24205617977528091"/>
    <x v="0"/>
    <n v="395"/>
    <n v="109"/>
    <s v="IT"/>
    <s v="EUR"/>
    <n v="1433912400"/>
    <x v="110"/>
    <n v="1436158800"/>
    <d v="2015-07-06T05:00:00"/>
    <b v="0"/>
    <b v="0"/>
    <s v="games/mobile games"/>
    <x v="7"/>
    <s v="mobile games"/>
  </r>
  <r>
    <n v="447"/>
    <s v="Harrington-Harper"/>
    <s v="Self-enabling next generation algorithm"/>
    <n v="155200"/>
    <n v="37754"/>
    <n v="0.24326030927835052"/>
    <x v="2"/>
    <n v="439"/>
    <n v="86"/>
    <s v="GB"/>
    <s v="GBP"/>
    <n v="1513663200"/>
    <x v="111"/>
    <n v="1515045600"/>
    <d v="2018-01-04T06:00:00"/>
    <b v="0"/>
    <b v="0"/>
    <s v="film &amp; video/television"/>
    <x v="3"/>
    <s v="television"/>
  </r>
  <r>
    <n v="715"/>
    <s v="Fischer, Torres and Walker"/>
    <s v="Expanded even-keeled portal"/>
    <n v="118000"/>
    <n v="28870"/>
    <n v="0.24466101694915254"/>
    <x v="0"/>
    <n v="656"/>
    <n v="44"/>
    <s v="US"/>
    <s v="USD"/>
    <n v="1281157200"/>
    <x v="112"/>
    <n v="1281589200"/>
    <d v="2010-08-12T05:00:00"/>
    <b v="0"/>
    <b v="0"/>
    <s v="games/mobile games"/>
    <x v="7"/>
    <s v="mobile games"/>
  </r>
  <r>
    <n v="103"/>
    <s v="Frye, Hunt and Powell"/>
    <s v="Polarized incremental emulation"/>
    <n v="10000"/>
    <n v="2461"/>
    <n v="0.24610000000000001"/>
    <x v="0"/>
    <n v="37"/>
    <n v="66"/>
    <s v="IT"/>
    <s v="EUR"/>
    <n v="1287896400"/>
    <x v="113"/>
    <n v="1288674000"/>
    <d v="2010-11-02T05:00:00"/>
    <b v="0"/>
    <b v="0"/>
    <s v="music/electric music"/>
    <x v="4"/>
    <s v="electric music"/>
  </r>
  <r>
    <n v="441"/>
    <s v="Rodriguez-West"/>
    <s v="Automated optimal function"/>
    <n v="7000"/>
    <n v="1744"/>
    <n v="0.24914285714285714"/>
    <x v="0"/>
    <n v="32"/>
    <n v="54"/>
    <s v="US"/>
    <s v="USD"/>
    <n v="1335416400"/>
    <x v="114"/>
    <n v="1337835600"/>
    <d v="2012-05-24T05:00:00"/>
    <b v="0"/>
    <b v="0"/>
    <s v="technology/wearables"/>
    <x v="2"/>
    <s v="wearables"/>
  </r>
  <r>
    <n v="876"/>
    <s v="Dixon, Perez and Banks"/>
    <s v="Re-engineered encompassing definition"/>
    <n v="8300"/>
    <n v="2111"/>
    <n v="0.25433734939759034"/>
    <x v="0"/>
    <n v="57"/>
    <n v="37"/>
    <s v="CA"/>
    <s v="CAD"/>
    <n v="1559970000"/>
    <x v="115"/>
    <n v="1562043600"/>
    <d v="2019-07-02T05:00:00"/>
    <b v="0"/>
    <b v="0"/>
    <s v="photography/photography books"/>
    <x v="5"/>
    <s v="photography book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x v="116"/>
    <n v="1482818400"/>
    <d v="2016-12-27T06:00:00"/>
    <b v="0"/>
    <b v="0"/>
    <s v="food/food trucks"/>
    <x v="0"/>
    <s v="food trucks"/>
  </r>
  <r>
    <n v="175"/>
    <s v="Jones, Contreras and Burnett"/>
    <s v="Sharable intangible migration"/>
    <n v="181200"/>
    <n v="47459"/>
    <n v="0.26191501103752757"/>
    <x v="0"/>
    <n v="1130"/>
    <n v="41"/>
    <s v="US"/>
    <s v="USD"/>
    <n v="1472619600"/>
    <x v="117"/>
    <n v="1474261200"/>
    <d v="2016-09-19T05:00:00"/>
    <b v="0"/>
    <b v="0"/>
    <s v="theater/plays"/>
    <x v="1"/>
    <s v="plays"/>
  </r>
  <r>
    <n v="457"/>
    <s v="Sheppard, Smith and Spence"/>
    <s v="Cloned asymmetric functionalities"/>
    <n v="5000"/>
    <n v="1332"/>
    <n v="0.26640000000000003"/>
    <x v="0"/>
    <n v="46"/>
    <n v="28"/>
    <s v="US"/>
    <s v="USD"/>
    <n v="1476421200"/>
    <x v="118"/>
    <n v="1476594000"/>
    <d v="2016-10-16T05:00:00"/>
    <b v="0"/>
    <b v="0"/>
    <s v="theater/plays"/>
    <x v="1"/>
    <s v="plays"/>
  </r>
  <r>
    <n v="947"/>
    <s v="Smith-Powell"/>
    <s v="Upgradable clear-thinking hardware"/>
    <n v="3600"/>
    <n v="961"/>
    <n v="0.26694444444444443"/>
    <x v="0"/>
    <n v="13"/>
    <n v="73"/>
    <s v="US"/>
    <s v="USD"/>
    <n v="1411707600"/>
    <x v="119"/>
    <n v="1412312400"/>
    <d v="2014-10-03T05:00:00"/>
    <b v="0"/>
    <b v="0"/>
    <s v="theater/plays"/>
    <x v="1"/>
    <s v="plays"/>
  </r>
  <r>
    <n v="270"/>
    <s v="Sawyer, Horton and Williams"/>
    <s v="Triple-buffered 4thgeneration toolset"/>
    <n v="173900"/>
    <n v="47260"/>
    <n v="0.27176538240368026"/>
    <x v="2"/>
    <n v="1890"/>
    <n v="25"/>
    <s v="US"/>
    <s v="USD"/>
    <n v="1291269600"/>
    <x v="120"/>
    <n v="1291442400"/>
    <d v="2010-12-04T06:00:00"/>
    <b v="0"/>
    <b v="0"/>
    <s v="games/video games"/>
    <x v="7"/>
    <s v="video games"/>
  </r>
  <r>
    <n v="897"/>
    <s v="Berry-Cannon"/>
    <s v="Organized discrete encoding"/>
    <n v="8800"/>
    <n v="2437"/>
    <n v="0.27693181818181817"/>
    <x v="0"/>
    <n v="27"/>
    <n v="90"/>
    <s v="US"/>
    <s v="USD"/>
    <n v="1556427600"/>
    <x v="121"/>
    <n v="1556600400"/>
    <d v="2019-04-30T05:00:00"/>
    <b v="0"/>
    <b v="0"/>
    <s v="theater/plays"/>
    <x v="1"/>
    <s v="plays"/>
  </r>
  <r>
    <n v="971"/>
    <s v="Garner and Sons"/>
    <s v="Versatile neutral workforce"/>
    <n v="5100"/>
    <n v="1414"/>
    <n v="0.27725490196078434"/>
    <x v="0"/>
    <n v="24"/>
    <n v="58"/>
    <s v="US"/>
    <s v="USD"/>
    <n v="1381208400"/>
    <x v="122"/>
    <n v="1381726800"/>
    <d v="2013-10-14T05:00:00"/>
    <b v="0"/>
    <b v="0"/>
    <s v="film &amp; video/television"/>
    <x v="3"/>
    <s v="television"/>
  </r>
  <r>
    <n v="619"/>
    <s v="Case LLC"/>
    <s v="Ameliorated foreground methodology"/>
    <n v="195900"/>
    <n v="55757"/>
    <n v="0.28461970393057684"/>
    <x v="0"/>
    <n v="648"/>
    <n v="86"/>
    <s v="US"/>
    <s v="USD"/>
    <n v="1304658000"/>
    <x v="123"/>
    <n v="1304744400"/>
    <d v="2011-05-07T05:00:00"/>
    <b v="1"/>
    <b v="1"/>
    <s v="theater/plays"/>
    <x v="1"/>
    <s v="plays"/>
  </r>
  <r>
    <n v="887"/>
    <s v="Cooper LLC"/>
    <s v="Multi-layered systematic knowledgebase"/>
    <n v="7800"/>
    <n v="2289"/>
    <n v="0.29346153846153844"/>
    <x v="0"/>
    <n v="31"/>
    <n v="73"/>
    <s v="US"/>
    <s v="USD"/>
    <n v="1437109200"/>
    <x v="124"/>
    <n v="1441170000"/>
    <d v="2015-09-02T05:00:00"/>
    <b v="0"/>
    <b v="1"/>
    <s v="theater/plays"/>
    <x v="1"/>
    <s v="plays"/>
  </r>
  <r>
    <n v="476"/>
    <s v="Murphy PLC"/>
    <s v="Optional solution-oriented instruction set"/>
    <n v="191500"/>
    <n v="57122"/>
    <n v="0.29828720626631855"/>
    <x v="0"/>
    <n v="1120"/>
    <n v="51"/>
    <s v="US"/>
    <s v="USD"/>
    <n v="1533877200"/>
    <x v="56"/>
    <n v="1534395600"/>
    <d v="2018-08-16T05:00:00"/>
    <b v="0"/>
    <b v="0"/>
    <s v="publishing/fiction"/>
    <x v="6"/>
    <s v="fiction"/>
  </r>
  <r>
    <n v="740"/>
    <s v="Nelson, Smith and Graham"/>
    <s v="Phased system-worthy conglomeration"/>
    <n v="5300"/>
    <n v="1592"/>
    <n v="0.30037735849056602"/>
    <x v="0"/>
    <n v="16"/>
    <n v="99"/>
    <s v="US"/>
    <s v="USD"/>
    <n v="1486101600"/>
    <x v="125"/>
    <n v="1486360800"/>
    <d v="2017-02-06T06:00:00"/>
    <b v="0"/>
    <b v="0"/>
    <s v="theater/plays"/>
    <x v="1"/>
    <s v="plays"/>
  </r>
  <r>
    <n v="745"/>
    <s v="Hill, Mccann and Moore"/>
    <s v="Streamlined needs-based knowledge user"/>
    <n v="6900"/>
    <n v="2091"/>
    <n v="0.30304347826086958"/>
    <x v="0"/>
    <n v="34"/>
    <n v="61"/>
    <s v="US"/>
    <s v="USD"/>
    <n v="1275195600"/>
    <x v="126"/>
    <n v="1277528400"/>
    <d v="2010-06-26T05:00:00"/>
    <b v="0"/>
    <b v="0"/>
    <s v="technology/wearables"/>
    <x v="2"/>
    <s v="wearables"/>
  </r>
  <r>
    <n v="808"/>
    <s v="Harris, Medina and Mitchell"/>
    <s v="Enhanced regional flexibility"/>
    <n v="5200"/>
    <n v="1583"/>
    <n v="0.30442307692307691"/>
    <x v="0"/>
    <n v="19"/>
    <n v="83"/>
    <s v="US"/>
    <s v="USD"/>
    <n v="1463461200"/>
    <x v="127"/>
    <n v="1464930000"/>
    <d v="2016-06-03T05:00:00"/>
    <b v="0"/>
    <b v="0"/>
    <s v="food/food trucks"/>
    <x v="0"/>
    <s v="food trucks"/>
  </r>
  <r>
    <n v="790"/>
    <s v="White-Obrien"/>
    <s v="Operative local pricing structure"/>
    <n v="185900"/>
    <n v="56774"/>
    <n v="0.30540075309306081"/>
    <x v="2"/>
    <n v="1113"/>
    <n v="51"/>
    <s v="US"/>
    <s v="USD"/>
    <n v="1266127200"/>
    <x v="128"/>
    <n v="1266645600"/>
    <d v="2010-02-20T06:00:00"/>
    <b v="0"/>
    <b v="0"/>
    <s v="theater/plays"/>
    <x v="1"/>
    <s v="plays"/>
  </r>
  <r>
    <n v="462"/>
    <s v="Wang-Rodriguez"/>
    <s v="Total multimedia website"/>
    <n v="188800"/>
    <n v="57734"/>
    <n v="0.30579449152542371"/>
    <x v="0"/>
    <n v="535"/>
    <n v="107"/>
    <s v="US"/>
    <s v="USD"/>
    <n v="1359525600"/>
    <x v="129"/>
    <n v="1362808800"/>
    <d v="2013-03-09T06:00:00"/>
    <b v="0"/>
    <b v="0"/>
    <s v="games/mobile games"/>
    <x v="7"/>
    <s v="mobile games"/>
  </r>
  <r>
    <n v="843"/>
    <s v="Porter-Hicks"/>
    <s v="De-engineered next generation parallelism"/>
    <n v="8800"/>
    <n v="2703"/>
    <n v="0.30715909090909088"/>
    <x v="0"/>
    <n v="33"/>
    <n v="81"/>
    <s v="US"/>
    <s v="USD"/>
    <n v="1535259600"/>
    <x v="130"/>
    <n v="1535778000"/>
    <d v="2018-09-01T05:00:00"/>
    <b v="0"/>
    <b v="0"/>
    <s v="photography/photography books"/>
    <x v="5"/>
    <s v="photography books"/>
  </r>
  <r>
    <n v="485"/>
    <s v="Richards-Davis"/>
    <s v="Quality-focused mission-critical structure"/>
    <n v="90600"/>
    <n v="27844"/>
    <n v="0.30732891832229581"/>
    <x v="0"/>
    <n v="648"/>
    <n v="42"/>
    <s v="GB"/>
    <s v="GBP"/>
    <n v="1560142800"/>
    <x v="131"/>
    <n v="1563685200"/>
    <d v="2019-07-21T05:00:00"/>
    <b v="0"/>
    <b v="0"/>
    <s v="theater/plays"/>
    <x v="1"/>
    <s v="plays"/>
  </r>
  <r>
    <n v="766"/>
    <s v="Montgomery-Castro"/>
    <s v="De-engineered disintermediate encryption"/>
    <n v="43800"/>
    <n v="13653"/>
    <n v="0.31171232876712329"/>
    <x v="0"/>
    <n v="248"/>
    <n v="55"/>
    <s v="AU"/>
    <s v="AUD"/>
    <n v="1537333200"/>
    <x v="132"/>
    <n v="1537419600"/>
    <d v="2018-09-20T05:00:00"/>
    <b v="0"/>
    <b v="0"/>
    <s v="film &amp; video/science fiction"/>
    <x v="3"/>
    <s v="science fiction"/>
  </r>
  <r>
    <n v="261"/>
    <s v="Mason-Smith"/>
    <s v="Reverse-engineered cohesive migration"/>
    <n v="84300"/>
    <n v="26303"/>
    <n v="0.31201660735468567"/>
    <x v="0"/>
    <n v="454"/>
    <n v="57"/>
    <s v="US"/>
    <s v="USD"/>
    <n v="1282712400"/>
    <x v="133"/>
    <n v="1283058000"/>
    <d v="2010-08-29T05:00:00"/>
    <b v="0"/>
    <b v="1"/>
    <s v="music/rock"/>
    <x v="4"/>
    <s v="rock"/>
  </r>
  <r>
    <n v="168"/>
    <s v="Hernandez Group"/>
    <s v="Ergonomic uniform open system"/>
    <n v="128100"/>
    <n v="40107"/>
    <n v="0.3130913348946136"/>
    <x v="0"/>
    <n v="955"/>
    <n v="41"/>
    <s v="DK"/>
    <s v="DKK"/>
    <n v="1550815200"/>
    <x v="134"/>
    <n v="1552798800"/>
    <d v="2019-03-17T05:00:00"/>
    <b v="0"/>
    <b v="1"/>
    <s v="music/indie rock"/>
    <x v="4"/>
    <s v="indie rock"/>
  </r>
  <r>
    <n v="302"/>
    <s v="Ferguson, Collins and Mata"/>
    <s v="Customizable bi-directional hardware"/>
    <n v="76100"/>
    <n v="24234"/>
    <n v="0.31844940867279897"/>
    <x v="0"/>
    <n v="245"/>
    <n v="98"/>
    <s v="US"/>
    <s v="USD"/>
    <n v="1535864400"/>
    <x v="135"/>
    <n v="1537074000"/>
    <d v="2018-09-16T05:00:00"/>
    <b v="0"/>
    <b v="0"/>
    <s v="theater/plays"/>
    <x v="1"/>
    <s v="plays"/>
  </r>
  <r>
    <n v="186"/>
    <s v="Parker Group"/>
    <s v="Grass-roots foreground policy"/>
    <n v="88800"/>
    <n v="28358"/>
    <n v="0.31934684684684683"/>
    <x v="0"/>
    <n v="886"/>
    <n v="32"/>
    <s v="US"/>
    <s v="USD"/>
    <n v="1400821200"/>
    <x v="136"/>
    <n v="1402117200"/>
    <d v="2014-06-07T05:00:00"/>
    <b v="0"/>
    <b v="0"/>
    <s v="theater/plays"/>
    <x v="1"/>
    <s v="play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x v="137"/>
    <n v="1417586400"/>
    <d v="2014-12-03T06:00:00"/>
    <b v="0"/>
    <b v="0"/>
    <s v="theater/plays"/>
    <x v="1"/>
    <s v="plays"/>
  </r>
  <r>
    <n v="274"/>
    <s v="Morgan-Jenkins"/>
    <s v="Fully-configurable background algorithm"/>
    <n v="2400"/>
    <n v="773"/>
    <n v="0.32208333333333333"/>
    <x v="0"/>
    <n v="15"/>
    <n v="51"/>
    <s v="US"/>
    <s v="USD"/>
    <n v="1509948000"/>
    <x v="138"/>
    <n v="1510380000"/>
    <d v="2017-11-11T06:00:00"/>
    <b v="0"/>
    <b v="0"/>
    <s v="theater/plays"/>
    <x v="1"/>
    <s v="plays"/>
  </r>
  <r>
    <n v="945"/>
    <s v="Sanders, Farley and Huffman"/>
    <s v="Cross-group clear-thinking task-force"/>
    <n v="172000"/>
    <n v="55805"/>
    <n v="0.32444767441860467"/>
    <x v="0"/>
    <n v="1691"/>
    <n v="33"/>
    <s v="US"/>
    <s v="USD"/>
    <n v="1333602000"/>
    <x v="139"/>
    <n v="1334898000"/>
    <d v="2012-04-20T05:00:00"/>
    <b v="1"/>
    <b v="0"/>
    <s v="photography/photography books"/>
    <x v="5"/>
    <s v="photography books"/>
  </r>
  <r>
    <n v="522"/>
    <s v="Cline, Peterson and Lowery"/>
    <s v="Innovative static budgetary management"/>
    <n v="50500"/>
    <n v="16389"/>
    <n v="0.32453465346534655"/>
    <x v="0"/>
    <n v="191"/>
    <n v="85"/>
    <s v="US"/>
    <s v="USD"/>
    <n v="1341291600"/>
    <x v="140"/>
    <n v="1342328400"/>
    <d v="2012-07-15T05:00:00"/>
    <b v="0"/>
    <b v="0"/>
    <s v="film &amp; video/shorts"/>
    <x v="3"/>
    <s v="shorts"/>
  </r>
  <r>
    <n v="736"/>
    <s v="Silva-Hawkins"/>
    <s v="Proactive heuristic orchestration"/>
    <n v="7700"/>
    <n v="2533"/>
    <n v="0.32896103896103895"/>
    <x v="2"/>
    <n v="29"/>
    <n v="87"/>
    <s v="US"/>
    <s v="USD"/>
    <n v="1424412000"/>
    <x v="141"/>
    <n v="1424757600"/>
    <d v="2015-02-24T06:00:00"/>
    <b v="0"/>
    <b v="0"/>
    <s v="publishing/nonfiction"/>
    <x v="6"/>
    <s v="nonfiction"/>
  </r>
  <r>
    <n v="664"/>
    <s v="Young PLC"/>
    <s v="Optional maximized attitude"/>
    <n v="79400"/>
    <n v="26571"/>
    <n v="0.33464735516372796"/>
    <x v="0"/>
    <n v="1063"/>
    <n v="24"/>
    <s v="US"/>
    <s v="USD"/>
    <n v="1329717600"/>
    <x v="142"/>
    <n v="1330581600"/>
    <d v="2012-03-01T06:00:00"/>
    <b v="0"/>
    <b v="0"/>
    <s v="music/jazz"/>
    <x v="4"/>
    <s v="jazz"/>
  </r>
  <r>
    <n v="674"/>
    <s v="Sanchez Ltd"/>
    <s v="Up-sized 24hour instruction set"/>
    <n v="170700"/>
    <n v="57250"/>
    <n v="0.33538371411833628"/>
    <x v="2"/>
    <n v="1218"/>
    <n v="47"/>
    <s v="US"/>
    <s v="USD"/>
    <n v="1313730000"/>
    <x v="143"/>
    <n v="1317790800"/>
    <d v="2011-10-05T05:00:00"/>
    <b v="0"/>
    <b v="0"/>
    <s v="photography/photography books"/>
    <x v="5"/>
    <s v="photography books"/>
  </r>
  <r>
    <n v="98"/>
    <s v="Arias, Allen and Miller"/>
    <s v="Seamless transitional portal"/>
    <n v="97800"/>
    <n v="32951"/>
    <n v="0.33692229038854804"/>
    <x v="0"/>
    <n v="1220"/>
    <n v="27"/>
    <s v="AU"/>
    <s v="AUD"/>
    <n v="1437973200"/>
    <x v="144"/>
    <n v="1438318800"/>
    <d v="2015-07-31T05:00:00"/>
    <b v="0"/>
    <b v="0"/>
    <s v="games/video games"/>
    <x v="7"/>
    <s v="video games"/>
  </r>
  <r>
    <n v="315"/>
    <s v="Lopez, Adams and Johnson"/>
    <s v="Open-source interactive knowledge user"/>
    <n v="9500"/>
    <n v="3220"/>
    <n v="0.33894736842105261"/>
    <x v="0"/>
    <n v="31"/>
    <n v="103"/>
    <s v="US"/>
    <s v="USD"/>
    <n v="1400907600"/>
    <x v="145"/>
    <n v="1403413200"/>
    <d v="2014-06-22T05:00:00"/>
    <b v="0"/>
    <b v="0"/>
    <s v="theater/plays"/>
    <x v="1"/>
    <s v="plays"/>
  </r>
  <r>
    <n v="792"/>
    <s v="Jordan, Schneider and Hall"/>
    <s v="Reduced 6thgeneration intranet"/>
    <n v="2000"/>
    <n v="680"/>
    <n v="0.34"/>
    <x v="0"/>
    <n v="7"/>
    <n v="97"/>
    <s v="US"/>
    <s v="USD"/>
    <n v="1372222800"/>
    <x v="146"/>
    <n v="1374642000"/>
    <d v="2013-07-24T05:00:00"/>
    <b v="0"/>
    <b v="1"/>
    <s v="theater/plays"/>
    <x v="1"/>
    <s v="plays"/>
  </r>
  <r>
    <n v="52"/>
    <s v="Hernandez, Rodriguez and Clark"/>
    <s v="Organic foreground leverage"/>
    <n v="7200"/>
    <n v="2459"/>
    <n v="0.34152777777777776"/>
    <x v="0"/>
    <n v="75"/>
    <n v="32"/>
    <s v="US"/>
    <s v="USD"/>
    <n v="1284526800"/>
    <x v="147"/>
    <n v="1284872400"/>
    <d v="2010-09-19T05:00:00"/>
    <b v="0"/>
    <b v="0"/>
    <s v="theater/plays"/>
    <x v="1"/>
    <s v="plays"/>
  </r>
  <r>
    <n v="497"/>
    <s v="Lucero Group"/>
    <s v="Intuitive actuating benchmark"/>
    <n v="9800"/>
    <n v="3349"/>
    <n v="0.34173469387755101"/>
    <x v="0"/>
    <n v="120"/>
    <n v="27"/>
    <s v="US"/>
    <s v="USD"/>
    <n v="1482213600"/>
    <x v="148"/>
    <n v="1482213600"/>
    <d v="2016-12-20T06:00:00"/>
    <b v="0"/>
    <b v="1"/>
    <s v="technology/wearables"/>
    <x v="2"/>
    <s v="wearables"/>
  </r>
  <r>
    <n v="760"/>
    <s v="Smith-Kennedy"/>
    <s v="Virtual heuristic hub"/>
    <n v="48300"/>
    <n v="16592"/>
    <n v="0.34351966873706002"/>
    <x v="0"/>
    <n v="210"/>
    <n v="79"/>
    <s v="IT"/>
    <s v="EUR"/>
    <n v="1564635600"/>
    <x v="149"/>
    <n v="1567141200"/>
    <d v="2019-08-30T05:00:00"/>
    <b v="0"/>
    <b v="1"/>
    <s v="games/video games"/>
    <x v="7"/>
    <s v="video games"/>
  </r>
  <r>
    <n v="346"/>
    <s v="Little-Marsh"/>
    <s v="Virtual attitude-oriented migration"/>
    <n v="8000"/>
    <n v="2758"/>
    <n v="0.34475"/>
    <x v="0"/>
    <n v="25"/>
    <n v="110"/>
    <s v="US"/>
    <s v="USD"/>
    <n v="1503550800"/>
    <x v="150"/>
    <n v="1508302800"/>
    <d v="2017-10-18T05:00:00"/>
    <b v="0"/>
    <b v="1"/>
    <s v="music/indie rock"/>
    <x v="4"/>
    <s v="indie rock"/>
  </r>
  <r>
    <n v="443"/>
    <s v="Clark-Bowman"/>
    <s v="Stand-alone user-facing service-desk"/>
    <n v="9300"/>
    <n v="3232"/>
    <n v="0.34752688172043011"/>
    <x v="2"/>
    <n v="90"/>
    <n v="35"/>
    <s v="US"/>
    <s v="USD"/>
    <n v="1285822800"/>
    <x v="151"/>
    <n v="1287464400"/>
    <d v="2010-10-19T05:00:00"/>
    <b v="0"/>
    <b v="0"/>
    <s v="theater/plays"/>
    <x v="1"/>
    <s v="plays"/>
  </r>
  <r>
    <n v="352"/>
    <s v="Adams, Willis and Sanchez"/>
    <s v="Expanded hybrid hardware"/>
    <n v="2800"/>
    <n v="977"/>
    <n v="0.34892857142857142"/>
    <x v="0"/>
    <n v="33"/>
    <n v="29"/>
    <s v="CA"/>
    <s v="CAD"/>
    <n v="1446876000"/>
    <x v="152"/>
    <n v="1447567200"/>
    <d v="2015-11-15T06:00:00"/>
    <b v="0"/>
    <b v="0"/>
    <s v="theater/plays"/>
    <x v="1"/>
    <s v="plays"/>
  </r>
  <r>
    <n v="748"/>
    <s v="Martinez PLC"/>
    <s v="Cloned actuating architecture"/>
    <n v="194900"/>
    <n v="68137"/>
    <n v="0.34959979476654696"/>
    <x v="2"/>
    <n v="614"/>
    <n v="110"/>
    <s v="US"/>
    <s v="USD"/>
    <n v="1267423200"/>
    <x v="153"/>
    <n v="1269579600"/>
    <d v="2010-03-26T05:00:00"/>
    <b v="0"/>
    <b v="1"/>
    <s v="film &amp; video/animation"/>
    <x v="3"/>
    <s v="animation"/>
  </r>
  <r>
    <n v="859"/>
    <s v="Martinez Ltd"/>
    <s v="Multi-layered upward-trending groupware"/>
    <n v="7300"/>
    <n v="2594"/>
    <n v="0.35534246575342465"/>
    <x v="0"/>
    <n v="63"/>
    <n v="41"/>
    <s v="US"/>
    <s v="USD"/>
    <n v="1362117600"/>
    <x v="154"/>
    <n v="1363669200"/>
    <d v="2013-03-19T05:00:00"/>
    <b v="0"/>
    <b v="1"/>
    <s v="theater/plays"/>
    <x v="1"/>
    <s v="plays"/>
  </r>
  <r>
    <n v="295"/>
    <s v="Smith, Jackson and Herrera"/>
    <s v="Enterprise-wide intermediate middleware"/>
    <n v="192900"/>
    <n v="68769"/>
    <n v="0.35650077760497667"/>
    <x v="0"/>
    <n v="1910"/>
    <n v="36"/>
    <s v="CH"/>
    <s v="CHF"/>
    <n v="1381813200"/>
    <x v="155"/>
    <n v="1383976800"/>
    <d v="2013-11-09T06:00:00"/>
    <b v="0"/>
    <b v="0"/>
    <s v="theater/plays"/>
    <x v="1"/>
    <s v="plays"/>
  </r>
  <r>
    <n v="410"/>
    <s v="Mcmillan Group"/>
    <s v="Advanced cohesive Graphic Interface"/>
    <n v="153700"/>
    <n v="55536"/>
    <n v="0.36132726089785294"/>
    <x v="1"/>
    <n v="1111"/>
    <n v="49"/>
    <s v="US"/>
    <s v="USD"/>
    <n v="1430197200"/>
    <x v="156"/>
    <n v="1430197200"/>
    <d v="2015-04-28T05:00:00"/>
    <b v="0"/>
    <b v="0"/>
    <s v="games/mobile games"/>
    <x v="7"/>
    <s v="mobile games"/>
  </r>
  <r>
    <n v="916"/>
    <s v="Clements Ltd"/>
    <s v="Persistent bandwidth-monitored framework"/>
    <n v="3700"/>
    <n v="1343"/>
    <n v="0.36297297297297298"/>
    <x v="0"/>
    <n v="52"/>
    <n v="25"/>
    <s v="US"/>
    <s v="USD"/>
    <n v="1418882400"/>
    <x v="157"/>
    <n v="1419660000"/>
    <d v="2014-12-27T06:00:00"/>
    <b v="0"/>
    <b v="0"/>
    <s v="photography/photography books"/>
    <x v="5"/>
    <s v="photography books"/>
  </r>
  <r>
    <n v="356"/>
    <s v="Glass, Nunez and Mcdonald"/>
    <s v="Open-source systematic protocol"/>
    <n v="9300"/>
    <n v="3431"/>
    <n v="0.36892473118279567"/>
    <x v="0"/>
    <n v="40"/>
    <n v="85"/>
    <s v="IT"/>
    <s v="EUR"/>
    <n v="1326520800"/>
    <x v="158"/>
    <n v="1327298400"/>
    <d v="2012-01-23T06:00:00"/>
    <b v="0"/>
    <b v="0"/>
    <s v="theater/plays"/>
    <x v="1"/>
    <s v="plays"/>
  </r>
  <r>
    <n v="720"/>
    <s v="Valenzuela, Davidson and Castro"/>
    <s v="Multi-layered upward-trending conglomeration"/>
    <n v="8700"/>
    <n v="3227"/>
    <n v="0.37091954022988505"/>
    <x v="2"/>
    <n v="38"/>
    <n v="84"/>
    <s v="DK"/>
    <s v="DKK"/>
    <n v="1519192800"/>
    <x v="159"/>
    <n v="1520402400"/>
    <d v="2018-03-07T06:00:00"/>
    <b v="0"/>
    <b v="1"/>
    <s v="theater/plays"/>
    <x v="1"/>
    <s v="plays"/>
  </r>
  <r>
    <n v="789"/>
    <s v="Kennedy-Miller"/>
    <s v="Cross-platform composite migration"/>
    <n v="9000"/>
    <n v="3351"/>
    <n v="0.37233333333333335"/>
    <x v="0"/>
    <n v="45"/>
    <n v="74"/>
    <s v="US"/>
    <s v="USD"/>
    <n v="1401166800"/>
    <x v="160"/>
    <n v="1404363600"/>
    <d v="2014-07-03T05:00:00"/>
    <b v="0"/>
    <b v="0"/>
    <s v="theater/plays"/>
    <x v="1"/>
    <s v="plays"/>
  </r>
  <r>
    <n v="878"/>
    <s v="Lutz Group"/>
    <s v="Enterprise-wide foreground paradigm"/>
    <n v="2700"/>
    <n v="1012"/>
    <n v="0.37481481481481482"/>
    <x v="0"/>
    <n v="12"/>
    <n v="84"/>
    <s v="IT"/>
    <s v="EUR"/>
    <n v="1579068000"/>
    <x v="161"/>
    <n v="1581141600"/>
    <d v="2020-02-08T06:00:00"/>
    <b v="0"/>
    <b v="0"/>
    <s v="music/metal"/>
    <x v="4"/>
    <s v="metal"/>
  </r>
  <r>
    <n v="83"/>
    <s v="Fitzgerald PLC"/>
    <s v="Realigned user-facing concept"/>
    <n v="106400"/>
    <n v="39996"/>
    <n v="0.37590225563909774"/>
    <x v="0"/>
    <n v="1000"/>
    <n v="39"/>
    <s v="US"/>
    <s v="USD"/>
    <n v="1469682000"/>
    <x v="162"/>
    <n v="1471582800"/>
    <d v="2016-08-19T05:00:00"/>
    <b v="0"/>
    <b v="0"/>
    <s v="music/electric music"/>
    <x v="4"/>
    <s v="electric music"/>
  </r>
  <r>
    <n v="538"/>
    <s v="Young, Gilbert and Escobar"/>
    <s v="Networked didactic time-frame"/>
    <n v="151300"/>
    <n v="57034"/>
    <n v="0.37695968274950431"/>
    <x v="0"/>
    <n v="1296"/>
    <n v="44"/>
    <s v="US"/>
    <s v="USD"/>
    <n v="1379826000"/>
    <x v="163"/>
    <n v="1381208400"/>
    <d v="2013-10-08T05:00:00"/>
    <b v="0"/>
    <b v="0"/>
    <s v="games/mobile games"/>
    <x v="7"/>
    <s v="mobile games"/>
  </r>
  <r>
    <n v="191"/>
    <s v="Sutton PLC"/>
    <s v="Mandatory reciprocal superstructure"/>
    <n v="8400"/>
    <n v="3188"/>
    <n v="0.37952380952380954"/>
    <x v="0"/>
    <n v="86"/>
    <n v="37"/>
    <s v="IT"/>
    <s v="EUR"/>
    <n v="1552366800"/>
    <x v="59"/>
    <n v="1552626000"/>
    <d v="2019-03-15T05:00:00"/>
    <b v="0"/>
    <b v="0"/>
    <s v="theater/plays"/>
    <x v="1"/>
    <s v="plays"/>
  </r>
  <r>
    <n v="327"/>
    <s v="Patterson, Salinas and Lucas"/>
    <s v="Digitized 3rdgeneration encoding"/>
    <n v="2600"/>
    <n v="1002"/>
    <n v="0.38538461538461538"/>
    <x v="0"/>
    <n v="33"/>
    <n v="30"/>
    <s v="US"/>
    <s v="USD"/>
    <n v="1566968400"/>
    <x v="164"/>
    <n v="1567314000"/>
    <d v="2019-09-01T05:00:00"/>
    <b v="0"/>
    <b v="1"/>
    <s v="theater/plays"/>
    <x v="1"/>
    <s v="plays"/>
  </r>
  <r>
    <n v="126"/>
    <s v="Gross PLC"/>
    <s v="Proactive methodical benchmark"/>
    <n v="180200"/>
    <n v="69617"/>
    <n v="0.38633185349611543"/>
    <x v="0"/>
    <n v="774"/>
    <n v="89"/>
    <s v="US"/>
    <s v="USD"/>
    <n v="1471150800"/>
    <x v="165"/>
    <n v="1473570000"/>
    <d v="2016-09-11T05:00:00"/>
    <b v="0"/>
    <b v="1"/>
    <s v="theater/plays"/>
    <x v="1"/>
    <s v="plays"/>
  </r>
  <r>
    <n v="319"/>
    <s v="Mills Group"/>
    <s v="Advanced empowering matrix"/>
    <n v="8400"/>
    <n v="3251"/>
    <n v="0.38702380952380955"/>
    <x v="2"/>
    <n v="64"/>
    <n v="50"/>
    <s v="US"/>
    <s v="USD"/>
    <n v="1281589200"/>
    <x v="166"/>
    <n v="1283662800"/>
    <d v="2010-09-05T05:00:00"/>
    <b v="0"/>
    <b v="0"/>
    <s v="technology/web"/>
    <x v="2"/>
    <s v="web"/>
  </r>
  <r>
    <n v="206"/>
    <s v="Austin, Baker and Kelley"/>
    <s v="Fundamental grid-enabled strategy"/>
    <n v="9000"/>
    <n v="3496"/>
    <n v="0.38844444444444443"/>
    <x v="2"/>
    <n v="57"/>
    <n v="61"/>
    <s v="US"/>
    <s v="USD"/>
    <n v="1267250400"/>
    <x v="167"/>
    <n v="1268028000"/>
    <d v="2010-03-08T06:00:00"/>
    <b v="0"/>
    <b v="0"/>
    <s v="publishing/fiction"/>
    <x v="6"/>
    <s v="fiction"/>
  </r>
  <r>
    <n v="881"/>
    <s v="Charles Inc"/>
    <s v="Implemented object-oriented synergy"/>
    <n v="81300"/>
    <n v="31665"/>
    <n v="0.38948339483394834"/>
    <x v="0"/>
    <n v="452"/>
    <n v="70"/>
    <s v="US"/>
    <s v="USD"/>
    <n v="1436418000"/>
    <x v="69"/>
    <n v="1438923600"/>
    <d v="2015-08-07T05:00:00"/>
    <b v="0"/>
    <b v="1"/>
    <s v="theater/plays"/>
    <x v="1"/>
    <s v="plays"/>
  </r>
  <r>
    <n v="472"/>
    <s v="Turner, Young and Collins"/>
    <s v="Self-enabling clear-thinking framework"/>
    <n v="153800"/>
    <n v="60342"/>
    <n v="0.39234070221066319"/>
    <x v="0"/>
    <n v="575"/>
    <n v="104"/>
    <s v="US"/>
    <s v="USD"/>
    <n v="1552280400"/>
    <x v="168"/>
    <n v="1556946000"/>
    <d v="2019-05-04T05:00:00"/>
    <b v="0"/>
    <b v="0"/>
    <s v="music/rock"/>
    <x v="4"/>
    <s v="rock"/>
  </r>
  <r>
    <n v="387"/>
    <s v="Flores-Lambert"/>
    <s v="Triple-buffered logistical frame"/>
    <n v="109000"/>
    <n v="42795"/>
    <n v="0.39261467889908258"/>
    <x v="0"/>
    <n v="424"/>
    <n v="100"/>
    <s v="US"/>
    <s v="USD"/>
    <n v="1339477200"/>
    <x v="169"/>
    <n v="1339909200"/>
    <d v="2012-06-17T05:00:00"/>
    <b v="0"/>
    <b v="0"/>
    <s v="technology/wearables"/>
    <x v="2"/>
    <s v="wearables"/>
  </r>
  <r>
    <n v="513"/>
    <s v="Harrison, Blackwell and Mendez"/>
    <s v="Synchronized 6thgeneration adapter"/>
    <n v="8300"/>
    <n v="3260"/>
    <n v="0.39277108433734942"/>
    <x v="2"/>
    <n v="35"/>
    <n v="93"/>
    <s v="US"/>
    <s v="USD"/>
    <n v="1284008400"/>
    <x v="170"/>
    <n v="1284181200"/>
    <d v="2010-09-11T05:00:00"/>
    <b v="0"/>
    <b v="0"/>
    <s v="film &amp; video/television"/>
    <x v="3"/>
    <s v="television"/>
  </r>
  <r>
    <n v="507"/>
    <s v="Turner, Miller and Francis"/>
    <s v="Compatible well-modulated budgetary management"/>
    <n v="2100"/>
    <n v="837"/>
    <n v="0.39857142857142858"/>
    <x v="0"/>
    <n v="19"/>
    <n v="44"/>
    <s v="US"/>
    <s v="USD"/>
    <n v="1365483600"/>
    <x v="171"/>
    <n v="1369717200"/>
    <d v="2013-05-28T05:00:00"/>
    <b v="0"/>
    <b v="1"/>
    <s v="technology/web"/>
    <x v="2"/>
    <s v="web"/>
  </r>
  <r>
    <n v="980"/>
    <s v="Huff-Johnson"/>
    <s v="Universal fault-tolerant orchestration"/>
    <n v="195200"/>
    <n v="78630"/>
    <n v="0.40281762295081969"/>
    <x v="0"/>
    <n v="742"/>
    <n v="105"/>
    <s v="US"/>
    <s v="USD"/>
    <n v="1446181200"/>
    <x v="172"/>
    <n v="1446616800"/>
    <d v="2015-11-04T06:00:00"/>
    <b v="1"/>
    <b v="0"/>
    <s v="publishing/nonfiction"/>
    <x v="6"/>
    <s v="nonfiction"/>
  </r>
  <r>
    <n v="986"/>
    <s v="Chan, Washington and Callahan"/>
    <s v="Optional zero administration neural-net"/>
    <n v="7800"/>
    <n v="3144"/>
    <n v="0.40307692307692305"/>
    <x v="0"/>
    <n v="92"/>
    <n v="34"/>
    <s v="US"/>
    <s v="USD"/>
    <n v="1301979600"/>
    <x v="173"/>
    <n v="1303189200"/>
    <d v="2011-04-19T05:00:00"/>
    <b v="0"/>
    <b v="0"/>
    <s v="music/rock"/>
    <x v="4"/>
    <s v="rock"/>
  </r>
  <r>
    <n v="402"/>
    <s v="Ruiz, Richardson and Cole"/>
    <s v="Team-oriented static interface"/>
    <n v="7300"/>
    <n v="2946"/>
    <n v="0.40356164383561643"/>
    <x v="0"/>
    <n v="40"/>
    <n v="73"/>
    <s v="US"/>
    <s v="USD"/>
    <n v="1325829600"/>
    <x v="174"/>
    <n v="1329890400"/>
    <d v="2012-02-22T06:00:00"/>
    <b v="0"/>
    <b v="1"/>
    <s v="film &amp; video/shorts"/>
    <x v="3"/>
    <s v="shorts"/>
  </r>
  <r>
    <n v="379"/>
    <s v="Reilly, Aguirre and Johnson"/>
    <s v="Realigned clear-thinking migration"/>
    <n v="7200"/>
    <n v="2912"/>
    <n v="0.40444444444444444"/>
    <x v="0"/>
    <n v="44"/>
    <n v="66"/>
    <s v="GB"/>
    <s v="GBP"/>
    <n v="1319691600"/>
    <x v="175"/>
    <n v="1320904800"/>
    <d v="2011-11-10T06:00:00"/>
    <b v="0"/>
    <b v="0"/>
    <s v="theater/plays"/>
    <x v="1"/>
    <s v="plays"/>
  </r>
  <r>
    <n v="424"/>
    <s v="Schmidt-Gomez"/>
    <s v="User-centric impactful projection"/>
    <n v="5100"/>
    <n v="2064"/>
    <n v="0.40470588235294119"/>
    <x v="0"/>
    <n v="83"/>
    <n v="24"/>
    <s v="US"/>
    <s v="USD"/>
    <n v="1524027600"/>
    <x v="176"/>
    <n v="1524546000"/>
    <d v="2018-04-24T05:00:00"/>
    <b v="0"/>
    <b v="0"/>
    <s v="music/indie rock"/>
    <x v="4"/>
    <s v="indie rock"/>
  </r>
  <r>
    <n v="468"/>
    <s v="Hughes Inc"/>
    <s v="Streamlined neutral analyzer"/>
    <n v="4000"/>
    <n v="1620"/>
    <n v="0.40500000000000003"/>
    <x v="0"/>
    <n v="16"/>
    <n v="101"/>
    <s v="US"/>
    <s v="USD"/>
    <n v="1555218000"/>
    <x v="177"/>
    <n v="1556600400"/>
    <d v="2019-04-30T05:00:00"/>
    <b v="0"/>
    <b v="0"/>
    <s v="theater/plays"/>
    <x v="1"/>
    <s v="plays"/>
  </r>
  <r>
    <n v="21"/>
    <s v="Simmons-Reynolds"/>
    <s v="Re-engineered intangible definition"/>
    <n v="94000"/>
    <n v="38533"/>
    <n v="0.40992553191489361"/>
    <x v="0"/>
    <n v="558"/>
    <n v="69"/>
    <s v="US"/>
    <s v="USD"/>
    <n v="1313384400"/>
    <x v="178"/>
    <n v="1316322000"/>
    <d v="2011-09-18T05:00:00"/>
    <b v="0"/>
    <b v="0"/>
    <s v="theater/plays"/>
    <x v="1"/>
    <s v="plays"/>
  </r>
  <r>
    <n v="647"/>
    <s v="Jordan-Wolfe"/>
    <s v="Inverse multimedia Graphic Interface"/>
    <n v="4500"/>
    <n v="1863"/>
    <n v="0.41399999999999998"/>
    <x v="0"/>
    <n v="18"/>
    <n v="103"/>
    <s v="US"/>
    <s v="USD"/>
    <n v="1523250000"/>
    <x v="179"/>
    <n v="1525323600"/>
    <d v="2018-05-03T05:00:00"/>
    <b v="0"/>
    <b v="0"/>
    <s v="publishing/translations"/>
    <x v="6"/>
    <s v="translations"/>
  </r>
  <r>
    <n v="235"/>
    <s v="Lee, Ali and Guzman"/>
    <s v="Polarized upward-trending Local Area Network"/>
    <n v="8600"/>
    <n v="3589"/>
    <n v="0.41732558139534881"/>
    <x v="0"/>
    <n v="92"/>
    <n v="39"/>
    <s v="US"/>
    <s v="USD"/>
    <n v="1486965600"/>
    <x v="180"/>
    <n v="1487397600"/>
    <d v="2017-02-18T06:00:00"/>
    <b v="0"/>
    <b v="0"/>
    <s v="film &amp; video/animation"/>
    <x v="3"/>
    <s v="animation"/>
  </r>
  <r>
    <n v="344"/>
    <s v="Berger, Johnson and Marshall"/>
    <s v="Devolved exuding emulation"/>
    <n v="197600"/>
    <n v="82959"/>
    <n v="0.41983299595141699"/>
    <x v="0"/>
    <n v="830"/>
    <n v="99"/>
    <s v="US"/>
    <s v="USD"/>
    <n v="1516600800"/>
    <x v="181"/>
    <n v="1520056800"/>
    <d v="2018-03-03T06:00:00"/>
    <b v="0"/>
    <b v="0"/>
    <s v="games/video games"/>
    <x v="7"/>
    <s v="video games"/>
  </r>
  <r>
    <n v="656"/>
    <s v="Hobbs, Brown and Lee"/>
    <s v="Vision-oriented systematic Graphical User Interface"/>
    <n v="118400"/>
    <n v="49879"/>
    <n v="0.42127533783783783"/>
    <x v="0"/>
    <n v="504"/>
    <n v="98"/>
    <s v="AU"/>
    <s v="AUD"/>
    <n v="1514440800"/>
    <x v="182"/>
    <n v="1514872800"/>
    <d v="2018-01-02T06:00:00"/>
    <b v="0"/>
    <b v="0"/>
    <s v="food/food trucks"/>
    <x v="0"/>
    <s v="food trucks"/>
  </r>
  <r>
    <n v="516"/>
    <s v="Morales-Odonnell"/>
    <s v="Exclusive 5thgeneration structure"/>
    <n v="125400"/>
    <n v="53324"/>
    <n v="0.42523125996810207"/>
    <x v="0"/>
    <n v="846"/>
    <n v="63"/>
    <s v="US"/>
    <s v="USD"/>
    <n v="1281070800"/>
    <x v="43"/>
    <n v="1284354000"/>
    <d v="2010-09-13T05:00:00"/>
    <b v="0"/>
    <b v="0"/>
    <s v="publishing/nonfiction"/>
    <x v="6"/>
    <s v="nonfiction"/>
  </r>
  <r>
    <n v="632"/>
    <s v="Parker PLC"/>
    <s v="Reduced interactive matrix"/>
    <n v="72100"/>
    <n v="30902"/>
    <n v="0.42859916782246882"/>
    <x v="1"/>
    <n v="278"/>
    <n v="111"/>
    <s v="US"/>
    <s v="USD"/>
    <n v="1414904400"/>
    <x v="183"/>
    <n v="1416463200"/>
    <d v="2014-11-20T06:00:00"/>
    <b v="0"/>
    <b v="0"/>
    <s v="theater/plays"/>
    <x v="1"/>
    <s v="plays"/>
  </r>
  <r>
    <n v="866"/>
    <s v="Jackson-Brown"/>
    <s v="Versatile 5thgeneration matrices"/>
    <n v="182800"/>
    <n v="79045"/>
    <n v="0.43241247264770238"/>
    <x v="2"/>
    <n v="898"/>
    <n v="88"/>
    <s v="US"/>
    <s v="USD"/>
    <n v="1304830800"/>
    <x v="184"/>
    <n v="1304917200"/>
    <d v="2011-05-09T05:00:00"/>
    <b v="0"/>
    <b v="0"/>
    <s v="photography/photography books"/>
    <x v="5"/>
    <s v="photography books"/>
  </r>
  <r>
    <n v="673"/>
    <s v="Turner, Scott and Gentry"/>
    <s v="Assimilated regional groupware"/>
    <n v="5600"/>
    <n v="2445"/>
    <n v="0.43660714285714286"/>
    <x v="0"/>
    <n v="58"/>
    <n v="42"/>
    <s v="IT"/>
    <s v="EUR"/>
    <n v="1460696400"/>
    <x v="185"/>
    <n v="1462510800"/>
    <d v="2016-05-06T05:00:00"/>
    <b v="0"/>
    <b v="0"/>
    <s v="music/indie rock"/>
    <x v="4"/>
    <s v="indie rock"/>
  </r>
  <r>
    <n v="416"/>
    <s v="Stewart-Coleman"/>
    <s v="Customer-focused disintermediate toolset"/>
    <n v="134600"/>
    <n v="59007"/>
    <n v="0.43838781575037145"/>
    <x v="0"/>
    <n v="1439"/>
    <n v="41"/>
    <s v="US"/>
    <s v="USD"/>
    <n v="1295244000"/>
    <x v="186"/>
    <n v="1296021600"/>
    <d v="2011-01-26T06:00:00"/>
    <b v="0"/>
    <b v="1"/>
    <s v="film &amp; video/documentary"/>
    <x v="3"/>
    <s v="documentary"/>
  </r>
  <r>
    <n v="553"/>
    <s v="Dougherty, Austin and Mills"/>
    <s v="De-engineered 5thgeneration contingency"/>
    <n v="170600"/>
    <n v="75022"/>
    <n v="0.43975381008206332"/>
    <x v="0"/>
    <n v="1028"/>
    <n v="72"/>
    <s v="US"/>
    <s v="USD"/>
    <n v="1293948000"/>
    <x v="187"/>
    <n v="1294034400"/>
    <d v="2011-01-03T06:00:00"/>
    <b v="0"/>
    <b v="0"/>
    <s v="music/rock"/>
    <x v="4"/>
    <s v="rock"/>
  </r>
  <r>
    <n v="454"/>
    <s v="Woods Inc"/>
    <s v="Upgradable upward-trending portal"/>
    <n v="4000"/>
    <n v="1763"/>
    <n v="0.44074999999999998"/>
    <x v="0"/>
    <n v="39"/>
    <n v="45"/>
    <s v="US"/>
    <s v="USD"/>
    <n v="1382331600"/>
    <x v="188"/>
    <n v="1385445600"/>
    <d v="2013-11-26T06:00:00"/>
    <b v="0"/>
    <b v="1"/>
    <s v="film &amp; video/drama"/>
    <x v="3"/>
    <s v="drama"/>
  </r>
  <r>
    <n v="566"/>
    <s v="Webb-Smith"/>
    <s v="Advanced content-based installation"/>
    <n v="9300"/>
    <n v="4124"/>
    <n v="0.44344086021505374"/>
    <x v="0"/>
    <n v="37"/>
    <n v="111"/>
    <s v="US"/>
    <s v="USD"/>
    <n v="1456293600"/>
    <x v="189"/>
    <n v="1458277200"/>
    <d v="2016-03-18T05:00:00"/>
    <b v="0"/>
    <b v="1"/>
    <s v="music/electric music"/>
    <x v="4"/>
    <s v="electric music"/>
  </r>
  <r>
    <n v="217"/>
    <s v="Moore, Dudley and Navarro"/>
    <s v="Organic multi-tasking focus group"/>
    <n v="129400"/>
    <n v="57911"/>
    <n v="0.44753477588871715"/>
    <x v="0"/>
    <n v="934"/>
    <n v="62"/>
    <s v="US"/>
    <s v="USD"/>
    <n v="1556427600"/>
    <x v="121"/>
    <n v="1557205200"/>
    <d v="2019-05-07T05:00:00"/>
    <b v="0"/>
    <b v="0"/>
    <s v="film &amp; video/science fiction"/>
    <x v="3"/>
    <s v="science fiction"/>
  </r>
  <r>
    <n v="66"/>
    <s v="Sanders-Allen"/>
    <s v="Grass-roots needs-based encryption"/>
    <n v="2900"/>
    <n v="1307"/>
    <n v="0.45068965517241377"/>
    <x v="0"/>
    <n v="12"/>
    <n v="108"/>
    <s v="US"/>
    <s v="USD"/>
    <n v="1428469200"/>
    <x v="190"/>
    <n v="1428901200"/>
    <d v="2015-04-13T05:00:00"/>
    <b v="0"/>
    <b v="1"/>
    <s v="theater/plays"/>
    <x v="1"/>
    <s v="plays"/>
  </r>
  <r>
    <n v="193"/>
    <s v="Calhoun, Rogers and Long"/>
    <s v="Progressive discrete hub"/>
    <n v="6600"/>
    <n v="3012"/>
    <n v="0.45636363636363636"/>
    <x v="0"/>
    <n v="65"/>
    <n v="46"/>
    <s v="US"/>
    <s v="USD"/>
    <n v="1523163600"/>
    <x v="191"/>
    <n v="1523509200"/>
    <d v="2018-04-12T05:00:00"/>
    <b v="1"/>
    <b v="0"/>
    <s v="music/indie rock"/>
    <x v="4"/>
    <s v="indie rock"/>
  </r>
  <r>
    <n v="927"/>
    <s v="Davis-Gardner"/>
    <s v="Synergistic dynamic utilization"/>
    <n v="7200"/>
    <n v="3301"/>
    <n v="0.45847222222222223"/>
    <x v="0"/>
    <n v="37"/>
    <n v="89"/>
    <s v="US"/>
    <s v="USD"/>
    <n v="1342069200"/>
    <x v="192"/>
    <n v="1344574800"/>
    <d v="2012-08-10T05:00:00"/>
    <b v="0"/>
    <b v="0"/>
    <s v="theater/plays"/>
    <x v="1"/>
    <s v="plays"/>
  </r>
  <r>
    <n v="326"/>
    <s v="Pham, Avila and Nash"/>
    <s v="Multi-channeled next generation architecture"/>
    <n v="7200"/>
    <n v="3326"/>
    <n v="0.46194444444444444"/>
    <x v="0"/>
    <n v="128"/>
    <n v="25"/>
    <s v="US"/>
    <s v="USD"/>
    <n v="1451109600"/>
    <x v="193"/>
    <n v="1451628000"/>
    <d v="2016-01-01T06:00:00"/>
    <b v="0"/>
    <b v="0"/>
    <s v="film &amp; video/animation"/>
    <x v="3"/>
    <s v="animation"/>
  </r>
  <r>
    <n v="409"/>
    <s v="Stewart LLC"/>
    <s v="Secured asymmetric projection"/>
    <n v="135600"/>
    <n v="62804"/>
    <n v="0.46315634218289087"/>
    <x v="0"/>
    <n v="714"/>
    <n v="87"/>
    <s v="US"/>
    <s v="USD"/>
    <n v="1492491600"/>
    <x v="194"/>
    <n v="1492837200"/>
    <d v="2017-04-22T05:00:00"/>
    <b v="0"/>
    <b v="0"/>
    <s v="music/rock"/>
    <x v="4"/>
    <s v="rock"/>
  </r>
  <r>
    <n v="428"/>
    <s v="Mayer-Richmond"/>
    <s v="Progressive zero-defect capability"/>
    <n v="101400"/>
    <n v="47037"/>
    <n v="0.46387573964497042"/>
    <x v="0"/>
    <n v="747"/>
    <n v="62"/>
    <s v="US"/>
    <s v="USD"/>
    <n v="1297404000"/>
    <x v="195"/>
    <n v="1298008800"/>
    <d v="2011-02-18T06:00:00"/>
    <b v="0"/>
    <b v="0"/>
    <s v="film &amp; video/animation"/>
    <x v="3"/>
    <s v="animation"/>
  </r>
  <r>
    <n v="77"/>
    <s v="Acevedo-Huffman"/>
    <s v="Pre-emptive impactful model"/>
    <n v="9500"/>
    <n v="4460"/>
    <n v="0.46947368421052632"/>
    <x v="0"/>
    <n v="56"/>
    <n v="79"/>
    <s v="US"/>
    <s v="USD"/>
    <n v="1285563600"/>
    <x v="196"/>
    <n v="1286773200"/>
    <d v="2010-10-11T05:00:00"/>
    <b v="0"/>
    <b v="1"/>
    <s v="film &amp; video/animation"/>
    <x v="3"/>
    <s v="animation"/>
  </r>
  <r>
    <n v="659"/>
    <s v="Bailey and Sons"/>
    <s v="Grass-roots dynamic emulation"/>
    <n v="120700"/>
    <n v="57010"/>
    <n v="0.47232808616404309"/>
    <x v="0"/>
    <n v="750"/>
    <n v="76"/>
    <s v="GB"/>
    <s v="GBP"/>
    <n v="1296108000"/>
    <x v="197"/>
    <n v="1296194400"/>
    <d v="2011-01-28T06:00:00"/>
    <b v="0"/>
    <b v="0"/>
    <s v="film &amp; video/documentary"/>
    <x v="3"/>
    <s v="documentary"/>
  </r>
  <r>
    <n v="15"/>
    <s v="Wright, Hunt and Rowe"/>
    <s v="Extended eco-centric pricing structure"/>
    <n v="81200"/>
    <n v="38414"/>
    <n v="0.47307881773399013"/>
    <x v="0"/>
    <n v="452"/>
    <n v="84"/>
    <s v="US"/>
    <s v="USD"/>
    <n v="1575957600"/>
    <x v="198"/>
    <n v="1576303200"/>
    <d v="2019-12-14T06:00:00"/>
    <b v="0"/>
    <b v="0"/>
    <s v="technology/wearables"/>
    <x v="2"/>
    <s v="wearables"/>
  </r>
  <r>
    <n v="45"/>
    <s v="Woods-Clark"/>
    <s v="Networked tertiary Graphical User Interface"/>
    <n v="9500"/>
    <n v="4530"/>
    <n v="0.4768421052631579"/>
    <x v="0"/>
    <n v="48"/>
    <n v="94"/>
    <s v="US"/>
    <s v="USD"/>
    <n v="1478062800"/>
    <x v="199"/>
    <n v="1479362400"/>
    <d v="2016-11-17T06:00:00"/>
    <b v="0"/>
    <b v="1"/>
    <s v="theater/plays"/>
    <x v="1"/>
    <s v="plays"/>
  </r>
  <r>
    <n v="499"/>
    <s v="Hunt Group"/>
    <s v="Reverse-engineered executive emulation"/>
    <n v="163800"/>
    <n v="78743"/>
    <n v="0.48072649572649573"/>
    <x v="0"/>
    <n v="2072"/>
    <n v="38"/>
    <s v="US"/>
    <s v="USD"/>
    <n v="1458018000"/>
    <x v="200"/>
    <n v="1458450000"/>
    <d v="2016-03-20T05:00:00"/>
    <b v="0"/>
    <b v="1"/>
    <s v="film &amp; video/documentary"/>
    <x v="3"/>
    <s v="documentary"/>
  </r>
  <r>
    <n v="11"/>
    <s v="Perez, Johnson and Gardner"/>
    <s v="Grass-roots zero administration system engine"/>
    <n v="6300"/>
    <n v="3030"/>
    <n v="0.48095238095238096"/>
    <x v="0"/>
    <n v="27"/>
    <n v="112"/>
    <s v="US"/>
    <s v="USD"/>
    <n v="1285045200"/>
    <x v="201"/>
    <n v="1285563600"/>
    <d v="2010-09-27T05:00:00"/>
    <b v="0"/>
    <b v="1"/>
    <s v="theater/plays"/>
    <x v="1"/>
    <s v="plays"/>
  </r>
  <r>
    <n v="26"/>
    <s v="Spencer-Bates"/>
    <s v="Optional responsive customer loyalty"/>
    <n v="107500"/>
    <n v="51814"/>
    <n v="0.4819906976744186"/>
    <x v="2"/>
    <n v="1480"/>
    <n v="35"/>
    <s v="US"/>
    <s v="USD"/>
    <n v="1533013200"/>
    <x v="202"/>
    <n v="1535346000"/>
    <d v="2018-08-27T05:00:00"/>
    <b v="0"/>
    <b v="0"/>
    <s v="theater/plays"/>
    <x v="1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x v="203"/>
    <n v="1546495200"/>
    <d v="2019-01-03T06:00:00"/>
    <b v="0"/>
    <b v="0"/>
    <s v="theater/plays"/>
    <x v="1"/>
    <s v="plays"/>
  </r>
  <r>
    <n v="91"/>
    <s v="Frazier, Patrick and Smith"/>
    <s v="Enhanced systemic analyzer"/>
    <n v="154300"/>
    <n v="74688"/>
    <n v="0.48404406999351912"/>
    <x v="0"/>
    <n v="679"/>
    <n v="109"/>
    <s v="IT"/>
    <s v="EUR"/>
    <n v="1470459600"/>
    <x v="204"/>
    <n v="1472878800"/>
    <d v="2016-09-03T05:00:00"/>
    <b v="0"/>
    <b v="0"/>
    <s v="publishing/translations"/>
    <x v="6"/>
    <s v="translations"/>
  </r>
  <r>
    <n v="649"/>
    <s v="Yang and Sons"/>
    <s v="Reactive 6thgeneration hub"/>
    <n v="121700"/>
    <n v="59003"/>
    <n v="0.48482333607230893"/>
    <x v="0"/>
    <n v="602"/>
    <n v="98"/>
    <s v="CH"/>
    <s v="CHF"/>
    <n v="1287550800"/>
    <x v="205"/>
    <n v="1288501200"/>
    <d v="2010-10-31T05:00:00"/>
    <b v="1"/>
    <b v="1"/>
    <s v="theater/plays"/>
    <x v="1"/>
    <s v="plays"/>
  </r>
  <r>
    <n v="19"/>
    <s v="Perez-Hess"/>
    <s v="Down-sized cohesive archive"/>
    <n v="62500"/>
    <n v="30331"/>
    <n v="0.48529600000000001"/>
    <x v="0"/>
    <n v="674"/>
    <n v="45"/>
    <s v="US"/>
    <s v="USD"/>
    <n v="1551679200"/>
    <x v="206"/>
    <n v="1553490000"/>
    <d v="2019-03-25T05:00:00"/>
    <b v="0"/>
    <b v="1"/>
    <s v="theater/plays"/>
    <x v="1"/>
    <s v="plays"/>
  </r>
  <r>
    <n v="618"/>
    <s v="Miller Ltd"/>
    <s v="Open-architected mobile emulation"/>
    <n v="198600"/>
    <n v="97037"/>
    <n v="0.48860523665659616"/>
    <x v="0"/>
    <n v="1198"/>
    <n v="80"/>
    <s v="US"/>
    <s v="USD"/>
    <n v="1367470800"/>
    <x v="207"/>
    <n v="1369285200"/>
    <d v="2013-05-23T05:00:00"/>
    <b v="0"/>
    <b v="0"/>
    <s v="publishing/nonfiction"/>
    <x v="6"/>
    <s v="nonfiction"/>
  </r>
  <r>
    <n v="777"/>
    <s v="Henderson Ltd"/>
    <s v="Open-architected stable algorithm"/>
    <n v="93800"/>
    <n v="45987"/>
    <n v="0.49026652452025588"/>
    <x v="0"/>
    <n v="676"/>
    <n v="68"/>
    <s v="US"/>
    <s v="USD"/>
    <n v="1316754000"/>
    <x v="208"/>
    <n v="1319259600"/>
    <d v="2011-10-22T05:00:00"/>
    <b v="0"/>
    <b v="0"/>
    <s v="theater/plays"/>
    <x v="1"/>
    <s v="plays"/>
  </r>
  <r>
    <n v="939"/>
    <s v="Williams, Johnson and Campbell"/>
    <s v="Streamlined human-resource Graphic Interface"/>
    <n v="7800"/>
    <n v="3839"/>
    <n v="0.49217948717948717"/>
    <x v="0"/>
    <n v="67"/>
    <n v="57"/>
    <s v="US"/>
    <s v="USD"/>
    <n v="1304744400"/>
    <x v="209"/>
    <n v="1306213200"/>
    <d v="2011-05-24T05:00:00"/>
    <b v="0"/>
    <b v="1"/>
    <s v="games/video games"/>
    <x v="7"/>
    <s v="video games"/>
  </r>
  <r>
    <n v="771"/>
    <s v="Smith, Mack and Williams"/>
    <s v="Self-enabling 5thgeneration paradigm"/>
    <n v="5600"/>
    <n v="2769"/>
    <n v="0.49446428571428569"/>
    <x v="2"/>
    <n v="26"/>
    <n v="106"/>
    <s v="US"/>
    <s v="USD"/>
    <n v="1548482400"/>
    <x v="210"/>
    <n v="1550815200"/>
    <d v="2019-02-22T06:00:00"/>
    <b v="0"/>
    <b v="0"/>
    <s v="theater/plays"/>
    <x v="1"/>
    <s v="plays"/>
  </r>
  <r>
    <n v="937"/>
    <s v="Tapia, Sandoval and Hurley"/>
    <s v="Cloned fresh-thinking model"/>
    <n v="171000"/>
    <n v="84891"/>
    <n v="0.49643859649122807"/>
    <x v="2"/>
    <n v="976"/>
    <n v="86"/>
    <s v="US"/>
    <s v="USD"/>
    <n v="1448517600"/>
    <x v="211"/>
    <n v="1449295200"/>
    <d v="2015-12-05T06:00:00"/>
    <b v="0"/>
    <b v="0"/>
    <s v="film &amp; video/documentary"/>
    <x v="3"/>
    <s v="documentary"/>
  </r>
  <r>
    <n v="725"/>
    <s v="Dawson-Tyler"/>
    <s v="Optional 6thgeneration access"/>
    <n v="193200"/>
    <n v="97369"/>
    <n v="0.50398033126293995"/>
    <x v="0"/>
    <n v="1596"/>
    <n v="61"/>
    <s v="US"/>
    <s v="USD"/>
    <n v="1416031200"/>
    <x v="212"/>
    <n v="1416204000"/>
    <d v="2014-11-17T06:00:00"/>
    <b v="0"/>
    <b v="0"/>
    <s v="games/mobile games"/>
    <x v="7"/>
    <s v="mobile games"/>
  </r>
  <r>
    <n v="448"/>
    <s v="Price and Sons"/>
    <s v="Object-based demand-driven strategy"/>
    <n v="89900"/>
    <n v="45384"/>
    <n v="0.50482758620689661"/>
    <x v="0"/>
    <n v="605"/>
    <n v="75"/>
    <s v="US"/>
    <s v="USD"/>
    <n v="1365915600"/>
    <x v="213"/>
    <n v="1366088400"/>
    <d v="2013-04-16T05:00:00"/>
    <b v="0"/>
    <b v="1"/>
    <s v="games/video games"/>
    <x v="7"/>
    <s v="video games"/>
  </r>
  <r>
    <n v="913"/>
    <s v="Rivera-Pearson"/>
    <s v="Re-engineered asymmetric challenge"/>
    <n v="70200"/>
    <n v="35536"/>
    <n v="0.50621082621082625"/>
    <x v="0"/>
    <n v="523"/>
    <n v="67"/>
    <s v="AU"/>
    <s v="AUD"/>
    <n v="1557637200"/>
    <x v="214"/>
    <n v="1558760400"/>
    <d v="2019-05-25T05:00:00"/>
    <b v="0"/>
    <b v="0"/>
    <s v="film &amp; video/drama"/>
    <x v="3"/>
    <s v="drama"/>
  </r>
  <r>
    <n v="819"/>
    <s v="Buck-Khan"/>
    <s v="Integrated bandwidth-monitored alliance"/>
    <n v="8900"/>
    <n v="4509"/>
    <n v="0.50662921348314605"/>
    <x v="0"/>
    <n v="47"/>
    <n v="95"/>
    <s v="US"/>
    <s v="USD"/>
    <n v="1353736800"/>
    <x v="215"/>
    <n v="1355032800"/>
    <d v="2012-12-09T06:00:00"/>
    <b v="1"/>
    <b v="0"/>
    <s v="games/video games"/>
    <x v="7"/>
    <s v="video games"/>
  </r>
  <r>
    <n v="781"/>
    <s v="Thomas Ltd"/>
    <s v="Cross-group interactive architecture"/>
    <n v="8700"/>
    <n v="4414"/>
    <n v="0.50735632183908042"/>
    <x v="2"/>
    <n v="56"/>
    <n v="78"/>
    <s v="CH"/>
    <s v="CHF"/>
    <n v="1288501200"/>
    <x v="216"/>
    <n v="1292911200"/>
    <d v="2010-12-21T06:00:00"/>
    <b v="0"/>
    <b v="0"/>
    <s v="theater/plays"/>
    <x v="1"/>
    <s v="plays"/>
  </r>
  <r>
    <n v="39"/>
    <s v="Kim-Rice"/>
    <s v="Organized bi-directional function"/>
    <n v="9900"/>
    <n v="5027"/>
    <n v="0.50777777777777777"/>
    <x v="0"/>
    <n v="88"/>
    <n v="57"/>
    <s v="DK"/>
    <s v="DKK"/>
    <n v="1361772000"/>
    <x v="217"/>
    <n v="1362978000"/>
    <d v="2013-03-11T05:00:00"/>
    <b v="0"/>
    <b v="0"/>
    <s v="theater/plays"/>
    <x v="1"/>
    <s v="plays"/>
  </r>
  <r>
    <n v="805"/>
    <s v="Smith-Nguyen"/>
    <s v="Advanced intermediate Graphic Interface"/>
    <n v="9700"/>
    <n v="4932"/>
    <n v="0.50845360824742269"/>
    <x v="0"/>
    <n v="67"/>
    <n v="73"/>
    <s v="AU"/>
    <s v="AUD"/>
    <n v="1416031200"/>
    <x v="212"/>
    <n v="1420437600"/>
    <d v="2015-01-05T06:00:00"/>
    <b v="0"/>
    <b v="0"/>
    <s v="film &amp; video/documentary"/>
    <x v="3"/>
    <s v="documentary"/>
  </r>
  <r>
    <n v="852"/>
    <s v="Brady Ltd"/>
    <s v="Open-source reciprocal standardization"/>
    <n v="4900"/>
    <n v="2505"/>
    <n v="0.51122448979591839"/>
    <x v="0"/>
    <n v="31"/>
    <n v="80"/>
    <s v="US"/>
    <s v="USD"/>
    <n v="1310792400"/>
    <x v="218"/>
    <n v="1311656400"/>
    <d v="2011-07-26T05:00:00"/>
    <b v="0"/>
    <b v="1"/>
    <s v="games/video games"/>
    <x v="7"/>
    <s v="video games"/>
  </r>
  <r>
    <n v="829"/>
    <s v="Baker-Higgins"/>
    <s v="Vision-oriented scalable portal"/>
    <n v="9600"/>
    <n v="4929"/>
    <n v="0.51343749999999999"/>
    <x v="0"/>
    <n v="154"/>
    <n v="32"/>
    <s v="US"/>
    <s v="USD"/>
    <n v="1433826000"/>
    <x v="219"/>
    <n v="1435122000"/>
    <d v="2015-06-24T05:00:00"/>
    <b v="0"/>
    <b v="0"/>
    <s v="theater/plays"/>
    <x v="1"/>
    <s v="plays"/>
  </r>
  <r>
    <n v="299"/>
    <s v="Ramsey and Sons"/>
    <s v="Grass-roots contextually-based algorithm"/>
    <n v="3800"/>
    <n v="1954"/>
    <n v="0.51421052631578945"/>
    <x v="0"/>
    <n v="49"/>
    <n v="39"/>
    <s v="US"/>
    <s v="USD"/>
    <n v="1456984800"/>
    <x v="220"/>
    <n v="1461819600"/>
    <d v="2016-04-28T05:00:00"/>
    <b v="0"/>
    <b v="0"/>
    <s v="food/food trucks"/>
    <x v="0"/>
    <s v="food trucks"/>
  </r>
  <r>
    <n v="127"/>
    <s v="Martinez, Gomez and Dalton"/>
    <s v="Team-oriented 6thgeneration matrix"/>
    <n v="103200"/>
    <n v="53067"/>
    <n v="0.51421511627906979"/>
    <x v="0"/>
    <n v="672"/>
    <n v="78"/>
    <s v="CA"/>
    <s v="CAD"/>
    <n v="1273640400"/>
    <x v="221"/>
    <n v="1273899600"/>
    <d v="2010-05-15T05:00:00"/>
    <b v="0"/>
    <b v="0"/>
    <s v="theater/plays"/>
    <x v="1"/>
    <s v="plays"/>
  </r>
  <r>
    <n v="9"/>
    <s v="Rangel, Holt and Jones"/>
    <s v="Open-source fresh-thinking model"/>
    <n v="6200"/>
    <n v="3208"/>
    <n v="0.51741935483870971"/>
    <x v="0"/>
    <n v="44"/>
    <n v="72"/>
    <s v="US"/>
    <s v="USD"/>
    <n v="1379566800"/>
    <x v="222"/>
    <n v="1383804000"/>
    <d v="2013-11-07T06:00:00"/>
    <b v="0"/>
    <b v="0"/>
    <s v="music/electric music"/>
    <x v="4"/>
    <s v="electric music"/>
  </r>
  <r>
    <n v="582"/>
    <s v="Pineda Ltd"/>
    <s v="Cross-group global system engine"/>
    <n v="8700"/>
    <n v="4531"/>
    <n v="0.5208045977011494"/>
    <x v="0"/>
    <n v="42"/>
    <n v="107"/>
    <s v="US"/>
    <s v="USD"/>
    <n v="1433912400"/>
    <x v="110"/>
    <n v="1434344400"/>
    <d v="2015-06-15T05:00:00"/>
    <b v="0"/>
    <b v="1"/>
    <s v="games/video games"/>
    <x v="7"/>
    <s v="video games"/>
  </r>
  <r>
    <n v="988"/>
    <s v="Gardner, Ryan and Gutierrez"/>
    <s v="Triple-buffered multi-tasking matrices"/>
    <n v="9400"/>
    <n v="4899"/>
    <n v="0.52117021276595743"/>
    <x v="0"/>
    <n v="64"/>
    <n v="76"/>
    <s v="US"/>
    <s v="USD"/>
    <n v="1478930400"/>
    <x v="223"/>
    <n v="1480744800"/>
    <d v="2016-12-03T06:00:00"/>
    <b v="0"/>
    <b v="0"/>
    <s v="publishing/radio &amp; podcasts"/>
    <x v="6"/>
    <s v="radio &amp; podcasts"/>
  </r>
  <r>
    <n v="898"/>
    <s v="Davis-Gonzalez"/>
    <s v="Balanced regional flexibility"/>
    <n v="179100"/>
    <n v="93991"/>
    <n v="0.52479620323841425"/>
    <x v="0"/>
    <n v="1221"/>
    <n v="76"/>
    <s v="US"/>
    <s v="USD"/>
    <n v="1576476000"/>
    <x v="224"/>
    <n v="1576994400"/>
    <d v="2019-12-22T06:00:00"/>
    <b v="0"/>
    <b v="0"/>
    <s v="film &amp; video/documentary"/>
    <x v="3"/>
    <s v="documentary"/>
  </r>
  <r>
    <n v="994"/>
    <s v="Leach, Rich and Price"/>
    <s v="Implemented bi-directional flexibility"/>
    <n v="141100"/>
    <n v="74073"/>
    <n v="0.52496810772501767"/>
    <x v="0"/>
    <n v="842"/>
    <n v="87"/>
    <s v="US"/>
    <s v="USD"/>
    <n v="1413522000"/>
    <x v="225"/>
    <n v="1414040400"/>
    <d v="2014-10-23T05:00:00"/>
    <b v="0"/>
    <b v="1"/>
    <s v="publishing/translations"/>
    <x v="6"/>
    <s v="translations"/>
  </r>
  <r>
    <n v="157"/>
    <s v="Curtis-Curtis"/>
    <s v="User-friendly reciprocal initiative"/>
    <n v="4200"/>
    <n v="2212"/>
    <n v="0.52666666666666662"/>
    <x v="0"/>
    <n v="30"/>
    <n v="73"/>
    <s v="AU"/>
    <s v="AUD"/>
    <n v="1388383200"/>
    <x v="226"/>
    <n v="1389420000"/>
    <d v="2014-01-11T06:00:00"/>
    <b v="0"/>
    <b v="0"/>
    <s v="photography/photography books"/>
    <x v="5"/>
    <s v="photography books"/>
  </r>
  <r>
    <n v="483"/>
    <s v="Rice-Parker"/>
    <s v="Down-sized actuating infrastructure"/>
    <n v="91400"/>
    <n v="48236"/>
    <n v="0.52774617067833696"/>
    <x v="0"/>
    <n v="554"/>
    <n v="87"/>
    <s v="US"/>
    <s v="USD"/>
    <n v="1576130400"/>
    <x v="227"/>
    <n v="1576735200"/>
    <d v="2019-12-19T06:00:00"/>
    <b v="0"/>
    <b v="0"/>
    <s v="theater/plays"/>
    <x v="1"/>
    <s v="plays"/>
  </r>
  <r>
    <n v="349"/>
    <s v="Navarro and Sons"/>
    <s v="Multi-layered bottom-line frame"/>
    <n v="180800"/>
    <n v="95958"/>
    <n v="0.53074115044247783"/>
    <x v="0"/>
    <n v="923"/>
    <n v="103"/>
    <s v="US"/>
    <s v="USD"/>
    <n v="1500008400"/>
    <x v="40"/>
    <n v="1502600400"/>
    <d v="2017-08-13T05:00:00"/>
    <b v="0"/>
    <b v="0"/>
    <s v="theater/plays"/>
    <x v="1"/>
    <s v="plays"/>
  </r>
  <r>
    <n v="199"/>
    <s v="Hull, Baker and Martinez"/>
    <s v="Digitized reciprocal infrastructure"/>
    <n v="1800"/>
    <n v="968"/>
    <n v="0.5377777777777778"/>
    <x v="0"/>
    <n v="13"/>
    <n v="74"/>
    <s v="US"/>
    <s v="USD"/>
    <n v="1436245200"/>
    <x v="228"/>
    <n v="1436590800"/>
    <d v="2015-07-11T05:00:00"/>
    <b v="0"/>
    <b v="0"/>
    <s v="music/rock"/>
    <x v="4"/>
    <s v="rock"/>
  </r>
  <r>
    <n v="343"/>
    <s v="Spencer-Weber"/>
    <s v="Optional zero-defect task-force"/>
    <n v="9000"/>
    <n v="4853"/>
    <n v="0.53922222222222227"/>
    <x v="0"/>
    <n v="147"/>
    <n v="33"/>
    <s v="US"/>
    <s v="USD"/>
    <n v="1384840800"/>
    <x v="229"/>
    <n v="1389420000"/>
    <d v="2014-01-11T06:00:00"/>
    <b v="0"/>
    <b v="0"/>
    <s v="theater/plays"/>
    <x v="1"/>
    <s v="plays"/>
  </r>
  <r>
    <n v="251"/>
    <s v="Singleton Ltd"/>
    <s v="Enhanced user-facing function"/>
    <n v="7100"/>
    <n v="3840"/>
    <n v="0.54084507042253516"/>
    <x v="0"/>
    <n v="101"/>
    <n v="38"/>
    <s v="US"/>
    <s v="USD"/>
    <n v="1355032800"/>
    <x v="230"/>
    <n v="1355205600"/>
    <d v="2012-12-11T06:00:00"/>
    <b v="0"/>
    <b v="0"/>
    <s v="theater/plays"/>
    <x v="1"/>
    <s v="plays"/>
  </r>
  <r>
    <n v="702"/>
    <s v="Sims-Gross"/>
    <s v="Object-based attitude-oriented analyzer"/>
    <n v="8700"/>
    <n v="4710"/>
    <n v="0.54137931034482756"/>
    <x v="0"/>
    <n v="83"/>
    <n v="56"/>
    <s v="US"/>
    <s v="USD"/>
    <n v="1374469200"/>
    <x v="231"/>
    <n v="1374901200"/>
    <d v="2013-07-27T05:00:00"/>
    <b v="0"/>
    <b v="0"/>
    <s v="technology/wearables"/>
    <x v="2"/>
    <s v="wearables"/>
  </r>
  <r>
    <n v="433"/>
    <s v="Potter, Harper and Everett"/>
    <s v="Decentralized composite paradigm"/>
    <n v="121400"/>
    <n v="65755"/>
    <n v="0.54163920922570019"/>
    <x v="0"/>
    <n v="792"/>
    <n v="83"/>
    <s v="US"/>
    <s v="USD"/>
    <n v="1385359200"/>
    <x v="232"/>
    <n v="1386741600"/>
    <d v="2013-12-11T06:00:00"/>
    <b v="0"/>
    <b v="1"/>
    <s v="film &amp; video/documentary"/>
    <x v="3"/>
    <s v="documentary"/>
  </r>
  <r>
    <n v="661"/>
    <s v="Smith Group"/>
    <s v="Right-sized secondary challenge"/>
    <n v="106800"/>
    <n v="57872"/>
    <n v="0.54187265917603"/>
    <x v="0"/>
    <n v="752"/>
    <n v="76"/>
    <s v="DK"/>
    <s v="DKK"/>
    <n v="1332910800"/>
    <x v="233"/>
    <n v="1335502800"/>
    <d v="2012-04-27T05:00:00"/>
    <b v="0"/>
    <b v="0"/>
    <s v="music/jazz"/>
    <x v="4"/>
    <s v="jazz"/>
  </r>
  <r>
    <n v="477"/>
    <s v="Hogan, Porter and Rivera"/>
    <s v="Organic object-oriented core"/>
    <n v="8500"/>
    <n v="4613"/>
    <n v="0.54270588235294115"/>
    <x v="0"/>
    <n v="113"/>
    <n v="40"/>
    <s v="US"/>
    <s v="USD"/>
    <n v="1309064400"/>
    <x v="234"/>
    <n v="1311397200"/>
    <d v="2011-07-23T05:00:00"/>
    <b v="0"/>
    <b v="0"/>
    <s v="film &amp; video/science fiction"/>
    <x v="3"/>
    <s v="science fiction"/>
  </r>
  <r>
    <n v="572"/>
    <s v="Clements Group"/>
    <s v="Assimilated actuating policy"/>
    <n v="9000"/>
    <n v="4896"/>
    <n v="0.54400000000000004"/>
    <x v="2"/>
    <n v="94"/>
    <n v="52"/>
    <s v="US"/>
    <s v="USD"/>
    <n v="1443416400"/>
    <x v="235"/>
    <n v="1444798800"/>
    <d v="2015-10-14T05:00:00"/>
    <b v="0"/>
    <b v="1"/>
    <s v="music/rock"/>
    <x v="4"/>
    <s v="rock"/>
  </r>
  <r>
    <n v="290"/>
    <s v="Wilson, Hall and Osborne"/>
    <s v="Advanced global data-warehouse"/>
    <n v="168600"/>
    <n v="91722"/>
    <n v="0.54402135231316728"/>
    <x v="0"/>
    <n v="908"/>
    <n v="101"/>
    <s v="US"/>
    <s v="USD"/>
    <n v="1368162000"/>
    <x v="236"/>
    <n v="1370926800"/>
    <d v="2013-06-11T05:00:00"/>
    <b v="0"/>
    <b v="1"/>
    <s v="film &amp; video/documentary"/>
    <x v="3"/>
    <s v="documentary"/>
  </r>
  <r>
    <n v="375"/>
    <s v="Leblanc-Pineda"/>
    <s v="Future-proofed upward-trending contingency"/>
    <n v="2700"/>
    <n v="1479"/>
    <n v="0.54777777777777781"/>
    <x v="0"/>
    <n v="25"/>
    <n v="59"/>
    <s v="US"/>
    <s v="USD"/>
    <n v="1444971600"/>
    <x v="237"/>
    <n v="1449900000"/>
    <d v="2015-12-12T06:00:00"/>
    <b v="0"/>
    <b v="0"/>
    <s v="music/indie rock"/>
    <x v="4"/>
    <s v="indie rock"/>
  </r>
  <r>
    <n v="796"/>
    <s v="Freeman-Ferguson"/>
    <s v="Profound full-range open system"/>
    <n v="7800"/>
    <n v="4275"/>
    <n v="0.54807692307692313"/>
    <x v="0"/>
    <n v="78"/>
    <n v="54"/>
    <s v="US"/>
    <s v="USD"/>
    <n v="1407474000"/>
    <x v="238"/>
    <n v="1408078800"/>
    <d v="2014-08-15T05:00:00"/>
    <b v="0"/>
    <b v="1"/>
    <s v="games/mobile games"/>
    <x v="7"/>
    <s v="mobile games"/>
  </r>
  <r>
    <n v="296"/>
    <s v="Smith-Hess"/>
    <s v="Grass-roots real-time Local Area Network"/>
    <n v="6100"/>
    <n v="3352"/>
    <n v="0.54950819672131146"/>
    <x v="0"/>
    <n v="38"/>
    <n v="88"/>
    <s v="AU"/>
    <s v="AUD"/>
    <n v="1548655200"/>
    <x v="239"/>
    <n v="1550556000"/>
    <d v="2019-02-19T06:00:00"/>
    <b v="0"/>
    <b v="0"/>
    <s v="theater/plays"/>
    <x v="1"/>
    <s v="plays"/>
  </r>
  <r>
    <n v="417"/>
    <s v="Bradshaw, Smith and Ryan"/>
    <s v="Upgradable 24/7 emulation"/>
    <n v="1700"/>
    <n v="943"/>
    <n v="0.55470588235294116"/>
    <x v="0"/>
    <n v="15"/>
    <n v="62"/>
    <s v="US"/>
    <s v="USD"/>
    <n v="1541221200"/>
    <x v="240"/>
    <n v="1543298400"/>
    <d v="2018-11-27T06:00:00"/>
    <b v="0"/>
    <b v="0"/>
    <s v="theater/plays"/>
    <x v="1"/>
    <s v="plays"/>
  </r>
  <r>
    <n v="515"/>
    <s v="Cox LLC"/>
    <s v="Phased 24hour flexibility"/>
    <n v="8600"/>
    <n v="4797"/>
    <n v="0.55779069767441858"/>
    <x v="0"/>
    <n v="133"/>
    <n v="36"/>
    <s v="CA"/>
    <s v="CAD"/>
    <n v="1324620000"/>
    <x v="241"/>
    <n v="1324792800"/>
    <d v="2011-12-25T06:00:00"/>
    <b v="0"/>
    <b v="1"/>
    <s v="theater/plays"/>
    <x v="1"/>
    <s v="plays"/>
  </r>
  <r>
    <n v="672"/>
    <s v="Kelly-Colon"/>
    <s v="Stand-alone grid-enabled leverage"/>
    <n v="197900"/>
    <n v="110689"/>
    <n v="0.55931783729156137"/>
    <x v="0"/>
    <n v="4428"/>
    <n v="24"/>
    <s v="AU"/>
    <s v="AUD"/>
    <n v="1521608400"/>
    <x v="242"/>
    <n v="1522472400"/>
    <d v="2018-03-31T05:00:00"/>
    <b v="0"/>
    <b v="0"/>
    <s v="theater/plays"/>
    <x v="1"/>
    <s v="plays"/>
  </r>
  <r>
    <n v="639"/>
    <s v="Barnes-Williams"/>
    <s v="Upgradable explicit forecast"/>
    <n v="8600"/>
    <n v="4832"/>
    <n v="0.56186046511627907"/>
    <x v="1"/>
    <n v="45"/>
    <n v="107"/>
    <s v="US"/>
    <s v="USD"/>
    <n v="1532754000"/>
    <x v="243"/>
    <n v="1532754000"/>
    <d v="2018-07-28T05:00:00"/>
    <b v="0"/>
    <b v="1"/>
    <s v="film &amp; video/drama"/>
    <x v="3"/>
    <s v="drama"/>
  </r>
  <r>
    <n v="453"/>
    <s v="Saunders Ltd"/>
    <s v="Multi-layered multi-tasking secured line"/>
    <n v="182400"/>
    <n v="102749"/>
    <n v="0.56331688596491225"/>
    <x v="0"/>
    <n v="1181"/>
    <n v="87"/>
    <s v="US"/>
    <s v="USD"/>
    <n v="1480572000"/>
    <x v="77"/>
    <n v="1484114400"/>
    <d v="2017-01-11T06:00:00"/>
    <b v="0"/>
    <b v="0"/>
    <s v="film &amp; video/science fiction"/>
    <x v="3"/>
    <s v="science fiction"/>
  </r>
  <r>
    <n v="999"/>
    <s v="Hernandez, Norton and Kelley"/>
    <s v="Expanded eco-centric policy"/>
    <n v="111100"/>
    <n v="62819"/>
    <n v="0.56542754275427543"/>
    <x v="2"/>
    <n v="1122"/>
    <n v="55"/>
    <s v="US"/>
    <s v="USD"/>
    <n v="1467176400"/>
    <x v="244"/>
    <n v="1467781200"/>
    <d v="2016-07-06T05:00:00"/>
    <b v="0"/>
    <b v="0"/>
    <s v="food/food trucks"/>
    <x v="0"/>
    <s v="food trucks"/>
  </r>
  <r>
    <n v="998"/>
    <s v="Taylor, Santiago and Flores"/>
    <s v="Polarized composite customer loyalty"/>
    <n v="66600"/>
    <n v="37823"/>
    <n v="0.5679129129129129"/>
    <x v="0"/>
    <n v="374"/>
    <n v="101"/>
    <s v="US"/>
    <s v="USD"/>
    <n v="1265868000"/>
    <x v="245"/>
    <n v="1267077600"/>
    <d v="2010-02-25T06:00:00"/>
    <b v="0"/>
    <b v="1"/>
    <s v="music/indie rock"/>
    <x v="4"/>
    <s v="indie rock"/>
  </r>
  <r>
    <n v="767"/>
    <s v="Hale, Pearson and Jenkins"/>
    <s v="Upgradable attitude-oriented project"/>
    <n v="97200"/>
    <n v="55372"/>
    <n v="0.56967078189300413"/>
    <x v="0"/>
    <n v="513"/>
    <n v="107"/>
    <s v="US"/>
    <s v="USD"/>
    <n v="1444107600"/>
    <x v="246"/>
    <n v="1447999200"/>
    <d v="2015-11-20T06:00:00"/>
    <b v="0"/>
    <b v="0"/>
    <s v="publishing/translations"/>
    <x v="6"/>
    <s v="translations"/>
  </r>
  <r>
    <n v="418"/>
    <s v="Jackson PLC"/>
    <s v="Quality-focused client-server core"/>
    <n v="163700"/>
    <n v="93963"/>
    <n v="0.57399511301160655"/>
    <x v="0"/>
    <n v="1999"/>
    <n v="47"/>
    <s v="CA"/>
    <s v="CAD"/>
    <n v="1336280400"/>
    <x v="247"/>
    <n v="1336366800"/>
    <d v="2012-05-07T05:00:00"/>
    <b v="0"/>
    <b v="0"/>
    <s v="film &amp; video/documentary"/>
    <x v="3"/>
    <s v="documentary"/>
  </r>
  <r>
    <n v="914"/>
    <s v="Ramirez, Padilla and Barrera"/>
    <s v="Diverse client-driven conglomeration"/>
    <n v="6400"/>
    <n v="3676"/>
    <n v="0.57437499999999997"/>
    <x v="0"/>
    <n v="141"/>
    <n v="26"/>
    <s v="GB"/>
    <s v="GBP"/>
    <n v="1375592400"/>
    <x v="248"/>
    <n v="1376629200"/>
    <d v="2013-08-16T05:00:00"/>
    <b v="0"/>
    <b v="0"/>
    <s v="theater/plays"/>
    <x v="1"/>
    <s v="plays"/>
  </r>
  <r>
    <n v="917"/>
    <s v="Cooper Inc"/>
    <s v="Polarized discrete product"/>
    <n v="3600"/>
    <n v="2097"/>
    <n v="0.58250000000000002"/>
    <x v="1"/>
    <n v="27"/>
    <n v="77"/>
    <s v="GB"/>
    <s v="GBP"/>
    <n v="1309237200"/>
    <x v="249"/>
    <n v="1311310800"/>
    <d v="2011-07-22T05:00:00"/>
    <b v="0"/>
    <b v="1"/>
    <s v="film &amp; video/shorts"/>
    <x v="3"/>
    <s v="shorts"/>
  </r>
  <r>
    <n v="551"/>
    <s v="Martin-James"/>
    <s v="Streamlined upward-trending analyzer"/>
    <n v="180100"/>
    <n v="105598"/>
    <n v="0.58632981676846196"/>
    <x v="0"/>
    <n v="2779"/>
    <n v="37"/>
    <s v="AU"/>
    <s v="AUD"/>
    <n v="1419055200"/>
    <x v="250"/>
    <n v="1422511200"/>
    <d v="2015-01-29T06:00:00"/>
    <b v="0"/>
    <b v="1"/>
    <s v="technology/web"/>
    <x v="2"/>
    <s v="web"/>
  </r>
  <r>
    <n v="919"/>
    <s v="Fox Ltd"/>
    <s v="Extended multimedia firmware"/>
    <n v="35600"/>
    <n v="20915"/>
    <n v="0.58750000000000002"/>
    <x v="0"/>
    <n v="225"/>
    <n v="92"/>
    <s v="AU"/>
    <s v="AUD"/>
    <n v="1507957200"/>
    <x v="251"/>
    <n v="1510725600"/>
    <d v="2017-11-15T06:00:00"/>
    <b v="0"/>
    <b v="1"/>
    <s v="theater/plays"/>
    <x v="1"/>
    <s v="plays"/>
  </r>
  <r>
    <n v="154"/>
    <s v="Rodriguez-Brown"/>
    <s v="Devolved foreground benchmark"/>
    <n v="171300"/>
    <n v="100650"/>
    <n v="0.58756567425569173"/>
    <x v="0"/>
    <n v="1059"/>
    <n v="95"/>
    <s v="US"/>
    <s v="USD"/>
    <n v="1463029200"/>
    <x v="83"/>
    <n v="1465016400"/>
    <d v="2016-06-04T05:00:00"/>
    <b v="0"/>
    <b v="1"/>
    <s v="music/indie rock"/>
    <x v="4"/>
    <s v="indie rock"/>
  </r>
  <r>
    <n v="355"/>
    <s v="Burns-Burnett"/>
    <s v="Front-line scalable definition"/>
    <n v="3800"/>
    <n v="2241"/>
    <n v="0.58973684210526311"/>
    <x v="1"/>
    <n v="86"/>
    <n v="26"/>
    <s v="US"/>
    <s v="USD"/>
    <n v="1485064800"/>
    <x v="252"/>
    <n v="1488520800"/>
    <d v="2017-03-03T06:00:00"/>
    <b v="0"/>
    <b v="0"/>
    <s v="technology/wearables"/>
    <x v="2"/>
    <s v="wearables"/>
  </r>
  <r>
    <n v="3"/>
    <s v="Mcdonald, Gonzalez and Ross"/>
    <s v="Vision-oriented fresh-thinking conglomeration"/>
    <n v="4200"/>
    <n v="2477"/>
    <n v="0.58976190476190471"/>
    <x v="0"/>
    <n v="24"/>
    <n v="103"/>
    <s v="US"/>
    <s v="USD"/>
    <n v="1565499600"/>
    <x v="253"/>
    <n v="1568955600"/>
    <d v="2019-09-20T05:00:00"/>
    <b v="0"/>
    <b v="0"/>
    <s v="music/rock"/>
    <x v="4"/>
    <s v="rock"/>
  </r>
  <r>
    <n v="696"/>
    <s v="Lopez, Reid and Johnson"/>
    <s v="Total real-time hardware"/>
    <n v="164100"/>
    <n v="96888"/>
    <n v="0.59042047531992692"/>
    <x v="0"/>
    <n v="889"/>
    <n v="108"/>
    <s v="US"/>
    <s v="USD"/>
    <n v="1429506000"/>
    <x v="254"/>
    <n v="1429592400"/>
    <d v="2015-04-21T05:00:00"/>
    <b v="0"/>
    <b v="1"/>
    <s v="theater/plays"/>
    <x v="1"/>
    <s v="plays"/>
  </r>
  <r>
    <n v="109"/>
    <s v="Romero and Sons"/>
    <s v="Object-based client-server application"/>
    <n v="5200"/>
    <n v="3079"/>
    <n v="0.5921153846153846"/>
    <x v="0"/>
    <n v="60"/>
    <n v="51"/>
    <s v="US"/>
    <s v="USD"/>
    <n v="1389506400"/>
    <x v="255"/>
    <n v="1389679200"/>
    <d v="2014-01-14T06:00:00"/>
    <b v="0"/>
    <b v="0"/>
    <s v="film &amp; video/television"/>
    <x v="3"/>
    <s v="television"/>
  </r>
  <r>
    <n v="953"/>
    <s v="Boyle Ltd"/>
    <s v="Streamlined fault-tolerant conglomeration"/>
    <n v="3300"/>
    <n v="1980"/>
    <n v="0.6"/>
    <x v="0"/>
    <n v="21"/>
    <n v="94"/>
    <s v="US"/>
    <s v="USD"/>
    <n v="1450591200"/>
    <x v="256"/>
    <n v="1453701600"/>
    <d v="2016-01-25T06:00:00"/>
    <b v="0"/>
    <b v="1"/>
    <s v="film &amp; video/science fiction"/>
    <x v="3"/>
    <s v="science fiction"/>
  </r>
  <r>
    <n v="658"/>
    <s v="Howell, Myers and Olson"/>
    <s v="Self-enabling mission-critical success"/>
    <n v="52600"/>
    <n v="31594"/>
    <n v="0.60064638783269964"/>
    <x v="2"/>
    <n v="390"/>
    <n v="81"/>
    <s v="US"/>
    <s v="USD"/>
    <n v="1440910800"/>
    <x v="257"/>
    <n v="1442898000"/>
    <d v="2015-09-22T05:00:00"/>
    <b v="0"/>
    <b v="0"/>
    <s v="music/rock"/>
    <x v="4"/>
    <s v="rock"/>
  </r>
  <r>
    <n v="128"/>
    <s v="Allen-Curtis"/>
    <s v="Phased human-resource core"/>
    <n v="70600"/>
    <n v="42596"/>
    <n v="0.60334277620396604"/>
    <x v="2"/>
    <n v="532"/>
    <n v="80"/>
    <s v="US"/>
    <s v="USD"/>
    <n v="1282885200"/>
    <x v="258"/>
    <n v="1284008400"/>
    <d v="2010-09-09T05:00:00"/>
    <b v="0"/>
    <b v="0"/>
    <s v="music/rock"/>
    <x v="4"/>
    <s v="rock"/>
  </r>
  <r>
    <n v="93"/>
    <s v="Hall and Sons"/>
    <s v="Pre-emptive radical architecture"/>
    <n v="108800"/>
    <n v="65877"/>
    <n v="0.60548713235294116"/>
    <x v="2"/>
    <n v="610"/>
    <n v="107"/>
    <s v="US"/>
    <s v="USD"/>
    <n v="1350709200"/>
    <x v="259"/>
    <n v="1351054800"/>
    <d v="2012-10-24T05:00:00"/>
    <b v="0"/>
    <b v="1"/>
    <s v="theater/plays"/>
    <x v="1"/>
    <s v="plays"/>
  </r>
  <r>
    <n v="997"/>
    <s v="Ball LLC"/>
    <s v="Right-sized full-range throughput"/>
    <n v="7600"/>
    <n v="4603"/>
    <n v="0.60565789473684206"/>
    <x v="2"/>
    <n v="139"/>
    <n v="33"/>
    <s v="IT"/>
    <s v="EUR"/>
    <n v="1390197600"/>
    <x v="260"/>
    <n v="1390629600"/>
    <d v="2014-01-25T06:00:00"/>
    <b v="0"/>
    <b v="0"/>
    <s v="theater/plays"/>
    <x v="1"/>
    <s v="plays"/>
  </r>
  <r>
    <n v="970"/>
    <s v="Glover-Nelson"/>
    <s v="Inverse context-sensitive info-mediaries"/>
    <n v="94900"/>
    <n v="57659"/>
    <n v="0.60757639620653314"/>
    <x v="0"/>
    <n v="594"/>
    <n v="97"/>
    <s v="US"/>
    <s v="USD"/>
    <n v="1304917200"/>
    <x v="261"/>
    <n v="1305003600"/>
    <d v="2011-05-10T05:00:00"/>
    <b v="0"/>
    <b v="0"/>
    <s v="theater/plays"/>
    <x v="1"/>
    <s v="plays"/>
  </r>
  <r>
    <n v="739"/>
    <s v="Meyer-Avila"/>
    <s v="Multi-tiered discrete support"/>
    <n v="10000"/>
    <n v="6100"/>
    <n v="0.61"/>
    <x v="0"/>
    <n v="191"/>
    <n v="31"/>
    <s v="US"/>
    <s v="USD"/>
    <n v="1340946000"/>
    <x v="262"/>
    <n v="1341032400"/>
    <d v="2012-06-30T05:00:00"/>
    <b v="0"/>
    <b v="0"/>
    <s v="music/indie rock"/>
    <x v="4"/>
    <s v="indie rock"/>
  </r>
  <r>
    <n v="181"/>
    <s v="Daniels, Rose and Tyler"/>
    <s v="Centralized global approach"/>
    <n v="8600"/>
    <n v="5315"/>
    <n v="0.61802325581395345"/>
    <x v="0"/>
    <n v="136"/>
    <n v="39"/>
    <s v="US"/>
    <s v="USD"/>
    <n v="1507093200"/>
    <x v="263"/>
    <n v="1508648400"/>
    <d v="2017-10-22T05:00:00"/>
    <b v="0"/>
    <b v="0"/>
    <s v="technology/web"/>
    <x v="2"/>
    <s v="web"/>
  </r>
  <r>
    <n v="87"/>
    <s v="Farrell and Sons"/>
    <s v="Synergized 4thgeneration conglomeration"/>
    <n v="198500"/>
    <n v="123040"/>
    <n v="0.6198488664987406"/>
    <x v="0"/>
    <n v="1482"/>
    <n v="83"/>
    <s v="AU"/>
    <s v="AUD"/>
    <n v="1299564000"/>
    <x v="264"/>
    <n v="1300510800"/>
    <d v="2011-03-19T05:00:00"/>
    <b v="0"/>
    <b v="1"/>
    <s v="music/rock"/>
    <x v="4"/>
    <s v="rock"/>
  </r>
  <r>
    <n v="413"/>
    <s v="Rush-Bowers"/>
    <s v="Persevering analyzing extranet"/>
    <n v="189500"/>
    <n v="117628"/>
    <n v="0.62072823218997364"/>
    <x v="1"/>
    <n v="1089"/>
    <n v="108"/>
    <s v="US"/>
    <s v="USD"/>
    <n v="1543298400"/>
    <x v="265"/>
    <n v="1545631200"/>
    <d v="2018-12-24T06:00:00"/>
    <b v="0"/>
    <b v="0"/>
    <s v="film &amp; video/animation"/>
    <x v="3"/>
    <s v="animation"/>
  </r>
  <r>
    <n v="940"/>
    <s v="Wiggins Ltd"/>
    <s v="Upgradable analyzing core"/>
    <n v="9900"/>
    <n v="6161"/>
    <n v="0.62232323232323228"/>
    <x v="1"/>
    <n v="66"/>
    <n v="93"/>
    <s v="CA"/>
    <s v="CAD"/>
    <n v="1354341600"/>
    <x v="266"/>
    <n v="1356242400"/>
    <d v="2012-12-23T06:00:00"/>
    <b v="0"/>
    <b v="0"/>
    <s v="technology/web"/>
    <x v="2"/>
    <s v="web"/>
  </r>
  <r>
    <n v="630"/>
    <s v="Patterson-Johnson"/>
    <s v="Grass-roots directional workforce"/>
    <n v="9500"/>
    <n v="5973"/>
    <n v="0.62873684210526315"/>
    <x v="2"/>
    <n v="87"/>
    <n v="68"/>
    <s v="US"/>
    <s v="USD"/>
    <n v="1556686800"/>
    <x v="267"/>
    <n v="1557637200"/>
    <d v="2019-05-12T05:00:00"/>
    <b v="0"/>
    <b v="1"/>
    <s v="theater/plays"/>
    <x v="1"/>
    <s v="play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x v="268"/>
    <n v="1345006800"/>
    <d v="2012-08-15T05:00:00"/>
    <b v="0"/>
    <b v="0"/>
    <s v="film &amp; video/documentary"/>
    <x v="3"/>
    <s v="documentary"/>
  </r>
  <r>
    <n v="575"/>
    <s v="Fuentes LLC"/>
    <s v="Universal zero-defect concept"/>
    <n v="83300"/>
    <n v="52421"/>
    <n v="0.62930372148859548"/>
    <x v="0"/>
    <n v="558"/>
    <n v="93"/>
    <s v="US"/>
    <s v="USD"/>
    <n v="1400562000"/>
    <x v="269"/>
    <n v="1400821200"/>
    <d v="2014-05-23T05:00:00"/>
    <b v="0"/>
    <b v="1"/>
    <s v="theater/plays"/>
    <x v="1"/>
    <s v="plays"/>
  </r>
  <r>
    <n v="948"/>
    <s v="Smith-Hill"/>
    <s v="Integrated holistic paradigm"/>
    <n v="9400"/>
    <n v="5918"/>
    <n v="0.62957446808510642"/>
    <x v="2"/>
    <n v="160"/>
    <n v="36"/>
    <s v="US"/>
    <s v="USD"/>
    <n v="1418364000"/>
    <x v="270"/>
    <n v="1419228000"/>
    <d v="2014-12-22T06:00:00"/>
    <b v="1"/>
    <b v="1"/>
    <s v="film &amp; video/documentary"/>
    <x v="3"/>
    <s v="documentary"/>
  </r>
  <r>
    <n v="648"/>
    <s v="Vargas-Cox"/>
    <s v="Vision-oriented local contingency"/>
    <n v="98600"/>
    <n v="62174"/>
    <n v="0.63056795131845844"/>
    <x v="2"/>
    <n v="723"/>
    <n v="85"/>
    <s v="US"/>
    <s v="USD"/>
    <n v="1499317200"/>
    <x v="271"/>
    <n v="1500872400"/>
    <d v="2017-07-24T05:00:00"/>
    <b v="1"/>
    <b v="0"/>
    <s v="food/food trucks"/>
    <x v="0"/>
    <s v="food trucks"/>
  </r>
  <r>
    <n v="196"/>
    <s v="King Inc"/>
    <s v="Organic bandwidth-monitored frame"/>
    <n v="8200"/>
    <n v="5178"/>
    <n v="0.63146341463414635"/>
    <x v="0"/>
    <n v="100"/>
    <n v="51"/>
    <s v="DK"/>
    <s v="DKK"/>
    <n v="1472878800"/>
    <x v="272"/>
    <n v="1474520400"/>
    <d v="2016-09-22T05:00:00"/>
    <b v="0"/>
    <b v="0"/>
    <s v="technology/wearables"/>
    <x v="2"/>
    <s v="wearables"/>
  </r>
  <r>
    <n v="452"/>
    <s v="Morris Group"/>
    <s v="Realigned impactful artificial intelligence"/>
    <n v="4800"/>
    <n v="3045"/>
    <n v="0.63437500000000002"/>
    <x v="0"/>
    <n v="31"/>
    <n v="98"/>
    <s v="US"/>
    <s v="USD"/>
    <n v="1278392400"/>
    <x v="273"/>
    <n v="1278478800"/>
    <d v="2010-07-07T05:00:00"/>
    <b v="0"/>
    <b v="0"/>
    <s v="film &amp; video/drama"/>
    <x v="3"/>
    <s v="drama"/>
  </r>
  <r>
    <n v="382"/>
    <s v="King Ltd"/>
    <s v="Visionary systemic process improvement"/>
    <n v="9100"/>
    <n v="5803"/>
    <n v="0.63769230769230767"/>
    <x v="0"/>
    <n v="67"/>
    <n v="86"/>
    <s v="US"/>
    <s v="USD"/>
    <n v="1508130000"/>
    <x v="274"/>
    <n v="1509771600"/>
    <d v="2017-11-04T05:00:00"/>
    <b v="0"/>
    <b v="0"/>
    <s v="photography/photography books"/>
    <x v="5"/>
    <s v="photography books"/>
  </r>
  <r>
    <n v="399"/>
    <s v="Acosta, Mullins and Morris"/>
    <s v="Pre-emptive interactive model"/>
    <n v="97300"/>
    <n v="62127"/>
    <n v="0.63850976361767731"/>
    <x v="0"/>
    <n v="941"/>
    <n v="66"/>
    <s v="US"/>
    <s v="USD"/>
    <n v="1296626400"/>
    <x v="275"/>
    <n v="1297231200"/>
    <d v="2011-02-09T06:00:00"/>
    <b v="0"/>
    <b v="0"/>
    <s v="music/indie rock"/>
    <x v="4"/>
    <s v="indie rock"/>
  </r>
  <r>
    <n v="693"/>
    <s v="Bradford-Silva"/>
    <s v="Reverse-engineered composite hierarchy"/>
    <n v="180400"/>
    <n v="115396"/>
    <n v="0.63966740576496672"/>
    <x v="0"/>
    <n v="1748"/>
    <n v="66"/>
    <s v="US"/>
    <s v="USD"/>
    <n v="1508216400"/>
    <x v="276"/>
    <n v="1509685200"/>
    <d v="2017-11-03T05:00:00"/>
    <b v="0"/>
    <b v="0"/>
    <s v="theater/plays"/>
    <x v="1"/>
    <s v="plays"/>
  </r>
  <r>
    <n v="421"/>
    <s v="Thomas-Lopez"/>
    <s v="User-centric fault-tolerant archive"/>
    <n v="9400"/>
    <n v="6015"/>
    <n v="0.63989361702127656"/>
    <x v="0"/>
    <n v="118"/>
    <n v="50"/>
    <s v="US"/>
    <s v="USD"/>
    <n v="1498712400"/>
    <x v="277"/>
    <n v="1501304400"/>
    <d v="2017-07-29T05:00:00"/>
    <b v="0"/>
    <b v="1"/>
    <s v="technology/wearables"/>
    <x v="2"/>
    <s v="wearables"/>
  </r>
  <r>
    <n v="581"/>
    <s v="Sanchez, Cross and Savage"/>
    <s v="Sharable mobile knowledgebase"/>
    <n v="6000"/>
    <n v="3841"/>
    <n v="0.64016666666666666"/>
    <x v="0"/>
    <n v="71"/>
    <n v="54"/>
    <s v="US"/>
    <s v="USD"/>
    <n v="1304053200"/>
    <x v="278"/>
    <n v="1305349200"/>
    <d v="2011-05-14T05:00:00"/>
    <b v="0"/>
    <b v="0"/>
    <s v="technology/web"/>
    <x v="2"/>
    <s v="web"/>
  </r>
  <r>
    <n v="666"/>
    <s v="York, Barr and Grant"/>
    <s v="Cloned bottom-line success"/>
    <n v="3100"/>
    <n v="1985"/>
    <n v="0.64032258064516134"/>
    <x v="2"/>
    <n v="25"/>
    <n v="79"/>
    <s v="US"/>
    <s v="USD"/>
    <n v="1377838800"/>
    <x v="279"/>
    <n v="1378357200"/>
    <d v="2013-09-05T05:00:00"/>
    <b v="0"/>
    <b v="1"/>
    <s v="theater/plays"/>
    <x v="1"/>
    <s v="plays"/>
  </r>
  <r>
    <n v="884"/>
    <s v="Strickland Group"/>
    <s v="Horizontal secondary interface"/>
    <n v="170800"/>
    <n v="109374"/>
    <n v="0.64036299765807958"/>
    <x v="0"/>
    <n v="1886"/>
    <n v="57"/>
    <s v="US"/>
    <s v="USD"/>
    <n v="1399179600"/>
    <x v="280"/>
    <n v="1399352400"/>
    <d v="2014-05-06T05:00:00"/>
    <b v="0"/>
    <b v="1"/>
    <s v="theater/plays"/>
    <x v="1"/>
    <s v="plays"/>
  </r>
  <r>
    <n v="151"/>
    <s v="Parker LLC"/>
    <s v="Customizable intermediate extranet"/>
    <n v="137200"/>
    <n v="88037"/>
    <n v="0.64166909620991253"/>
    <x v="0"/>
    <n v="1467"/>
    <n v="60"/>
    <s v="US"/>
    <s v="USD"/>
    <n v="1402290000"/>
    <x v="281"/>
    <n v="1406696400"/>
    <d v="2014-07-30T05:00:00"/>
    <b v="0"/>
    <b v="0"/>
    <s v="music/electric music"/>
    <x v="4"/>
    <s v="electric music"/>
  </r>
  <r>
    <n v="122"/>
    <s v="Taylor PLC"/>
    <s v="Seamless zero-defect solution"/>
    <n v="136800"/>
    <n v="88055"/>
    <n v="0.64367690058479532"/>
    <x v="0"/>
    <n v="3387"/>
    <n v="25"/>
    <s v="US"/>
    <s v="USD"/>
    <n v="1417068000"/>
    <x v="282"/>
    <n v="1419400800"/>
    <d v="2014-12-24T06:00:00"/>
    <b v="0"/>
    <b v="0"/>
    <s v="publishing/fiction"/>
    <x v="6"/>
    <s v="fiction"/>
  </r>
  <r>
    <n v="636"/>
    <s v="Lamb-Sanders"/>
    <s v="Stand-alone reciprocal frame"/>
    <n v="197700"/>
    <n v="127591"/>
    <n v="0.64537683358624176"/>
    <x v="0"/>
    <n v="2604"/>
    <n v="48"/>
    <s v="DK"/>
    <s v="DKK"/>
    <n v="1326866400"/>
    <x v="283"/>
    <n v="1330754400"/>
    <d v="2012-03-03T06:00:00"/>
    <b v="0"/>
    <b v="1"/>
    <s v="film &amp; video/animation"/>
    <x v="3"/>
    <s v="animation"/>
  </r>
  <r>
    <n v="629"/>
    <s v="Jackson, Martinez and Ray"/>
    <s v="Multi-tiered executive toolset"/>
    <n v="85900"/>
    <n v="55476"/>
    <n v="0.64582072176949945"/>
    <x v="0"/>
    <n v="750"/>
    <n v="73"/>
    <s v="US"/>
    <s v="USD"/>
    <n v="1467781200"/>
    <x v="284"/>
    <n v="1467954000"/>
    <d v="2016-07-08T05:00:00"/>
    <b v="0"/>
    <b v="1"/>
    <s v="theater/plays"/>
    <x v="1"/>
    <s v="plays"/>
  </r>
  <r>
    <n v="942"/>
    <s v="Allen Inc"/>
    <s v="Horizontal optimizing model"/>
    <n v="9600"/>
    <n v="6205"/>
    <n v="0.64635416666666667"/>
    <x v="0"/>
    <n v="67"/>
    <n v="92"/>
    <s v="AU"/>
    <s v="AUD"/>
    <n v="1295935200"/>
    <x v="285"/>
    <n v="1296194400"/>
    <d v="2011-01-28T06:00:00"/>
    <b v="0"/>
    <b v="0"/>
    <s v="theater/plays"/>
    <x v="1"/>
    <s v="plays"/>
  </r>
  <r>
    <n v="589"/>
    <s v="Avery, Brown and Parker"/>
    <s v="Exclusive intangible extranet"/>
    <n v="7900"/>
    <n v="5113"/>
    <n v="0.64721518987341775"/>
    <x v="0"/>
    <n v="102"/>
    <n v="50"/>
    <s v="US"/>
    <s v="USD"/>
    <n v="1436072400"/>
    <x v="286"/>
    <n v="1436677200"/>
    <d v="2015-07-12T05:00:00"/>
    <b v="0"/>
    <b v="0"/>
    <s v="film &amp; video/documentary"/>
    <x v="3"/>
    <s v="documentary"/>
  </r>
  <r>
    <n v="576"/>
    <s v="Moran and Sons"/>
    <s v="Object-based bottom-line superstructure"/>
    <n v="9700"/>
    <n v="6298"/>
    <n v="0.6492783505154639"/>
    <x v="0"/>
    <n v="64"/>
    <n v="98"/>
    <s v="US"/>
    <s v="USD"/>
    <n v="1509512400"/>
    <x v="287"/>
    <n v="1510984800"/>
    <d v="2017-11-18T06:00:00"/>
    <b v="0"/>
    <b v="0"/>
    <s v="theater/plays"/>
    <x v="1"/>
    <s v="plays"/>
  </r>
  <r>
    <n v="155"/>
    <s v="Hall-Schaefer"/>
    <s v="Distributed eco-centric methodology"/>
    <n v="139500"/>
    <n v="90706"/>
    <n v="0.65022222222222226"/>
    <x v="0"/>
    <n v="1194"/>
    <n v="75"/>
    <s v="US"/>
    <s v="USD"/>
    <n v="1269493200"/>
    <x v="14"/>
    <n v="1270789200"/>
    <d v="2010-04-09T05:00:00"/>
    <b v="0"/>
    <b v="0"/>
    <s v="theater/plays"/>
    <x v="1"/>
    <s v="plays"/>
  </r>
  <r>
    <n v="776"/>
    <s v="Taylor-Rowe"/>
    <s v="Synchronized multimedia frame"/>
    <n v="110800"/>
    <n v="72623"/>
    <n v="0.65544223826714798"/>
    <x v="0"/>
    <n v="2201"/>
    <n v="32"/>
    <s v="US"/>
    <s v="USD"/>
    <n v="1562216400"/>
    <x v="288"/>
    <n v="1563771600"/>
    <d v="2019-07-22T05:00:00"/>
    <b v="0"/>
    <b v="0"/>
    <s v="theater/plays"/>
    <x v="1"/>
    <s v="plays"/>
  </r>
  <r>
    <n v="392"/>
    <s v="Hernandez-Grimes"/>
    <s v="Profit-focused zero administration forecast"/>
    <n v="102900"/>
    <n v="67546"/>
    <n v="0.65642371234207963"/>
    <x v="0"/>
    <n v="1608"/>
    <n v="42"/>
    <s v="US"/>
    <s v="USD"/>
    <n v="1294293600"/>
    <x v="289"/>
    <n v="1294466400"/>
    <d v="2011-01-08T06:00:00"/>
    <b v="0"/>
    <b v="0"/>
    <s v="technology/wearables"/>
    <x v="2"/>
    <s v="wearables"/>
  </r>
  <r>
    <n v="342"/>
    <s v="Gibson-Hernandez"/>
    <s v="Visionary foreground middleware"/>
    <n v="47900"/>
    <n v="31864"/>
    <n v="0.66521920668058454"/>
    <x v="0"/>
    <n v="328"/>
    <n v="97"/>
    <s v="US"/>
    <s v="USD"/>
    <n v="1374296400"/>
    <x v="290"/>
    <n v="1375333200"/>
    <d v="2013-08-01T05:00:00"/>
    <b v="0"/>
    <b v="0"/>
    <s v="theater/plays"/>
    <x v="1"/>
    <s v="plays"/>
  </r>
  <r>
    <n v="316"/>
    <s v="Martin-Marshall"/>
    <s v="Configurable demand-driven matrix"/>
    <n v="9600"/>
    <n v="6401"/>
    <n v="0.66677083333333331"/>
    <x v="0"/>
    <n v="108"/>
    <n v="59"/>
    <s v="IT"/>
    <s v="EUR"/>
    <n v="1574143200"/>
    <x v="291"/>
    <n v="1574229600"/>
    <d v="2019-11-20T06:00:00"/>
    <b v="0"/>
    <b v="1"/>
    <s v="food/food trucks"/>
    <x v="0"/>
    <s v="food trucks"/>
  </r>
  <r>
    <n v="14"/>
    <s v="Rodriguez, Rose and Stewart"/>
    <s v="Cloned directional synergy"/>
    <n v="28200"/>
    <n v="18829"/>
    <n v="0.66769503546099296"/>
    <x v="0"/>
    <n v="200"/>
    <n v="94"/>
    <s v="US"/>
    <s v="USD"/>
    <n v="1331013600"/>
    <x v="292"/>
    <n v="1333342800"/>
    <d v="2012-04-02T05:00:00"/>
    <b v="0"/>
    <b v="0"/>
    <s v="music/indie rock"/>
    <x v="4"/>
    <s v="indie rock"/>
  </r>
  <r>
    <n v="18"/>
    <s v="Johnson-Gould"/>
    <s v="Exclusive needs-based adapter"/>
    <n v="9100"/>
    <n v="6089"/>
    <n v="0.66912087912087914"/>
    <x v="2"/>
    <n v="135"/>
    <n v="45"/>
    <s v="US"/>
    <s v="USD"/>
    <n v="1536382800"/>
    <x v="293"/>
    <n v="1537074000"/>
    <d v="2018-09-16T05:00:00"/>
    <b v="0"/>
    <b v="0"/>
    <s v="theater/plays"/>
    <x v="1"/>
    <s v="plays"/>
  </r>
  <r>
    <n v="985"/>
    <s v="Logan-Curtis"/>
    <s v="Enhanced optimal ability"/>
    <n v="170600"/>
    <n v="114523"/>
    <n v="0.67129542790152408"/>
    <x v="0"/>
    <n v="4405"/>
    <n v="25"/>
    <s v="US"/>
    <s v="USD"/>
    <n v="1386309600"/>
    <x v="101"/>
    <n v="1388556000"/>
    <d v="2014-01-01T06:00:00"/>
    <b v="0"/>
    <b v="1"/>
    <s v="music/rock"/>
    <x v="4"/>
    <s v="rock"/>
  </r>
  <r>
    <n v="210"/>
    <s v="Schultz Inc"/>
    <s v="Synergistic tertiary time-frame"/>
    <n v="9400"/>
    <n v="6338"/>
    <n v="0.67425531914893622"/>
    <x v="0"/>
    <n v="226"/>
    <n v="28"/>
    <s v="DK"/>
    <s v="DKK"/>
    <n v="1488520800"/>
    <x v="294"/>
    <n v="1490850000"/>
    <d v="2017-03-30T05:00:00"/>
    <b v="0"/>
    <b v="0"/>
    <s v="film &amp; video/science fiction"/>
    <x v="3"/>
    <s v="science fiction"/>
  </r>
  <r>
    <n v="685"/>
    <s v="Lee-Cobb"/>
    <s v="Customizable homogeneous firmware"/>
    <n v="140000"/>
    <n v="94501"/>
    <n v="0.67500714285714281"/>
    <x v="0"/>
    <n v="926"/>
    <n v="102"/>
    <s v="CA"/>
    <s v="CAD"/>
    <n v="1440306000"/>
    <x v="295"/>
    <n v="1442379600"/>
    <d v="2015-09-16T05:00:00"/>
    <b v="0"/>
    <b v="0"/>
    <s v="theater/plays"/>
    <x v="1"/>
    <s v="plays"/>
  </r>
  <r>
    <n v="430"/>
    <s v="Cochran Ltd"/>
    <s v="Re-engineered attitude-oriented frame"/>
    <n v="8100"/>
    <n v="5487"/>
    <n v="0.67740740740740746"/>
    <x v="0"/>
    <n v="84"/>
    <n v="65"/>
    <s v="US"/>
    <s v="USD"/>
    <n v="1569733200"/>
    <x v="296"/>
    <n v="1572670800"/>
    <d v="2019-11-02T05:00:00"/>
    <b v="0"/>
    <b v="0"/>
    <s v="theater/plays"/>
    <x v="1"/>
    <s v="plays"/>
  </r>
  <r>
    <n v="371"/>
    <s v="Nolan, Smith and Sanchez"/>
    <s v="Multi-channeled logistical matrices"/>
    <n v="189200"/>
    <n v="128410"/>
    <n v="0.67869978858350954"/>
    <x v="0"/>
    <n v="2176"/>
    <n v="59"/>
    <s v="US"/>
    <s v="USD"/>
    <n v="1423375200"/>
    <x v="297"/>
    <n v="1427778000"/>
    <d v="2015-03-31T05:00:00"/>
    <b v="0"/>
    <b v="0"/>
    <s v="theater/plays"/>
    <x v="1"/>
    <s v="plays"/>
  </r>
  <r>
    <n v="759"/>
    <s v="Rodriguez PLC"/>
    <s v="Grass-roots upward-trending installation"/>
    <n v="167500"/>
    <n v="114615"/>
    <n v="0.6842686567164179"/>
    <x v="0"/>
    <n v="1274"/>
    <n v="89"/>
    <s v="US"/>
    <s v="USD"/>
    <n v="1517810400"/>
    <x v="298"/>
    <n v="1520402400"/>
    <d v="2018-03-07T06:00:00"/>
    <b v="0"/>
    <b v="0"/>
    <s v="music/electric music"/>
    <x v="4"/>
    <s v="electric music"/>
  </r>
  <r>
    <n v="190"/>
    <s v="Cook LLC"/>
    <s v="Up-sized dynamic throughput"/>
    <n v="3700"/>
    <n v="2538"/>
    <n v="0.68594594594594593"/>
    <x v="0"/>
    <n v="24"/>
    <n v="105"/>
    <s v="US"/>
    <s v="USD"/>
    <n v="1370322000"/>
    <x v="299"/>
    <n v="1370408400"/>
    <d v="2013-06-05T05:00:00"/>
    <b v="0"/>
    <b v="1"/>
    <s v="theater/plays"/>
    <x v="1"/>
    <s v="plays"/>
  </r>
  <r>
    <n v="828"/>
    <s v="Munoz, Cherry and Bell"/>
    <s v="Cross-platform reciprocal budgetary management"/>
    <n v="7100"/>
    <n v="4899"/>
    <n v="0.69"/>
    <x v="0"/>
    <n v="70"/>
    <n v="69"/>
    <s v="US"/>
    <s v="USD"/>
    <n v="1535432400"/>
    <x v="300"/>
    <n v="1537592400"/>
    <d v="2018-09-22T05:00:00"/>
    <b v="0"/>
    <b v="0"/>
    <s v="theater/plays"/>
    <x v="1"/>
    <s v="plays"/>
  </r>
  <r>
    <n v="183"/>
    <s v="Rogers, Huerta and Medina"/>
    <s v="Pre-emptive bandwidth-monitored instruction set"/>
    <n v="5100"/>
    <n v="3525"/>
    <n v="0.69117647058823528"/>
    <x v="0"/>
    <n v="86"/>
    <n v="40"/>
    <s v="CA"/>
    <s v="CAD"/>
    <n v="1284008400"/>
    <x v="170"/>
    <n v="1285131600"/>
    <d v="2010-09-22T05:00:00"/>
    <b v="0"/>
    <b v="0"/>
    <s v="music/rock"/>
    <x v="4"/>
    <s v="rock"/>
  </r>
  <r>
    <n v="875"/>
    <s v="Mueller-Harmon"/>
    <s v="Implemented tangible approach"/>
    <n v="7900"/>
    <n v="5465"/>
    <n v="0.6917721518987342"/>
    <x v="0"/>
    <n v="67"/>
    <n v="81"/>
    <s v="US"/>
    <s v="USD"/>
    <n v="1294898400"/>
    <x v="301"/>
    <n v="1294984800"/>
    <d v="2011-01-14T06:00:00"/>
    <b v="0"/>
    <b v="0"/>
    <s v="music/rock"/>
    <x v="4"/>
    <s v="rock"/>
  </r>
  <r>
    <n v="4"/>
    <s v="Larson-Little"/>
    <s v="Proactive foreground core"/>
    <n v="7600"/>
    <n v="5265"/>
    <n v="0.69276315789473686"/>
    <x v="0"/>
    <n v="53"/>
    <n v="99"/>
    <s v="US"/>
    <s v="USD"/>
    <n v="1547964000"/>
    <x v="302"/>
    <n v="1548309600"/>
    <d v="2019-01-24T06:00:00"/>
    <b v="0"/>
    <b v="0"/>
    <s v="theater/plays"/>
    <x v="1"/>
    <s v="plays"/>
  </r>
  <r>
    <n v="858"/>
    <s v="Ayala, Crawford and Taylor"/>
    <s v="Realigned 5thgeneration knowledge user"/>
    <n v="4000"/>
    <n v="2778"/>
    <n v="0.69450000000000001"/>
    <x v="0"/>
    <n v="35"/>
    <n v="79"/>
    <s v="US"/>
    <s v="USD"/>
    <n v="1524286800"/>
    <x v="303"/>
    <n v="1524891600"/>
    <d v="2018-04-28T05:00:00"/>
    <b v="1"/>
    <b v="0"/>
    <s v="food/food trucks"/>
    <x v="0"/>
    <s v="food trucks"/>
  </r>
  <r>
    <n v="79"/>
    <s v="Soto LLC"/>
    <s v="Triple-buffered reciprocal project"/>
    <n v="57800"/>
    <n v="40228"/>
    <n v="0.6959861591695502"/>
    <x v="0"/>
    <n v="838"/>
    <n v="48"/>
    <s v="US"/>
    <s v="USD"/>
    <n v="1529125200"/>
    <x v="304"/>
    <n v="1529557200"/>
    <d v="2018-06-21T05:00:00"/>
    <b v="0"/>
    <b v="0"/>
    <s v="theater/plays"/>
    <x v="1"/>
    <s v="plays"/>
  </r>
  <r>
    <n v="952"/>
    <s v="Cummings-Hayes"/>
    <s v="Virtual multi-tasking core"/>
    <n v="145500"/>
    <n v="101987"/>
    <n v="0.70094158075601376"/>
    <x v="2"/>
    <n v="2266"/>
    <n v="45"/>
    <s v="US"/>
    <s v="USD"/>
    <n v="1470718800"/>
    <x v="305"/>
    <n v="1471928400"/>
    <d v="2016-08-23T05:00:00"/>
    <b v="0"/>
    <b v="0"/>
    <s v="film &amp; video/documentary"/>
    <x v="3"/>
    <s v="documentary"/>
  </r>
  <r>
    <n v="501"/>
    <s v="Mccann-Le"/>
    <s v="Focused coherent methodology"/>
    <n v="153600"/>
    <n v="107743"/>
    <n v="0.70145182291666663"/>
    <x v="0"/>
    <n v="1796"/>
    <n v="59"/>
    <s v="US"/>
    <s v="USD"/>
    <n v="1363064400"/>
    <x v="306"/>
    <n v="1363237200"/>
    <d v="2013-03-14T05:00:00"/>
    <b v="0"/>
    <b v="0"/>
    <s v="film &amp; video/documentary"/>
    <x v="3"/>
    <s v="documentary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x v="12"/>
    <n v="1337058000"/>
    <d v="2012-05-15T05:00:00"/>
    <b v="0"/>
    <b v="0"/>
    <s v="theater/plays"/>
    <x v="1"/>
    <s v="plays"/>
  </r>
  <r>
    <n v="135"/>
    <s v="Le, Burton and Evans"/>
    <s v="Balanced zero-defect software"/>
    <n v="7700"/>
    <n v="5488"/>
    <n v="0.71272727272727276"/>
    <x v="0"/>
    <n v="117"/>
    <n v="46"/>
    <s v="US"/>
    <s v="USD"/>
    <n v="1362636000"/>
    <x v="307"/>
    <n v="1363064400"/>
    <d v="2013-03-12T05:00:00"/>
    <b v="0"/>
    <b v="1"/>
    <s v="theater/plays"/>
    <x v="1"/>
    <s v="plays"/>
  </r>
  <r>
    <n v="348"/>
    <s v="Hensley Ltd"/>
    <s v="Versatile cohesive open system"/>
    <n v="199000"/>
    <n v="142823"/>
    <n v="0.71770351758793971"/>
    <x v="0"/>
    <n v="3483"/>
    <n v="41"/>
    <s v="US"/>
    <s v="USD"/>
    <n v="1487224800"/>
    <x v="308"/>
    <n v="1488348000"/>
    <d v="2017-03-01T06:00:00"/>
    <b v="0"/>
    <b v="0"/>
    <s v="food/food trucks"/>
    <x v="0"/>
    <s v="food trucks"/>
  </r>
  <r>
    <n v="185"/>
    <s v="Bailey PLC"/>
    <s v="Innovative actuating conglomeration"/>
    <n v="1000"/>
    <n v="718"/>
    <n v="0.71799999999999997"/>
    <x v="0"/>
    <n v="19"/>
    <n v="37"/>
    <s v="US"/>
    <s v="USD"/>
    <n v="1526187600"/>
    <x v="309"/>
    <n v="1527138000"/>
    <d v="2018-05-24T05:00:00"/>
    <b v="0"/>
    <b v="0"/>
    <s v="film &amp; video/television"/>
    <x v="3"/>
    <s v="television"/>
  </r>
  <r>
    <n v="931"/>
    <s v="Lowery, Hayden and Cruz"/>
    <s v="Digitized 24/7 budgetary management"/>
    <n v="7900"/>
    <n v="5729"/>
    <n v="0.72518987341772156"/>
    <x v="0"/>
    <n v="112"/>
    <n v="51"/>
    <s v="US"/>
    <s v="USD"/>
    <n v="1403931600"/>
    <x v="310"/>
    <n v="1404104400"/>
    <d v="2014-06-30T05:00:00"/>
    <b v="0"/>
    <b v="1"/>
    <s v="theater/plays"/>
    <x v="1"/>
    <s v="plays"/>
  </r>
  <r>
    <n v="539"/>
    <s v="Thomas, Welch and Santana"/>
    <s v="Assimilated exuding toolset"/>
    <n v="9800"/>
    <n v="7120"/>
    <n v="0.72653061224489801"/>
    <x v="0"/>
    <n v="77"/>
    <n v="92"/>
    <s v="US"/>
    <s v="USD"/>
    <n v="1561957200"/>
    <x v="311"/>
    <n v="1562475600"/>
    <d v="2019-07-07T05:00:00"/>
    <b v="0"/>
    <b v="1"/>
    <s v="food/food trucks"/>
    <x v="0"/>
    <s v="food trucks"/>
  </r>
  <r>
    <n v="587"/>
    <s v="Williams-Santos"/>
    <s v="Open-source analyzing monitoring"/>
    <n v="9400"/>
    <n v="6852"/>
    <n v="0.72893617021276591"/>
    <x v="0"/>
    <n v="156"/>
    <n v="43"/>
    <s v="CA"/>
    <s v="CAD"/>
    <n v="1547877600"/>
    <x v="82"/>
    <n v="1552366800"/>
    <d v="2019-03-12T05:00:00"/>
    <b v="0"/>
    <b v="1"/>
    <s v="food/food trucks"/>
    <x v="0"/>
    <s v="food trucks"/>
  </r>
  <r>
    <n v="996"/>
    <s v="Butler LLC"/>
    <s v="Future-proofed upward-trending migration"/>
    <n v="6600"/>
    <n v="4814"/>
    <n v="0.72939393939393937"/>
    <x v="0"/>
    <n v="112"/>
    <n v="42"/>
    <s v="US"/>
    <s v="USD"/>
    <n v="1357106400"/>
    <x v="312"/>
    <n v="1359698400"/>
    <d v="2013-02-01T06:00:00"/>
    <b v="0"/>
    <b v="0"/>
    <s v="theater/plays"/>
    <x v="1"/>
    <s v="plays"/>
  </r>
  <r>
    <n v="156"/>
    <s v="Meza-Rogers"/>
    <s v="Streamlined encompassing encryption"/>
    <n v="36400"/>
    <n v="26914"/>
    <n v="0.73939560439560437"/>
    <x v="2"/>
    <n v="379"/>
    <n v="71"/>
    <s v="AU"/>
    <s v="AUD"/>
    <n v="1570251600"/>
    <x v="313"/>
    <n v="1572325200"/>
    <d v="2019-10-29T05:00:00"/>
    <b v="0"/>
    <b v="0"/>
    <s v="music/rock"/>
    <x v="4"/>
    <s v="rock"/>
  </r>
  <r>
    <n v="977"/>
    <s v="Johnson Group"/>
    <s v="Vision-oriented interactive solution"/>
    <n v="7000"/>
    <n v="5177"/>
    <n v="0.73957142857142855"/>
    <x v="0"/>
    <n v="67"/>
    <n v="77"/>
    <s v="US"/>
    <s v="USD"/>
    <n v="1517983200"/>
    <x v="314"/>
    <n v="1520748000"/>
    <d v="2018-03-11T06:00:00"/>
    <b v="0"/>
    <b v="0"/>
    <s v="food/food trucks"/>
    <x v="0"/>
    <s v="food trucks"/>
  </r>
  <r>
    <n v="308"/>
    <s v="Davis Ltd"/>
    <s v="Grass-roots optimizing projection"/>
    <n v="118200"/>
    <n v="87560"/>
    <n v="0.74077834179357027"/>
    <x v="0"/>
    <n v="803"/>
    <n v="109"/>
    <s v="US"/>
    <s v="USD"/>
    <n v="1303102800"/>
    <x v="315"/>
    <n v="1303189200"/>
    <d v="2011-04-19T05:00:00"/>
    <b v="0"/>
    <b v="0"/>
    <s v="theater/plays"/>
    <x v="1"/>
    <s v="plays"/>
  </r>
  <r>
    <n v="176"/>
    <s v="Stone-Orozco"/>
    <s v="Proactive scalable Graphical User Interface"/>
    <n v="115000"/>
    <n v="86060"/>
    <n v="0.74834782608695649"/>
    <x v="0"/>
    <n v="782"/>
    <n v="110"/>
    <s v="US"/>
    <s v="USD"/>
    <n v="1472878800"/>
    <x v="272"/>
    <n v="1473656400"/>
    <d v="2016-09-12T05:00:00"/>
    <b v="0"/>
    <b v="0"/>
    <s v="theater/plays"/>
    <x v="1"/>
    <s v="plays"/>
  </r>
  <r>
    <n v="836"/>
    <s v="Macias Inc"/>
    <s v="Optimized didactic intranet"/>
    <n v="8100"/>
    <n v="6086"/>
    <n v="0.75135802469135804"/>
    <x v="0"/>
    <n v="94"/>
    <n v="64"/>
    <s v="US"/>
    <s v="USD"/>
    <n v="1265349600"/>
    <x v="316"/>
    <n v="1266300000"/>
    <d v="2010-02-16T06:00:00"/>
    <b v="0"/>
    <b v="0"/>
    <s v="music/indie rock"/>
    <x v="4"/>
    <s v="indie rock"/>
  </r>
  <r>
    <n v="309"/>
    <s v="Harris-Perry"/>
    <s v="User-centric 6thgeneration attitude"/>
    <n v="4100"/>
    <n v="3087"/>
    <n v="0.75292682926829269"/>
    <x v="2"/>
    <n v="75"/>
    <n v="41"/>
    <s v="US"/>
    <s v="USD"/>
    <n v="1316581200"/>
    <x v="317"/>
    <n v="1318309200"/>
    <d v="2011-10-11T05:00:00"/>
    <b v="0"/>
    <b v="1"/>
    <s v="music/indie rock"/>
    <x v="4"/>
    <s v="indie rock"/>
  </r>
  <r>
    <n v="386"/>
    <s v="Gardner Group"/>
    <s v="Progressive 5thgeneration customer loyalty"/>
    <n v="135500"/>
    <n v="103554"/>
    <n v="0.76423616236162362"/>
    <x v="0"/>
    <n v="1068"/>
    <n v="96"/>
    <s v="US"/>
    <s v="USD"/>
    <n v="1277528400"/>
    <x v="318"/>
    <n v="1278565200"/>
    <d v="2010-07-08T05:00:00"/>
    <b v="0"/>
    <b v="0"/>
    <s v="theater/plays"/>
    <x v="1"/>
    <s v="plays"/>
  </r>
  <r>
    <n v="231"/>
    <s v="Williams, Carter and Gonzalez"/>
    <s v="Cross-platform uniform hardware"/>
    <n v="7200"/>
    <n v="5523"/>
    <n v="0.76708333333333334"/>
    <x v="2"/>
    <n v="67"/>
    <n v="82"/>
    <s v="US"/>
    <s v="USD"/>
    <n v="1369112400"/>
    <x v="319"/>
    <n v="1374123600"/>
    <d v="2013-07-18T05:00:00"/>
    <b v="0"/>
    <b v="0"/>
    <s v="theater/plays"/>
    <x v="1"/>
    <s v="plays"/>
  </r>
  <r>
    <n v="266"/>
    <s v="Cole LLC"/>
    <s v="Proactive responsive emulation"/>
    <n v="111900"/>
    <n v="85902"/>
    <n v="0.76766756032171579"/>
    <x v="0"/>
    <n v="3182"/>
    <n v="26"/>
    <s v="IT"/>
    <s v="EUR"/>
    <n v="1415340000"/>
    <x v="320"/>
    <n v="1418191200"/>
    <d v="2014-12-10T06:00:00"/>
    <b v="0"/>
    <b v="1"/>
    <s v="music/jazz"/>
    <x v="4"/>
    <s v="jazz"/>
  </r>
  <r>
    <n v="811"/>
    <s v="Page, Holt and Mack"/>
    <s v="Fundamental methodical emulation"/>
    <n v="92500"/>
    <n v="71320"/>
    <n v="0.77102702702702708"/>
    <x v="0"/>
    <n v="679"/>
    <n v="105"/>
    <s v="US"/>
    <s v="USD"/>
    <n v="1452319200"/>
    <x v="321"/>
    <n v="1452492000"/>
    <d v="2016-01-11T06:00:00"/>
    <b v="0"/>
    <b v="1"/>
    <s v="games/video games"/>
    <x v="7"/>
    <s v="video games"/>
  </r>
  <r>
    <n v="663"/>
    <s v="Everett-Wolfe"/>
    <s v="Total optimizing software"/>
    <n v="10000"/>
    <n v="7724"/>
    <n v="0.77239999999999998"/>
    <x v="0"/>
    <n v="87"/>
    <n v="88"/>
    <s v="US"/>
    <s v="USD"/>
    <n v="1286427600"/>
    <x v="322"/>
    <n v="1288414800"/>
    <d v="2010-10-30T05:00:00"/>
    <b v="0"/>
    <b v="0"/>
    <s v="theater/plays"/>
    <x v="1"/>
    <s v="plays"/>
  </r>
  <r>
    <n v="625"/>
    <s v="Martinez Inc"/>
    <s v="Organic upward-trending Graphical User Interface"/>
    <n v="7500"/>
    <n v="5803"/>
    <n v="0.77373333333333338"/>
    <x v="0"/>
    <n v="62"/>
    <n v="93"/>
    <s v="US"/>
    <s v="USD"/>
    <n v="1580104800"/>
    <x v="323"/>
    <n v="1581314400"/>
    <d v="2020-02-10T06:00:00"/>
    <b v="0"/>
    <b v="0"/>
    <s v="theater/plays"/>
    <x v="1"/>
    <s v="plays"/>
  </r>
  <r>
    <n v="877"/>
    <s v="Estrada Group"/>
    <s v="Multi-lateral uniform collaboration"/>
    <n v="163600"/>
    <n v="126628"/>
    <n v="0.77400977995110021"/>
    <x v="0"/>
    <n v="1229"/>
    <n v="103"/>
    <s v="US"/>
    <s v="USD"/>
    <n v="1469509200"/>
    <x v="324"/>
    <n v="1469595600"/>
    <d v="2016-07-27T05:00:00"/>
    <b v="0"/>
    <b v="0"/>
    <s v="food/food trucks"/>
    <x v="0"/>
    <s v="food trucks"/>
  </r>
  <r>
    <n v="993"/>
    <s v="Erickson-Rogers"/>
    <s v="De-engineered even-keeled definition"/>
    <n v="9800"/>
    <n v="7608"/>
    <n v="0.77632653061224488"/>
    <x v="2"/>
    <n v="75"/>
    <n v="101"/>
    <s v="IT"/>
    <s v="EUR"/>
    <n v="1450936800"/>
    <x v="325"/>
    <n v="1452405600"/>
    <d v="2016-01-10T06:00:00"/>
    <b v="0"/>
    <b v="1"/>
    <s v="photography/photography books"/>
    <x v="5"/>
    <s v="photography books"/>
  </r>
  <r>
    <n v="76"/>
    <s v="Martin, Conway and Larsen"/>
    <s v="Horizontal next generation function"/>
    <n v="122900"/>
    <n v="95993"/>
    <n v="0.78106590724165992"/>
    <x v="0"/>
    <n v="1684"/>
    <n v="57"/>
    <s v="US"/>
    <s v="USD"/>
    <n v="1421992800"/>
    <x v="326"/>
    <n v="1426222800"/>
    <d v="2015-03-13T05:00:00"/>
    <b v="1"/>
    <b v="1"/>
    <s v="theater/plays"/>
    <x v="1"/>
    <s v="plays"/>
  </r>
  <r>
    <n v="161"/>
    <s v="Bruce Group"/>
    <s v="Cross-platform methodical process improvement"/>
    <n v="5500"/>
    <n v="4300"/>
    <n v="0.78181818181818186"/>
    <x v="0"/>
    <n v="75"/>
    <n v="57"/>
    <s v="US"/>
    <s v="USD"/>
    <n v="1442984400"/>
    <x v="327"/>
    <n v="1443502800"/>
    <d v="2015-09-29T05:00:00"/>
    <b v="0"/>
    <b v="1"/>
    <s v="technology/web"/>
    <x v="2"/>
    <s v="web"/>
  </r>
  <r>
    <n v="634"/>
    <s v="Taylor, Johnson and Hernandez"/>
    <s v="Polarized incremental portal"/>
    <n v="118200"/>
    <n v="92824"/>
    <n v="0.78531302876480547"/>
    <x v="2"/>
    <n v="1658"/>
    <n v="55"/>
    <s v="US"/>
    <s v="USD"/>
    <n v="1490418000"/>
    <x v="328"/>
    <n v="1491627600"/>
    <d v="2017-04-08T05:00:00"/>
    <b v="0"/>
    <b v="0"/>
    <s v="film &amp; video/television"/>
    <x v="3"/>
    <s v="television"/>
  </r>
  <r>
    <n v="90"/>
    <s v="Kramer Group"/>
    <s v="Synergistic explicit parallelism"/>
    <n v="7800"/>
    <n v="6132"/>
    <n v="0.7861538461538462"/>
    <x v="0"/>
    <n v="106"/>
    <n v="57"/>
    <s v="US"/>
    <s v="USD"/>
    <n v="1456380000"/>
    <x v="329"/>
    <n v="1456380000"/>
    <d v="2016-02-25T06:00:00"/>
    <b v="0"/>
    <b v="1"/>
    <s v="theater/plays"/>
    <x v="1"/>
    <s v="plays"/>
  </r>
  <r>
    <n v="202"/>
    <s v="Mcknight-Freeman"/>
    <s v="Upgradable scalable methodology"/>
    <n v="8300"/>
    <n v="6543"/>
    <n v="0.78831325301204824"/>
    <x v="2"/>
    <n v="82"/>
    <n v="79"/>
    <s v="US"/>
    <s v="USD"/>
    <n v="1317531600"/>
    <x v="330"/>
    <n v="1317877200"/>
    <d v="2011-10-06T05:00:00"/>
    <b v="0"/>
    <b v="0"/>
    <s v="food/food trucks"/>
    <x v="0"/>
    <s v="food trucks"/>
  </r>
  <r>
    <n v="588"/>
    <s v="Weber Inc"/>
    <s v="Up-sized discrete firmware"/>
    <n v="157600"/>
    <n v="124517"/>
    <n v="0.7900824873096447"/>
    <x v="0"/>
    <n v="1368"/>
    <n v="91"/>
    <s v="GB"/>
    <s v="GBP"/>
    <n v="1269493200"/>
    <x v="14"/>
    <n v="1272171600"/>
    <d v="2010-04-25T05:00:00"/>
    <b v="0"/>
    <b v="0"/>
    <s v="theater/plays"/>
    <x v="1"/>
    <s v="plays"/>
  </r>
  <r>
    <n v="637"/>
    <s v="Williams-Ramirez"/>
    <s v="Open-architected 24/7 throughput"/>
    <n v="8500"/>
    <n v="6750"/>
    <n v="0.79411764705882348"/>
    <x v="0"/>
    <n v="65"/>
    <n v="103"/>
    <s v="US"/>
    <s v="USD"/>
    <n v="1479103200"/>
    <x v="331"/>
    <n v="1479794400"/>
    <d v="2016-11-22T06:00:00"/>
    <b v="0"/>
    <b v="0"/>
    <s v="theater/plays"/>
    <x v="1"/>
    <s v="plays"/>
  </r>
  <r>
    <n v="27"/>
    <s v="Best, Carr and Williams"/>
    <s v="Diverse transitional migration"/>
    <n v="2000"/>
    <n v="1599"/>
    <n v="0.79949999999999999"/>
    <x v="0"/>
    <n v="15"/>
    <n v="106"/>
    <s v="US"/>
    <s v="USD"/>
    <n v="1443848400"/>
    <x v="332"/>
    <n v="1444539600"/>
    <d v="2015-10-11T05:00:00"/>
    <b v="0"/>
    <b v="0"/>
    <s v="music/rock"/>
    <x v="4"/>
    <s v="rock"/>
  </r>
  <r>
    <n v="339"/>
    <s v="Lewis, Taylor and Rivers"/>
    <s v="Front-line transitional algorithm"/>
    <n v="136300"/>
    <n v="108974"/>
    <n v="0.79951577402787966"/>
    <x v="2"/>
    <n v="1297"/>
    <n v="84"/>
    <s v="CA"/>
    <s v="CAD"/>
    <n v="1501650000"/>
    <x v="333"/>
    <n v="1502859600"/>
    <d v="2017-08-16T05:00:00"/>
    <b v="0"/>
    <b v="0"/>
    <s v="theater/plays"/>
    <x v="1"/>
    <s v="plays"/>
  </r>
  <r>
    <n v="528"/>
    <s v="Avila, Ford and Welch"/>
    <s v="Focused leadingedge matrix"/>
    <n v="9000"/>
    <n v="7227"/>
    <n v="0.80300000000000005"/>
    <x v="0"/>
    <n v="80"/>
    <n v="90"/>
    <s v="GB"/>
    <s v="GBP"/>
    <n v="1385186400"/>
    <x v="334"/>
    <n v="1389074400"/>
    <d v="2014-01-07T06:00:00"/>
    <b v="0"/>
    <b v="0"/>
    <s v="music/indie rock"/>
    <x v="4"/>
    <s v="indie rock"/>
  </r>
  <r>
    <n v="779"/>
    <s v="Webb Group"/>
    <s v="Public-key actuating projection"/>
    <n v="108700"/>
    <n v="87293"/>
    <n v="0.80306347746090156"/>
    <x v="0"/>
    <n v="831"/>
    <n v="105"/>
    <s v="US"/>
    <s v="USD"/>
    <n v="1439528400"/>
    <x v="335"/>
    <n v="1440306000"/>
    <d v="2015-08-23T05:00:00"/>
    <b v="0"/>
    <b v="1"/>
    <s v="theater/plays"/>
    <x v="1"/>
    <s v="plays"/>
  </r>
  <r>
    <n v="481"/>
    <s v="Mcclure LLC"/>
    <s v="Sharable discrete budgetary management"/>
    <n v="196600"/>
    <n v="159931"/>
    <n v="0.81348423194303154"/>
    <x v="0"/>
    <n v="1538"/>
    <n v="103"/>
    <s v="US"/>
    <s v="USD"/>
    <n v="1412139600"/>
    <x v="336"/>
    <n v="1415772000"/>
    <d v="2014-11-12T06:00:00"/>
    <b v="0"/>
    <b v="1"/>
    <s v="theater/plays"/>
    <x v="1"/>
    <s v="plays"/>
  </r>
  <r>
    <n v="944"/>
    <s v="Walter Inc"/>
    <s v="Streamlined 5thgeneration intranet"/>
    <n v="10000"/>
    <n v="8142"/>
    <n v="0.81420000000000003"/>
    <x v="0"/>
    <n v="263"/>
    <n v="30"/>
    <s v="AU"/>
    <s v="AUD"/>
    <n v="1486706400"/>
    <x v="337"/>
    <n v="1488348000"/>
    <d v="2017-03-01T06:00:00"/>
    <b v="0"/>
    <b v="0"/>
    <s v="photography/photography books"/>
    <x v="5"/>
    <s v="photography books"/>
  </r>
  <r>
    <n v="660"/>
    <s v="Jensen-Brown"/>
    <s v="Fundamental disintermediate matrix"/>
    <n v="9100"/>
    <n v="7438"/>
    <n v="0.81736263736263737"/>
    <x v="0"/>
    <n v="77"/>
    <n v="96"/>
    <s v="US"/>
    <s v="USD"/>
    <n v="1440133200"/>
    <x v="338"/>
    <n v="1440910800"/>
    <d v="2015-08-30T05:00:00"/>
    <b v="1"/>
    <b v="0"/>
    <s v="theater/plays"/>
    <x v="1"/>
    <s v="plays"/>
  </r>
  <r>
    <n v="590"/>
    <s v="Cox Group"/>
    <s v="Synergized analyzing process improvement"/>
    <n v="7100"/>
    <n v="5824"/>
    <n v="0.82028169014084507"/>
    <x v="0"/>
    <n v="86"/>
    <n v="67"/>
    <s v="AU"/>
    <s v="AUD"/>
    <n v="1419141600"/>
    <x v="339"/>
    <n v="1420092000"/>
    <d v="2015-01-01T06:00:00"/>
    <b v="0"/>
    <b v="0"/>
    <s v="publishing/radio &amp; podcasts"/>
    <x v="6"/>
    <s v="radio &amp; podcasts"/>
  </r>
  <r>
    <n v="446"/>
    <s v="Martin, Martin and Solis"/>
    <s v="Assimilated uniform methodology"/>
    <n v="6800"/>
    <n v="5579"/>
    <n v="0.82044117647058823"/>
    <x v="0"/>
    <n v="186"/>
    <n v="29"/>
    <s v="US"/>
    <s v="USD"/>
    <n v="1355810400"/>
    <x v="340"/>
    <n v="1355983200"/>
    <d v="2012-12-20T06:00:00"/>
    <b v="0"/>
    <b v="0"/>
    <s v="technology/wearables"/>
    <x v="2"/>
    <s v="wearables"/>
  </r>
  <r>
    <n v="303"/>
    <s v="Guerrero, Flores and Jenkins"/>
    <s v="Networked optimal architecture"/>
    <n v="3400"/>
    <n v="2809"/>
    <n v="0.82617647058823529"/>
    <x v="0"/>
    <n v="32"/>
    <n v="87"/>
    <s v="US"/>
    <s v="USD"/>
    <n v="1452146400"/>
    <x v="341"/>
    <n v="1452578400"/>
    <d v="2016-01-12T06:00:00"/>
    <b v="0"/>
    <b v="0"/>
    <s v="music/indie rock"/>
    <x v="4"/>
    <s v="indie rock"/>
  </r>
  <r>
    <n v="432"/>
    <s v="Harper-Bryan"/>
    <s v="Re-contextualized dedicated hardware"/>
    <n v="7700"/>
    <n v="6369"/>
    <n v="0.82714285714285718"/>
    <x v="0"/>
    <n v="91"/>
    <n v="69"/>
    <s v="US"/>
    <s v="USD"/>
    <n v="1399006800"/>
    <x v="342"/>
    <n v="1400734800"/>
    <d v="2014-05-22T05:00:00"/>
    <b v="0"/>
    <b v="0"/>
    <s v="theater/plays"/>
    <x v="1"/>
    <s v="plays"/>
  </r>
  <r>
    <n v="172"/>
    <s v="Nixon Inc"/>
    <s v="Centralized national firmware"/>
    <n v="800"/>
    <n v="663"/>
    <n v="0.82874999999999999"/>
    <x v="0"/>
    <n v="26"/>
    <n v="25"/>
    <s v="US"/>
    <s v="USD"/>
    <n v="1405746000"/>
    <x v="343"/>
    <n v="1407042000"/>
    <d v="2014-08-03T05:00:00"/>
    <b v="0"/>
    <b v="1"/>
    <s v="film &amp; video/documentary"/>
    <x v="3"/>
    <s v="documentary"/>
  </r>
  <r>
    <n v="633"/>
    <s v="Yu and Sons"/>
    <s v="Adaptive context-sensitive architecture"/>
    <n v="6700"/>
    <n v="5569"/>
    <n v="0.83119402985074631"/>
    <x v="0"/>
    <n v="105"/>
    <n v="53"/>
    <s v="US"/>
    <s v="USD"/>
    <n v="1446876000"/>
    <x v="152"/>
    <n v="1447221600"/>
    <d v="2015-11-11T06:00:00"/>
    <b v="0"/>
    <b v="0"/>
    <s v="film &amp; video/animation"/>
    <x v="3"/>
    <s v="animation"/>
  </r>
  <r>
    <n v="284"/>
    <s v="Tran LLC"/>
    <s v="Ameliorated fresh-thinking protocol"/>
    <n v="9800"/>
    <n v="8153"/>
    <n v="0.83193877551020412"/>
    <x v="0"/>
    <n v="132"/>
    <n v="61"/>
    <s v="US"/>
    <s v="USD"/>
    <n v="1335848400"/>
    <x v="344"/>
    <n v="1336280400"/>
    <d v="2012-05-06T05:00:00"/>
    <b v="0"/>
    <b v="0"/>
    <s v="technology/web"/>
    <x v="2"/>
    <s v="web"/>
  </r>
  <r>
    <n v="677"/>
    <s v="Murphy-Fox"/>
    <s v="Organic system-worthy orchestration"/>
    <n v="5300"/>
    <n v="4432"/>
    <n v="0.83622641509433959"/>
    <x v="0"/>
    <n v="111"/>
    <n v="39"/>
    <s v="US"/>
    <s v="USD"/>
    <n v="1468126800"/>
    <x v="345"/>
    <n v="1472446800"/>
    <d v="2016-08-29T05:00:00"/>
    <b v="0"/>
    <b v="0"/>
    <s v="publishing/fiction"/>
    <x v="6"/>
    <s v="fiction"/>
  </r>
  <r>
    <n v="564"/>
    <s v="Hernandez-Macdonald"/>
    <s v="Organic high-level implementation"/>
    <n v="168700"/>
    <n v="141393"/>
    <n v="0.83813278008298753"/>
    <x v="0"/>
    <n v="1790"/>
    <n v="78"/>
    <s v="US"/>
    <s v="USD"/>
    <n v="1426395600"/>
    <x v="346"/>
    <n v="1427086800"/>
    <d v="2015-03-23T05:00:00"/>
    <b v="0"/>
    <b v="0"/>
    <s v="theater/plays"/>
    <x v="1"/>
    <s v="plays"/>
  </r>
  <r>
    <n v="524"/>
    <s v="Johnson-Contreras"/>
    <s v="Diverse scalable superstructure"/>
    <n v="96700"/>
    <n v="81136"/>
    <n v="0.83904860392967939"/>
    <x v="0"/>
    <n v="1979"/>
    <n v="40"/>
    <s v="US"/>
    <s v="USD"/>
    <n v="1272258000"/>
    <x v="347"/>
    <n v="1273381200"/>
    <d v="2010-05-09T05:00:00"/>
    <b v="0"/>
    <b v="0"/>
    <s v="theater/plays"/>
    <x v="1"/>
    <s v="plays"/>
  </r>
  <r>
    <n v="694"/>
    <s v="Mora-Bradley"/>
    <s v="Programmable tangible ability"/>
    <n v="9100"/>
    <n v="7656"/>
    <n v="0.84131868131868137"/>
    <x v="0"/>
    <n v="79"/>
    <n v="96"/>
    <s v="US"/>
    <s v="USD"/>
    <n v="1511762400"/>
    <x v="348"/>
    <n v="1514959200"/>
    <d v="2018-01-03T06:00:00"/>
    <b v="0"/>
    <b v="0"/>
    <s v="theater/plays"/>
    <x v="1"/>
    <s v="plays"/>
  </r>
  <r>
    <n v="525"/>
    <s v="Greene, Lloyd and Sims"/>
    <s v="Balanced leadingedge data-warehouse"/>
    <n v="2100"/>
    <n v="1768"/>
    <n v="0.84190476190476193"/>
    <x v="0"/>
    <n v="63"/>
    <n v="28"/>
    <s v="US"/>
    <s v="USD"/>
    <n v="1290492000"/>
    <x v="349"/>
    <n v="1290837600"/>
    <d v="2010-11-27T06:00:00"/>
    <b v="0"/>
    <b v="0"/>
    <s v="technology/wearables"/>
    <x v="2"/>
    <s v="wearables"/>
  </r>
  <r>
    <n v="699"/>
    <s v="King Inc"/>
    <s v="Ergonomic dedicated focus group"/>
    <n v="7400"/>
    <n v="6245"/>
    <n v="0.8439189189189189"/>
    <x v="0"/>
    <n v="56"/>
    <n v="111"/>
    <s v="US"/>
    <s v="USD"/>
    <n v="1561438800"/>
    <x v="51"/>
    <n v="1561525200"/>
    <d v="2019-06-26T05:00:00"/>
    <b v="0"/>
    <b v="0"/>
    <s v="film &amp; video/drama"/>
    <x v="3"/>
    <s v="drama"/>
  </r>
  <r>
    <n v="341"/>
    <s v="Guzman Group"/>
    <s v="Ameliorated disintermediate utilization"/>
    <n v="114300"/>
    <n v="96777"/>
    <n v="0.84669291338582675"/>
    <x v="0"/>
    <n v="1257"/>
    <n v="76"/>
    <s v="US"/>
    <s v="USD"/>
    <n v="1440738000"/>
    <x v="350"/>
    <n v="1441342800"/>
    <d v="2015-09-04T05:00:00"/>
    <b v="0"/>
    <b v="0"/>
    <s v="music/indie rock"/>
    <x v="4"/>
    <s v="indie rock"/>
  </r>
  <r>
    <n v="963"/>
    <s v="Rodriguez-Robinson"/>
    <s v="Ergonomic methodical hub"/>
    <n v="5900"/>
    <n v="4997"/>
    <n v="0.84694915254237291"/>
    <x v="0"/>
    <n v="114"/>
    <n v="43"/>
    <s v="IT"/>
    <s v="EUR"/>
    <n v="1299304800"/>
    <x v="351"/>
    <n v="1299823200"/>
    <d v="2011-03-11T06:00:00"/>
    <b v="0"/>
    <b v="1"/>
    <s v="photography/photography books"/>
    <x v="5"/>
    <s v="photography books"/>
  </r>
  <r>
    <n v="414"/>
    <s v="Davis and Sons"/>
    <s v="Innovative human-resource migration"/>
    <n v="188200"/>
    <n v="159405"/>
    <n v="0.84699787460148779"/>
    <x v="0"/>
    <n v="5497"/>
    <n v="28"/>
    <s v="US"/>
    <s v="USD"/>
    <n v="1271739600"/>
    <x v="352"/>
    <n v="1272430800"/>
    <d v="2010-04-28T05:00:00"/>
    <b v="0"/>
    <b v="1"/>
    <s v="food/food trucks"/>
    <x v="0"/>
    <s v="food trucks"/>
  </r>
  <r>
    <n v="886"/>
    <s v="Sanders LLC"/>
    <s v="Multi-tiered explicit focus group"/>
    <n v="150600"/>
    <n v="127745"/>
    <n v="0.84824037184594958"/>
    <x v="0"/>
    <n v="1825"/>
    <n v="69"/>
    <s v="US"/>
    <s v="USD"/>
    <n v="1282798800"/>
    <x v="353"/>
    <n v="1284354000"/>
    <d v="2010-09-13T05:00:00"/>
    <b v="0"/>
    <b v="0"/>
    <s v="music/indie rock"/>
    <x v="4"/>
    <s v="indie rock"/>
  </r>
  <r>
    <n v="982"/>
    <s v="Freeman-French"/>
    <s v="Multi-layered optimal application"/>
    <n v="7200"/>
    <n v="6115"/>
    <n v="0.84930555555555554"/>
    <x v="0"/>
    <n v="75"/>
    <n v="81"/>
    <s v="US"/>
    <s v="USD"/>
    <n v="1311051600"/>
    <x v="354"/>
    <n v="1311224400"/>
    <d v="2011-07-21T05:00:00"/>
    <b v="0"/>
    <b v="1"/>
    <s v="film &amp; video/documentary"/>
    <x v="3"/>
    <s v="documentary"/>
  </r>
  <r>
    <n v="960"/>
    <s v="Robbins Group"/>
    <s v="Function-based interactive matrix"/>
    <n v="5500"/>
    <n v="4678"/>
    <n v="0.85054545454545449"/>
    <x v="0"/>
    <n v="55"/>
    <n v="85"/>
    <s v="US"/>
    <s v="USD"/>
    <n v="1454911200"/>
    <x v="355"/>
    <n v="1458104400"/>
    <d v="2016-03-16T05:00:00"/>
    <b v="0"/>
    <b v="0"/>
    <s v="technology/web"/>
    <x v="2"/>
    <s v="web"/>
  </r>
  <r>
    <n v="403"/>
    <s v="Leonard-Mcclain"/>
    <s v="Virtual foreground throughput"/>
    <n v="195800"/>
    <n v="168820"/>
    <n v="0.86220633299284988"/>
    <x v="0"/>
    <n v="3015"/>
    <n v="55"/>
    <s v="CA"/>
    <s v="CAD"/>
    <n v="1273640400"/>
    <x v="221"/>
    <n v="1276750800"/>
    <d v="2010-06-17T05:00:00"/>
    <b v="0"/>
    <b v="1"/>
    <s v="theater/plays"/>
    <x v="1"/>
    <s v="plays"/>
  </r>
  <r>
    <n v="681"/>
    <s v="Kelly PLC"/>
    <s v="Decentralized context-sensitive superstructure"/>
    <n v="184100"/>
    <n v="159037"/>
    <n v="0.86386203150461705"/>
    <x v="0"/>
    <n v="1657"/>
    <n v="95"/>
    <s v="US"/>
    <s v="USD"/>
    <n v="1324447200"/>
    <x v="356"/>
    <n v="1324965600"/>
    <d v="2011-12-27T06:00:00"/>
    <b v="0"/>
    <b v="0"/>
    <s v="theater/plays"/>
    <x v="1"/>
    <s v="plays"/>
  </r>
  <r>
    <n v="32"/>
    <s v="Jackson PLC"/>
    <s v="Ergonomic 6thgeneration success"/>
    <n v="101000"/>
    <n v="87676"/>
    <n v="0.86807920792079207"/>
    <x v="0"/>
    <n v="2307"/>
    <n v="38"/>
    <s v="IT"/>
    <s v="EUR"/>
    <n v="1515564000"/>
    <x v="357"/>
    <n v="1517896800"/>
    <d v="2018-02-06T06:00:00"/>
    <b v="0"/>
    <b v="0"/>
    <s v="film &amp; video/documentary"/>
    <x v="3"/>
    <s v="documentary"/>
  </r>
  <r>
    <n v="769"/>
    <s v="Johnson-Morales"/>
    <s v="Devolved 24hour forecast"/>
    <n v="125600"/>
    <n v="109106"/>
    <n v="0.86867834394904464"/>
    <x v="0"/>
    <n v="3410"/>
    <n v="31"/>
    <s v="US"/>
    <s v="USD"/>
    <n v="1376542800"/>
    <x v="358"/>
    <n v="1378789200"/>
    <d v="2013-09-10T05:00:00"/>
    <b v="0"/>
    <b v="0"/>
    <s v="games/video games"/>
    <x v="7"/>
    <s v="video games"/>
  </r>
  <r>
    <n v="799"/>
    <s v="Reid-Day"/>
    <s v="Devolved tertiary time-frame"/>
    <n v="84500"/>
    <n v="73522"/>
    <n v="0.87008284023668636"/>
    <x v="0"/>
    <n v="1225"/>
    <n v="60"/>
    <s v="GB"/>
    <s v="GBP"/>
    <n v="1454133600"/>
    <x v="359"/>
    <n v="1454479200"/>
    <d v="2016-02-03T06:00:00"/>
    <b v="0"/>
    <b v="0"/>
    <s v="theater/plays"/>
    <x v="1"/>
    <s v="plays"/>
  </r>
  <r>
    <n v="115"/>
    <s v="Barrett PLC"/>
    <s v="Team-oriented clear-thinking capacity"/>
    <n v="166700"/>
    <n v="145382"/>
    <n v="0.87211757648470301"/>
    <x v="0"/>
    <n v="3304"/>
    <n v="44"/>
    <s v="IT"/>
    <s v="EUR"/>
    <n v="1510898400"/>
    <x v="360"/>
    <n v="1513922400"/>
    <d v="2017-12-22T06:00:00"/>
    <b v="0"/>
    <b v="0"/>
    <s v="publishing/fiction"/>
    <x v="6"/>
    <s v="fiction"/>
  </r>
  <r>
    <n v="990"/>
    <s v="Ortiz-Roberts"/>
    <s v="Devolved foreground customer loyalty"/>
    <n v="7800"/>
    <n v="6839"/>
    <n v="0.87679487179487181"/>
    <x v="0"/>
    <n v="64"/>
    <n v="106"/>
    <s v="US"/>
    <s v="USD"/>
    <n v="1456984800"/>
    <x v="220"/>
    <n v="1458882000"/>
    <d v="2016-03-25T05:00:00"/>
    <b v="0"/>
    <b v="1"/>
    <s v="film &amp; video/drama"/>
    <x v="3"/>
    <s v="drama"/>
  </r>
  <r>
    <n v="116"/>
    <s v="David-Clark"/>
    <s v="De-engineered motivating standardization"/>
    <n v="7200"/>
    <n v="6336"/>
    <n v="0.88"/>
    <x v="0"/>
    <n v="73"/>
    <n v="86"/>
    <s v="US"/>
    <s v="USD"/>
    <n v="1442552400"/>
    <x v="361"/>
    <n v="1442638800"/>
    <d v="2015-09-19T05:00:00"/>
    <b v="0"/>
    <b v="0"/>
    <s v="theater/plays"/>
    <x v="1"/>
    <s v="plays"/>
  </r>
  <r>
    <n v="788"/>
    <s v="Joyce PLC"/>
    <s v="Synchronized directional capability"/>
    <n v="3600"/>
    <n v="3174"/>
    <n v="0.88166666666666671"/>
    <x v="1"/>
    <n v="31"/>
    <n v="102"/>
    <s v="US"/>
    <s v="USD"/>
    <n v="1350709200"/>
    <x v="259"/>
    <n v="1352527200"/>
    <d v="2012-11-10T06:00:00"/>
    <b v="0"/>
    <b v="0"/>
    <s v="film &amp; video/animation"/>
    <x v="3"/>
    <s v="animation"/>
  </r>
  <r>
    <n v="651"/>
    <s v="Wang, Koch and Weaver"/>
    <s v="Digitized analyzing capacity"/>
    <n v="196700"/>
    <n v="174039"/>
    <n v="0.88479410269445857"/>
    <x v="0"/>
    <n v="3868"/>
    <n v="44"/>
    <s v="IT"/>
    <s v="EUR"/>
    <n v="1393048800"/>
    <x v="362"/>
    <n v="1394344800"/>
    <d v="2014-03-09T06:00:00"/>
    <b v="0"/>
    <b v="0"/>
    <s v="film &amp; video/shorts"/>
    <x v="3"/>
    <s v="shorts"/>
  </r>
  <r>
    <n v="646"/>
    <s v="Robinson Group"/>
    <s v="Switchable reciprocal middleware"/>
    <n v="98700"/>
    <n v="87448"/>
    <n v="0.88599797365754818"/>
    <x v="0"/>
    <n v="2915"/>
    <n v="29"/>
    <s v="US"/>
    <s v="USD"/>
    <n v="1363150800"/>
    <x v="363"/>
    <n v="1364101200"/>
    <d v="2013-03-24T05:00:00"/>
    <b v="0"/>
    <b v="0"/>
    <s v="games/video games"/>
    <x v="7"/>
    <s v="video games"/>
  </r>
  <r>
    <n v="545"/>
    <s v="Deleon and Sons"/>
    <s v="Organized value-added access"/>
    <n v="184800"/>
    <n v="164109"/>
    <n v="0.88803571428571426"/>
    <x v="0"/>
    <n v="2690"/>
    <n v="61"/>
    <s v="US"/>
    <s v="USD"/>
    <n v="1577253600"/>
    <x v="364"/>
    <n v="1578981600"/>
    <d v="2020-01-14T06:00:00"/>
    <b v="0"/>
    <b v="0"/>
    <s v="theater/plays"/>
    <x v="1"/>
    <s v="plays"/>
  </r>
  <r>
    <n v="726"/>
    <s v="Johns-Thomas"/>
    <s v="Realigned web-enabled functionalities"/>
    <n v="54300"/>
    <n v="48227"/>
    <n v="0.88815837937384901"/>
    <x v="2"/>
    <n v="524"/>
    <n v="92"/>
    <s v="US"/>
    <s v="USD"/>
    <n v="1287982800"/>
    <x v="365"/>
    <n v="1288501200"/>
    <d v="2010-10-31T05:00:00"/>
    <b v="0"/>
    <b v="1"/>
    <s v="theater/plays"/>
    <x v="1"/>
    <s v="plays"/>
  </r>
  <r>
    <n v="253"/>
    <s v="Rogers, Jacobs and Jackson"/>
    <s v="Upgradable multi-state instruction set"/>
    <n v="121500"/>
    <n v="108161"/>
    <n v="0.8902139917695473"/>
    <x v="0"/>
    <n v="1335"/>
    <n v="81"/>
    <s v="CA"/>
    <s v="CAD"/>
    <n v="1302238800"/>
    <x v="366"/>
    <n v="1303275600"/>
    <d v="2011-04-20T05:00:00"/>
    <b v="0"/>
    <b v="0"/>
    <s v="film &amp; video/drama"/>
    <x v="3"/>
    <s v="drama"/>
  </r>
  <r>
    <n v="12"/>
    <s v="Kim Ltd"/>
    <s v="Assimilated hybrid intranet"/>
    <n v="6300"/>
    <n v="5629"/>
    <n v="0.89349206349206345"/>
    <x v="0"/>
    <n v="55"/>
    <n v="102"/>
    <s v="US"/>
    <s v="USD"/>
    <n v="1571720400"/>
    <x v="47"/>
    <n v="1572411600"/>
    <d v="2019-10-30T05:00:00"/>
    <b v="0"/>
    <b v="0"/>
    <s v="film &amp; video/drama"/>
    <x v="3"/>
    <s v="drama"/>
  </r>
  <r>
    <n v="405"/>
    <s v="Lee LLC"/>
    <s v="Synchronized secondary analyzer"/>
    <n v="29600"/>
    <n v="26527"/>
    <n v="0.89618243243243245"/>
    <x v="0"/>
    <n v="435"/>
    <n v="60"/>
    <s v="US"/>
    <s v="USD"/>
    <n v="1528088400"/>
    <x v="367"/>
    <n v="1532408400"/>
    <d v="2018-07-24T05:00:00"/>
    <b v="0"/>
    <b v="0"/>
    <s v="theater/plays"/>
    <x v="1"/>
    <s v="plays"/>
  </r>
  <r>
    <n v="134"/>
    <s v="Caldwell LLC"/>
    <s v="Secured executive concept"/>
    <n v="99500"/>
    <n v="89288"/>
    <n v="0.89736683417085428"/>
    <x v="0"/>
    <n v="940"/>
    <n v="94"/>
    <s v="CH"/>
    <s v="CHF"/>
    <n v="1308459600"/>
    <x v="368"/>
    <n v="1312693200"/>
    <d v="2011-08-07T05:00:00"/>
    <b v="0"/>
    <b v="1"/>
    <s v="film &amp; video/documentary"/>
    <x v="3"/>
    <s v="documentary"/>
  </r>
  <r>
    <n v="835"/>
    <s v="Hodges, Smith and Kelly"/>
    <s v="Future-proofed 24hour model"/>
    <n v="86200"/>
    <n v="77355"/>
    <n v="0.89738979118329465"/>
    <x v="0"/>
    <n v="1758"/>
    <n v="44"/>
    <s v="US"/>
    <s v="USD"/>
    <n v="1425103200"/>
    <x v="369"/>
    <n v="1425621600"/>
    <d v="2015-03-06T06:00:00"/>
    <b v="0"/>
    <b v="0"/>
    <s v="technology/web"/>
    <x v="2"/>
    <s v="web"/>
  </r>
  <r>
    <n v="54"/>
    <s v="Roy PLC"/>
    <s v="Multi-channeled neutral customer loyalty"/>
    <n v="6000"/>
    <n v="5392"/>
    <n v="0.89866666666666661"/>
    <x v="0"/>
    <n v="120"/>
    <n v="44"/>
    <s v="US"/>
    <s v="USD"/>
    <n v="1520748000"/>
    <x v="370"/>
    <n v="1521262800"/>
    <d v="2018-03-17T05:00:00"/>
    <b v="0"/>
    <b v="0"/>
    <s v="technology/wearables"/>
    <x v="2"/>
    <s v="wearables"/>
  </r>
  <r>
    <n v="870"/>
    <s v="Hansen-Austin"/>
    <s v="Adaptive demand-driven encryption"/>
    <n v="7700"/>
    <n v="6920"/>
    <n v="0.89870129870129867"/>
    <x v="0"/>
    <n v="121"/>
    <n v="57"/>
    <s v="US"/>
    <s v="USD"/>
    <n v="1440392400"/>
    <x v="371"/>
    <n v="1442552400"/>
    <d v="2015-09-18T05:00:00"/>
    <b v="0"/>
    <b v="0"/>
    <s v="theater/plays"/>
    <x v="1"/>
    <s v="plays"/>
  </r>
  <r>
    <n v="459"/>
    <s v="Lane, Ryan and Chapman"/>
    <s v="Switchable demand-driven help-desk"/>
    <n v="6300"/>
    <n v="5674"/>
    <n v="0.90063492063492068"/>
    <x v="0"/>
    <n v="105"/>
    <n v="54"/>
    <s v="US"/>
    <s v="USD"/>
    <n v="1419746400"/>
    <x v="372"/>
    <n v="1421906400"/>
    <d v="2015-01-22T06:00:00"/>
    <b v="0"/>
    <b v="0"/>
    <s v="film &amp; video/documentary"/>
    <x v="3"/>
    <s v="documentary"/>
  </r>
  <r>
    <n v="731"/>
    <s v="Cruz, Hall and Mason"/>
    <s v="Synergized content-based hierarchy"/>
    <n v="8000"/>
    <n v="7220"/>
    <n v="0.90249999999999997"/>
    <x v="2"/>
    <n v="219"/>
    <n v="32"/>
    <s v="US"/>
    <s v="USD"/>
    <n v="1500786000"/>
    <x v="373"/>
    <n v="1500872400"/>
    <d v="2017-07-24T05:00:00"/>
    <b v="0"/>
    <b v="0"/>
    <s v="technology/web"/>
    <x v="2"/>
    <s v="web"/>
  </r>
  <r>
    <n v="692"/>
    <s v="Murray Ltd"/>
    <s v="Decentralized 4thgeneration challenge"/>
    <n v="6000"/>
    <n v="5438"/>
    <n v="0.90633333333333332"/>
    <x v="0"/>
    <n v="77"/>
    <n v="70"/>
    <s v="GB"/>
    <s v="GBP"/>
    <n v="1562648400"/>
    <x v="374"/>
    <n v="1564203600"/>
    <d v="2019-07-27T05:00:00"/>
    <b v="0"/>
    <b v="0"/>
    <s v="music/rock"/>
    <x v="4"/>
    <s v="rock"/>
  </r>
  <r>
    <n v="429"/>
    <s v="Robles Ltd"/>
    <s v="Right-sized demand-driven adapter"/>
    <n v="191000"/>
    <n v="173191"/>
    <n v="0.90675916230366493"/>
    <x v="2"/>
    <n v="2138"/>
    <n v="81"/>
    <s v="US"/>
    <s v="USD"/>
    <n v="1392012000"/>
    <x v="375"/>
    <n v="1394427600"/>
    <d v="2014-03-10T05:00:00"/>
    <b v="0"/>
    <b v="1"/>
    <s v="photography/photography books"/>
    <x v="5"/>
    <s v="photography books"/>
  </r>
  <r>
    <n v="325"/>
    <s v="Saunders Group"/>
    <s v="Programmable systemic implementation"/>
    <n v="6500"/>
    <n v="5897"/>
    <n v="0.90723076923076929"/>
    <x v="0"/>
    <n v="73"/>
    <n v="80"/>
    <s v="US"/>
    <s v="USD"/>
    <n v="1529125200"/>
    <x v="304"/>
    <n v="1531112400"/>
    <d v="2018-07-09T05:00:00"/>
    <b v="0"/>
    <b v="1"/>
    <s v="theater/plays"/>
    <x v="1"/>
    <s v="plays"/>
  </r>
  <r>
    <n v="281"/>
    <s v="Drake PLC"/>
    <s v="Profound object-oriented paradigm"/>
    <n v="164500"/>
    <n v="150552"/>
    <n v="0.91520972644376897"/>
    <x v="0"/>
    <n v="2062"/>
    <n v="73"/>
    <s v="US"/>
    <s v="USD"/>
    <n v="1331445600"/>
    <x v="376"/>
    <n v="1333256400"/>
    <d v="2012-04-01T05:00:00"/>
    <b v="0"/>
    <b v="1"/>
    <s v="theater/plays"/>
    <x v="1"/>
    <s v="plays"/>
  </r>
  <r>
    <n v="530"/>
    <s v="Morrow, Santiago and Soto"/>
    <s v="Stand-alone human-resource workforce"/>
    <n v="105000"/>
    <n v="96328"/>
    <n v="0.91740952380952379"/>
    <x v="0"/>
    <n v="1784"/>
    <n v="53"/>
    <s v="US"/>
    <s v="USD"/>
    <n v="1283230800"/>
    <x v="377"/>
    <n v="1284440400"/>
    <d v="2010-09-14T05:00:00"/>
    <b v="0"/>
    <b v="1"/>
    <s v="publishing/fiction"/>
    <x v="6"/>
    <s v="fiction"/>
  </r>
  <r>
    <n v="51"/>
    <s v="Bradshaw, Gill and Donovan"/>
    <s v="Inverse secondary infrastructure"/>
    <n v="158100"/>
    <n v="145243"/>
    <n v="0.91867805186590767"/>
    <x v="0"/>
    <n v="1467"/>
    <n v="99"/>
    <s v="GB"/>
    <s v="GBP"/>
    <n v="1332824400"/>
    <x v="378"/>
    <n v="1334206800"/>
    <d v="2012-04-12T05:00:00"/>
    <b v="0"/>
    <b v="1"/>
    <s v="technology/wearables"/>
    <x v="2"/>
    <s v="wearables"/>
  </r>
  <r>
    <n v="732"/>
    <s v="Glass, Baker and Jones"/>
    <s v="Business-focused 24hour access"/>
    <n v="117000"/>
    <n v="107622"/>
    <n v="0.91984615384615387"/>
    <x v="0"/>
    <n v="1121"/>
    <n v="96"/>
    <s v="US"/>
    <s v="USD"/>
    <n v="1490158800"/>
    <x v="379"/>
    <n v="1492146000"/>
    <d v="2017-04-14T05:00:00"/>
    <b v="0"/>
    <b v="1"/>
    <s v="music/rock"/>
    <x v="4"/>
    <s v="rock"/>
  </r>
  <r>
    <n v="814"/>
    <s v="Vincent PLC"/>
    <s v="Visionary 24hour analyzer"/>
    <n v="3200"/>
    <n v="2950"/>
    <n v="0.921875"/>
    <x v="0"/>
    <n v="36"/>
    <n v="81"/>
    <s v="DK"/>
    <s v="DKK"/>
    <n v="1464325200"/>
    <x v="380"/>
    <n v="1464498000"/>
    <d v="2016-05-29T05:00:00"/>
    <b v="0"/>
    <b v="1"/>
    <s v="music/rock"/>
    <x v="4"/>
    <s v="rock"/>
  </r>
  <r>
    <n v="504"/>
    <s v="Smith-Miller"/>
    <s v="De-engineered cohesive moderator"/>
    <n v="7500"/>
    <n v="6924"/>
    <n v="0.92320000000000002"/>
    <x v="0"/>
    <n v="62"/>
    <n v="111"/>
    <s v="IT"/>
    <s v="EUR"/>
    <n v="1431925200"/>
    <x v="381"/>
    <n v="1432011600"/>
    <d v="2015-05-19T05:00:00"/>
    <b v="0"/>
    <b v="0"/>
    <s v="music/rock"/>
    <x v="4"/>
    <s v="rock"/>
  </r>
  <r>
    <n v="752"/>
    <s v="Lowery Group"/>
    <s v="Sharable motivating emulation"/>
    <n v="5800"/>
    <n v="5362"/>
    <n v="0.92448275862068963"/>
    <x v="2"/>
    <n v="114"/>
    <n v="47"/>
    <s v="US"/>
    <s v="USD"/>
    <n v="1280984400"/>
    <x v="382"/>
    <n v="1282539600"/>
    <d v="2010-08-23T05:00:00"/>
    <b v="0"/>
    <b v="1"/>
    <s v="theater/plays"/>
    <x v="1"/>
    <s v="plays"/>
  </r>
  <r>
    <n v="61"/>
    <s v="Romero-Hoffman"/>
    <s v="Open-source zero administration complexity"/>
    <n v="199200"/>
    <n v="184750"/>
    <n v="0.92745983935742971"/>
    <x v="0"/>
    <n v="2253"/>
    <n v="82"/>
    <s v="CA"/>
    <s v="CAD"/>
    <n v="1298268000"/>
    <x v="383"/>
    <n v="1301720400"/>
    <d v="2011-04-02T05:00:00"/>
    <b v="0"/>
    <b v="0"/>
    <s v="theater/plays"/>
    <x v="1"/>
    <s v="plays"/>
  </r>
  <r>
    <n v="645"/>
    <s v="Ferguson, Murphy and Bright"/>
    <s v="Multi-lateral heuristic throughput"/>
    <n v="192100"/>
    <n v="178483"/>
    <n v="0.92911504424778757"/>
    <x v="0"/>
    <n v="4697"/>
    <n v="37"/>
    <s v="US"/>
    <s v="USD"/>
    <n v="1537938000"/>
    <x v="384"/>
    <n v="1539752400"/>
    <d v="2018-10-17T05:00:00"/>
    <b v="0"/>
    <b v="1"/>
    <s v="music/rock"/>
    <x v="4"/>
    <s v="rock"/>
  </r>
  <r>
    <n v="153"/>
    <s v="Whitehead, Bell and Hughes"/>
    <s v="Multi-tiered radical definition"/>
    <n v="189400"/>
    <n v="176112"/>
    <n v="0.92984160506863778"/>
    <x v="0"/>
    <n v="5681"/>
    <n v="31"/>
    <s v="US"/>
    <s v="USD"/>
    <n v="1350622800"/>
    <x v="385"/>
    <n v="1351141200"/>
    <d v="2012-10-25T05:00:00"/>
    <b v="0"/>
    <b v="0"/>
    <s v="theater/plays"/>
    <x v="1"/>
    <s v="plays"/>
  </r>
  <r>
    <n v="223"/>
    <s v="Chavez, Garcia and Cantu"/>
    <s v="Synergistic explicit capability"/>
    <n v="87300"/>
    <n v="81897"/>
    <n v="0.93810996563573879"/>
    <x v="0"/>
    <n v="931"/>
    <n v="87"/>
    <s v="US"/>
    <s v="USD"/>
    <n v="1458104400"/>
    <x v="386"/>
    <n v="1459314000"/>
    <d v="2016-03-30T05:00:00"/>
    <b v="0"/>
    <b v="0"/>
    <s v="theater/plays"/>
    <x v="1"/>
    <s v="plays"/>
  </r>
  <r>
    <n v="571"/>
    <s v="Wilson and Sons"/>
    <s v="Monitored grid-enabled model"/>
    <n v="3500"/>
    <n v="3295"/>
    <n v="0.94142857142857139"/>
    <x v="0"/>
    <n v="35"/>
    <n v="94"/>
    <s v="IT"/>
    <s v="EUR"/>
    <n v="1434690000"/>
    <x v="387"/>
    <n v="1438750800"/>
    <d v="2015-08-05T05:00:00"/>
    <b v="0"/>
    <b v="0"/>
    <s v="film &amp; video/shorts"/>
    <x v="3"/>
    <s v="shorts"/>
  </r>
  <r>
    <n v="321"/>
    <s v="Mills, Frazier and Perez"/>
    <s v="Proactive attitude-oriented knowledge user"/>
    <n v="170400"/>
    <n v="160422"/>
    <n v="0.94144366197183094"/>
    <x v="0"/>
    <n v="2468"/>
    <n v="65"/>
    <s v="US"/>
    <s v="USD"/>
    <n v="1301634000"/>
    <x v="388"/>
    <n v="1302325200"/>
    <d v="2011-04-09T05:00:00"/>
    <b v="0"/>
    <b v="0"/>
    <s v="film &amp; video/shorts"/>
    <x v="3"/>
    <s v="shorts"/>
  </r>
  <r>
    <n v="297"/>
    <s v="Brown, Herring and Bass"/>
    <s v="Organized client-driven capacity"/>
    <n v="7200"/>
    <n v="6785"/>
    <n v="0.94236111111111109"/>
    <x v="0"/>
    <n v="104"/>
    <n v="65"/>
    <s v="AU"/>
    <s v="AUD"/>
    <n v="1389679200"/>
    <x v="39"/>
    <n v="1390456800"/>
    <d v="2014-01-23T06:00:00"/>
    <b v="0"/>
    <b v="1"/>
    <s v="theater/plays"/>
    <x v="1"/>
    <s v="plays"/>
  </r>
  <r>
    <n v="340"/>
    <s v="Butler, Henry and Espinoza"/>
    <s v="Switchable didactic matrices"/>
    <n v="37100"/>
    <n v="34964"/>
    <n v="0.94242587601078165"/>
    <x v="0"/>
    <n v="393"/>
    <n v="88"/>
    <s v="US"/>
    <s v="USD"/>
    <n v="1323669600"/>
    <x v="389"/>
    <n v="1323756000"/>
    <d v="2011-12-13T06:00:00"/>
    <b v="0"/>
    <b v="0"/>
    <s v="photography/photography books"/>
    <x v="5"/>
    <s v="photography books"/>
  </r>
  <r>
    <n v="211"/>
    <s v="Thompson LLC"/>
    <s v="Customer-focused impactful benchmark"/>
    <n v="104400"/>
    <n v="99100"/>
    <n v="0.9492337164750958"/>
    <x v="0"/>
    <n v="1625"/>
    <n v="60"/>
    <s v="US"/>
    <s v="USD"/>
    <n v="1377579600"/>
    <x v="390"/>
    <n v="1379653200"/>
    <d v="2013-09-20T05:00:00"/>
    <b v="0"/>
    <b v="0"/>
    <s v="theater/plays"/>
    <x v="1"/>
    <s v="plays"/>
  </r>
  <r>
    <n v="531"/>
    <s v="Berry-Richardson"/>
    <s v="Automated zero tolerance implementation"/>
    <n v="186700"/>
    <n v="178338"/>
    <n v="0.95521156936261387"/>
    <x v="1"/>
    <n v="3640"/>
    <n v="48"/>
    <s v="CH"/>
    <s v="CHF"/>
    <n v="1384149600"/>
    <x v="391"/>
    <n v="1388988000"/>
    <d v="2014-01-06T06:00:00"/>
    <b v="0"/>
    <b v="0"/>
    <s v="games/video games"/>
    <x v="7"/>
    <s v="video games"/>
  </r>
  <r>
    <n v="138"/>
    <s v="Hogan Ltd"/>
    <s v="Stand-alone mission-critical moratorium"/>
    <n v="9600"/>
    <n v="9216"/>
    <n v="0.96"/>
    <x v="0"/>
    <n v="115"/>
    <n v="80"/>
    <s v="US"/>
    <s v="USD"/>
    <n v="1348808400"/>
    <x v="392"/>
    <n v="1349326800"/>
    <d v="2012-10-04T05:00:00"/>
    <b v="0"/>
    <b v="0"/>
    <s v="games/mobile games"/>
    <x v="7"/>
    <s v="mobile games"/>
  </r>
  <r>
    <n v="178"/>
    <s v="Alexander-Williams"/>
    <s v="Triple-buffered cohesive structure"/>
    <n v="7200"/>
    <n v="6927"/>
    <n v="0.96208333333333329"/>
    <x v="0"/>
    <n v="210"/>
    <n v="32"/>
    <s v="US"/>
    <s v="USD"/>
    <n v="1505970000"/>
    <x v="393"/>
    <n v="1506747600"/>
    <d v="2017-09-30T05:00:00"/>
    <b v="0"/>
    <b v="0"/>
    <s v="food/food trucks"/>
    <x v="0"/>
    <s v="food trucks"/>
  </r>
  <r>
    <n v="276"/>
    <s v="Fields Ltd"/>
    <s v="Front-line foreground project"/>
    <n v="5500"/>
    <n v="5324"/>
    <n v="0.96799999999999997"/>
    <x v="0"/>
    <n v="133"/>
    <n v="40"/>
    <s v="US"/>
    <s v="USD"/>
    <n v="1334811600"/>
    <x v="394"/>
    <n v="1335243600"/>
    <d v="2012-04-24T05:00:00"/>
    <b v="0"/>
    <b v="1"/>
    <s v="games/video games"/>
    <x v="7"/>
    <s v="video games"/>
  </r>
  <r>
    <n v="336"/>
    <s v="Nunez Inc"/>
    <s v="Customizable intangible capability"/>
    <n v="70700"/>
    <n v="68602"/>
    <n v="0.97032531824611035"/>
    <x v="0"/>
    <n v="1072"/>
    <n v="63"/>
    <s v="US"/>
    <s v="USD"/>
    <n v="1292392800"/>
    <x v="395"/>
    <n v="1292479200"/>
    <d v="2010-12-16T06:00:00"/>
    <b v="0"/>
    <b v="1"/>
    <s v="music/rock"/>
    <x v="4"/>
    <s v="rock"/>
  </r>
  <r>
    <n v="680"/>
    <s v="Nelson-Valdez"/>
    <s v="Open-source 4thgeneration open system"/>
    <n v="145600"/>
    <n v="141822"/>
    <n v="0.97405219780219776"/>
    <x v="0"/>
    <n v="2955"/>
    <n v="47"/>
    <s v="US"/>
    <s v="USD"/>
    <n v="1576303200"/>
    <x v="396"/>
    <n v="1576476000"/>
    <d v="2019-12-16T06:00:00"/>
    <b v="0"/>
    <b v="1"/>
    <s v="games/mobile games"/>
    <x v="7"/>
    <s v="mobile games"/>
  </r>
  <r>
    <n v="64"/>
    <s v="Mosley-Gilbert"/>
    <s v="Vision-oriented logistical intranet"/>
    <n v="2800"/>
    <n v="2734"/>
    <n v="0.97642857142857142"/>
    <x v="0"/>
    <n v="38"/>
    <n v="71"/>
    <s v="US"/>
    <s v="USD"/>
    <n v="1530507600"/>
    <x v="397"/>
    <n v="1531803600"/>
    <d v="2018-07-17T05:00:00"/>
    <b v="0"/>
    <b v="1"/>
    <s v="technology/web"/>
    <x v="2"/>
    <s v="web"/>
  </r>
  <r>
    <n v="239"/>
    <s v="Mason-Sanders"/>
    <s v="Networked web-enabled instruction set"/>
    <n v="3200"/>
    <n v="3127"/>
    <n v="0.97718749999999999"/>
    <x v="0"/>
    <n v="41"/>
    <n v="76"/>
    <s v="US"/>
    <s v="USD"/>
    <n v="1440824400"/>
    <x v="398"/>
    <n v="1441170000"/>
    <d v="2015-09-02T05:00:00"/>
    <b v="0"/>
    <b v="0"/>
    <s v="technology/wearables"/>
    <x v="2"/>
    <s v="wearables"/>
  </r>
  <r>
    <n v="288"/>
    <s v="Garcia Ltd"/>
    <s v="Secured global success"/>
    <n v="5600"/>
    <n v="5476"/>
    <n v="0.97785714285714287"/>
    <x v="0"/>
    <n v="137"/>
    <n v="39"/>
    <s v="DK"/>
    <s v="DKK"/>
    <n v="1331701200"/>
    <x v="399"/>
    <n v="1331787600"/>
    <d v="2012-03-15T05:00:00"/>
    <b v="0"/>
    <b v="1"/>
    <s v="music/metal"/>
    <x v="4"/>
    <s v="metal"/>
  </r>
  <r>
    <n v="662"/>
    <s v="Murphy-Farrell"/>
    <s v="Implemented exuding software"/>
    <n v="9100"/>
    <n v="8906"/>
    <n v="0.97868131868131869"/>
    <x v="0"/>
    <n v="131"/>
    <n v="67"/>
    <s v="US"/>
    <s v="USD"/>
    <n v="1544335200"/>
    <x v="400"/>
    <n v="1544680800"/>
    <d v="2018-12-13T06:00:00"/>
    <b v="0"/>
    <b v="0"/>
    <s v="theater/plays"/>
    <x v="1"/>
    <s v="plays"/>
  </r>
  <r>
    <n v="552"/>
    <s v="Mercer, Solomon and Singleton"/>
    <s v="Distributed human-resource policy"/>
    <n v="9000"/>
    <n v="8866"/>
    <n v="0.98511111111111116"/>
    <x v="0"/>
    <n v="92"/>
    <n v="96"/>
    <s v="US"/>
    <s v="USD"/>
    <n v="1480140000"/>
    <x v="401"/>
    <n v="1480312800"/>
    <d v="2016-11-28T06:00:00"/>
    <b v="0"/>
    <b v="0"/>
    <s v="theater/plays"/>
    <x v="1"/>
    <s v="plays"/>
  </r>
  <r>
    <n v="221"/>
    <s v="Huff LLC"/>
    <s v="Face-to-face clear-thinking Local Area Network"/>
    <n v="121500"/>
    <n v="119830"/>
    <n v="0.9862551440329218"/>
    <x v="0"/>
    <n v="2179"/>
    <n v="54"/>
    <s v="US"/>
    <s v="USD"/>
    <n v="1340254800"/>
    <x v="402"/>
    <n v="1340427600"/>
    <d v="2012-06-23T05:00:00"/>
    <b v="1"/>
    <b v="0"/>
    <s v="food/food trucks"/>
    <x v="0"/>
    <s v="food trucks"/>
  </r>
  <r>
    <n v="705"/>
    <s v="Ford LLC"/>
    <s v="Centralized tangible success"/>
    <n v="169700"/>
    <n v="168048"/>
    <n v="0.99026517383618151"/>
    <x v="0"/>
    <n v="2025"/>
    <n v="82"/>
    <s v="GB"/>
    <s v="GBP"/>
    <n v="1386741600"/>
    <x v="403"/>
    <n v="1387087200"/>
    <d v="2013-12-15T06:00:00"/>
    <b v="0"/>
    <b v="0"/>
    <s v="publishing/nonfiction"/>
    <x v="6"/>
    <s v="nonfiction"/>
  </r>
  <r>
    <n v="844"/>
    <s v="Rodriguez-Hansen"/>
    <s v="Intuitive cohesive groupware"/>
    <n v="8800"/>
    <n v="8747"/>
    <n v="0.99397727272727276"/>
    <x v="2"/>
    <n v="94"/>
    <n v="93"/>
    <s v="US"/>
    <s v="USD"/>
    <n v="1327212000"/>
    <x v="404"/>
    <n v="1327471200"/>
    <d v="2012-01-25T06:00:00"/>
    <b v="0"/>
    <b v="0"/>
    <s v="film &amp; video/documentary"/>
    <x v="3"/>
    <s v="documentary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x v="405"/>
    <n v="1457762400"/>
    <d v="2016-03-12T06:00:00"/>
    <b v="0"/>
    <b v="0"/>
    <s v="film &amp; video/animation"/>
    <x v="3"/>
    <s v="animation"/>
  </r>
  <r>
    <n v="787"/>
    <s v="Vance-Glover"/>
    <s v="Progressive coherent secured line"/>
    <n v="61200"/>
    <n v="60994"/>
    <n v="0.99663398692810456"/>
    <x v="0"/>
    <n v="859"/>
    <n v="71"/>
    <s v="CA"/>
    <s v="CAD"/>
    <n v="1305954000"/>
    <x v="406"/>
    <n v="1306731600"/>
    <d v="2011-05-30T05:00:00"/>
    <b v="0"/>
    <b v="0"/>
    <s v="music/rock"/>
    <x v="4"/>
    <s v="rock"/>
  </r>
  <r>
    <n v="596"/>
    <s v="Becker-Scott"/>
    <s v="Managed optimizing archive"/>
    <n v="7900"/>
    <n v="7875"/>
    <n v="0.99683544303797467"/>
    <x v="0"/>
    <n v="183"/>
    <n v="43"/>
    <s v="US"/>
    <s v="USD"/>
    <n v="1457157600"/>
    <x v="407"/>
    <n v="1457762400"/>
    <d v="2016-03-12T06:00:00"/>
    <b v="0"/>
    <b v="1"/>
    <s v="film &amp; video/drama"/>
    <x v="3"/>
    <s v="drama"/>
  </r>
  <r>
    <n v="159"/>
    <s v="Clarke, Anderson and Lee"/>
    <s v="Robust explicit hardware"/>
    <n v="191200"/>
    <n v="191222"/>
    <n v="1.0001150627615063"/>
    <x v="3"/>
    <n v="1821"/>
    <n v="105"/>
    <s v="US"/>
    <s v="USD"/>
    <n v="1553662800"/>
    <x v="408"/>
    <n v="1555218000"/>
    <d v="2019-04-14T05:00:00"/>
    <b v="0"/>
    <b v="1"/>
    <s v="theater/plays"/>
    <x v="1"/>
    <s v="plays"/>
  </r>
  <r>
    <n v="164"/>
    <s v="Lopez and Sons"/>
    <s v="Polarized human-resource protocol"/>
    <n v="150500"/>
    <n v="150755"/>
    <n v="1.0016943521594683"/>
    <x v="3"/>
    <n v="1396"/>
    <n v="107"/>
    <s v="US"/>
    <s v="USD"/>
    <n v="1507438800"/>
    <x v="409"/>
    <n v="1507525200"/>
    <d v="2017-10-09T05:00:00"/>
    <b v="0"/>
    <b v="0"/>
    <s v="theater/plays"/>
    <x v="1"/>
    <s v="plays"/>
  </r>
  <r>
    <n v="718"/>
    <s v="Reyes PLC"/>
    <s v="Expanded optimal pricing structure"/>
    <n v="8300"/>
    <n v="8317"/>
    <n v="1.0020481927710843"/>
    <x v="3"/>
    <n v="297"/>
    <n v="28"/>
    <s v="US"/>
    <s v="USD"/>
    <n v="1371445200"/>
    <x v="410"/>
    <n v="1373691600"/>
    <d v="2013-07-13T05:00:00"/>
    <b v="0"/>
    <b v="0"/>
    <s v="technology/wearables"/>
    <x v="2"/>
    <s v="wearables"/>
  </r>
  <r>
    <n v="840"/>
    <s v="Howell and Sons"/>
    <s v="Enhanced regional moderator"/>
    <n v="116300"/>
    <n v="116583"/>
    <n v="1.0024333619948409"/>
    <x v="3"/>
    <n v="3533"/>
    <n v="32"/>
    <s v="US"/>
    <s v="USD"/>
    <n v="1405486800"/>
    <x v="411"/>
    <n v="1405659600"/>
    <d v="2014-07-18T05:00:00"/>
    <b v="0"/>
    <b v="1"/>
    <s v="theater/plays"/>
    <x v="1"/>
    <s v="plays"/>
  </r>
  <r>
    <n v="480"/>
    <s v="Robles-Hudson"/>
    <s v="Balanced bifurcated leverage"/>
    <n v="8600"/>
    <n v="8656"/>
    <n v="1.0065116279069768"/>
    <x v="3"/>
    <n v="87"/>
    <n v="99"/>
    <s v="US"/>
    <s v="USD"/>
    <n v="1268287200"/>
    <x v="412"/>
    <n v="1269061200"/>
    <d v="2010-03-20T05:00:00"/>
    <b v="0"/>
    <b v="1"/>
    <s v="photography/photography books"/>
    <x v="5"/>
    <s v="photography books"/>
  </r>
  <r>
    <n v="689"/>
    <s v="Nguyen Inc"/>
    <s v="Seamless directional capacity"/>
    <n v="7300"/>
    <n v="7348"/>
    <n v="1.0065753424657535"/>
    <x v="3"/>
    <n v="69"/>
    <n v="106"/>
    <s v="US"/>
    <s v="USD"/>
    <n v="1383022800"/>
    <x v="413"/>
    <n v="1384063200"/>
    <d v="2013-11-10T06:00:00"/>
    <b v="0"/>
    <b v="0"/>
    <s v="technology/web"/>
    <x v="2"/>
    <s v="web"/>
  </r>
  <r>
    <n v="131"/>
    <s v="Fleming, Zhang and Henderson"/>
    <s v="Distributed 5thgeneration implementation"/>
    <n v="164700"/>
    <n v="166116"/>
    <n v="1.0085974499089254"/>
    <x v="3"/>
    <n v="2443"/>
    <n v="67"/>
    <s v="GB"/>
    <s v="GBP"/>
    <n v="1385704800"/>
    <x v="414"/>
    <n v="1386828000"/>
    <d v="2013-12-12T06:00:00"/>
    <b v="0"/>
    <b v="0"/>
    <s v="technology/web"/>
    <x v="2"/>
    <s v="web"/>
  </r>
  <r>
    <n v="559"/>
    <s v="Brown, Estrada and Jensen"/>
    <s v="Exclusive systematic productivity"/>
    <n v="105300"/>
    <n v="106321"/>
    <n v="1.009696106362773"/>
    <x v="3"/>
    <n v="1022"/>
    <n v="104"/>
    <s v="US"/>
    <s v="USD"/>
    <n v="1470114000"/>
    <x v="415"/>
    <n v="1470718800"/>
    <d v="2016-08-09T05:00:00"/>
    <b v="0"/>
    <b v="0"/>
    <s v="theater/plays"/>
    <x v="1"/>
    <s v="plays"/>
  </r>
  <r>
    <n v="579"/>
    <s v="Franklin Inc"/>
    <s v="Focused multimedia knowledgebase"/>
    <n v="6200"/>
    <n v="6269"/>
    <n v="1.0111290322580646"/>
    <x v="3"/>
    <n v="87"/>
    <n v="72"/>
    <s v="US"/>
    <s v="USD"/>
    <n v="1312693200"/>
    <x v="416"/>
    <n v="1313730000"/>
    <d v="2011-08-19T05:00:00"/>
    <b v="0"/>
    <b v="0"/>
    <s v="music/jazz"/>
    <x v="4"/>
    <s v="jazz"/>
  </r>
  <r>
    <n v="208"/>
    <s v="Jackson Inc"/>
    <s v="Mandatory multi-tasking encryption"/>
    <n v="196900"/>
    <n v="199110"/>
    <n v="1.0112239715591671"/>
    <x v="3"/>
    <n v="2053"/>
    <n v="96"/>
    <s v="US"/>
    <s v="USD"/>
    <n v="1510207200"/>
    <x v="417"/>
    <n v="1512280800"/>
    <d v="2017-12-03T06:00:00"/>
    <b v="0"/>
    <b v="0"/>
    <s v="film &amp; video/documentary"/>
    <x v="3"/>
    <s v="documentary"/>
  </r>
  <r>
    <n v="489"/>
    <s v="Clark Inc"/>
    <s v="Down-sized mobile time-frame"/>
    <n v="9200"/>
    <n v="9339"/>
    <n v="1.015108695652174"/>
    <x v="3"/>
    <n v="85"/>
    <n v="109"/>
    <s v="IT"/>
    <s v="EUR"/>
    <n v="1281934800"/>
    <x v="418"/>
    <n v="1282366800"/>
    <d v="2010-08-21T05:00:00"/>
    <b v="0"/>
    <b v="0"/>
    <s v="technology/wearables"/>
    <x v="2"/>
    <s v="wearables"/>
  </r>
  <r>
    <n v="141"/>
    <s v="Jackson LLC"/>
    <s v="Distributed motivating algorithm"/>
    <n v="64300"/>
    <n v="65323"/>
    <n v="1.0159097978227061"/>
    <x v="3"/>
    <n v="1071"/>
    <n v="60"/>
    <s v="US"/>
    <s v="USD"/>
    <n v="1434085200"/>
    <x v="7"/>
    <n v="1434603600"/>
    <d v="2015-06-18T05:00:00"/>
    <b v="0"/>
    <b v="0"/>
    <s v="technology/web"/>
    <x v="2"/>
    <s v="web"/>
  </r>
  <r>
    <n v="519"/>
    <s v="Marsh-Coleman"/>
    <s v="Exclusive asymmetric analyzer"/>
    <n v="177700"/>
    <n v="180802"/>
    <n v="1.0174563871693867"/>
    <x v="3"/>
    <n v="1773"/>
    <n v="101"/>
    <s v="US"/>
    <s v="USD"/>
    <n v="1420696800"/>
    <x v="419"/>
    <n v="1421906400"/>
    <d v="2015-01-22T06:00:00"/>
    <b v="0"/>
    <b v="1"/>
    <s v="music/rock"/>
    <x v="4"/>
    <s v="rock"/>
  </r>
  <r>
    <n v="241"/>
    <s v="Gonzalez-Martinez"/>
    <s v="Vision-oriented actuating open system"/>
    <n v="168500"/>
    <n v="171729"/>
    <n v="1.0191632047477746"/>
    <x v="3"/>
    <n v="1684"/>
    <n v="101"/>
    <s v="AU"/>
    <s v="AUD"/>
    <n v="1397365200"/>
    <x v="420"/>
    <n v="1398229200"/>
    <d v="2014-04-23T05:00:00"/>
    <b v="0"/>
    <b v="1"/>
    <s v="publishing/nonfiction"/>
    <x v="6"/>
    <s v="nonfiction"/>
  </r>
  <r>
    <n v="855"/>
    <s v="Moses-Terry"/>
    <s v="Horizontal clear-thinking framework"/>
    <n v="23400"/>
    <n v="23956"/>
    <n v="1.0237606837606839"/>
    <x v="3"/>
    <n v="452"/>
    <n v="53"/>
    <s v="AU"/>
    <s v="AUD"/>
    <n v="1308373200"/>
    <x v="421"/>
    <n v="1311051600"/>
    <d v="2011-07-19T05:00:00"/>
    <b v="0"/>
    <b v="0"/>
    <s v="theater/plays"/>
    <x v="1"/>
    <s v="plays"/>
  </r>
  <r>
    <n v="456"/>
    <s v="Wilson, Brooks and Clark"/>
    <s v="Operative well-modulated data-warehouse"/>
    <n v="146400"/>
    <n v="152438"/>
    <n v="1.041243169398907"/>
    <x v="3"/>
    <n v="1605"/>
    <n v="94"/>
    <s v="US"/>
    <s v="USD"/>
    <n v="1518242400"/>
    <x v="422"/>
    <n v="1518242400"/>
    <d v="2018-02-10T06:00:00"/>
    <b v="0"/>
    <b v="1"/>
    <s v="music/indie rock"/>
    <x v="4"/>
    <s v="indie rock"/>
  </r>
  <r>
    <n v="411"/>
    <s v="Beck, Thompson and Martinez"/>
    <s v="Down-sized maximized function"/>
    <n v="7800"/>
    <n v="8161"/>
    <n v="1.0462820512820512"/>
    <x v="3"/>
    <n v="82"/>
    <n v="99"/>
    <s v="US"/>
    <s v="USD"/>
    <n v="1496034000"/>
    <x v="423"/>
    <n v="1496206800"/>
    <d v="2017-05-31T05:00:00"/>
    <b v="0"/>
    <b v="0"/>
    <s v="theater/plays"/>
    <x v="1"/>
    <s v="plays"/>
  </r>
  <r>
    <n v="28"/>
    <s v="Campbell, Brown and Powell"/>
    <s v="Synchronized global task-force"/>
    <n v="130800"/>
    <n v="137635"/>
    <n v="1.0522553516819573"/>
    <x v="3"/>
    <n v="2220"/>
    <n v="61"/>
    <s v="US"/>
    <s v="USD"/>
    <n v="1265695200"/>
    <x v="424"/>
    <n v="1267682400"/>
    <d v="2010-03-04T06:00:00"/>
    <b v="0"/>
    <b v="1"/>
    <s v="theater/plays"/>
    <x v="1"/>
    <s v="plays"/>
  </r>
  <r>
    <n v="861"/>
    <s v="Young, Ramsey and Powell"/>
    <s v="Devolved disintermediate analyzer"/>
    <n v="8800"/>
    <n v="9317"/>
    <n v="1.0587500000000001"/>
    <x v="3"/>
    <n v="163"/>
    <n v="57"/>
    <s v="US"/>
    <s v="USD"/>
    <n v="1269147600"/>
    <x v="425"/>
    <n v="1269838800"/>
    <d v="2010-03-29T05:00:00"/>
    <b v="0"/>
    <b v="0"/>
    <s v="theater/plays"/>
    <x v="1"/>
    <s v="plays"/>
  </r>
  <r>
    <n v="780"/>
    <s v="Brooks-Rodriguez"/>
    <s v="Implemented intangible instruction set"/>
    <n v="5100"/>
    <n v="5421"/>
    <n v="1.0629411764705883"/>
    <x v="3"/>
    <n v="164"/>
    <n v="33"/>
    <s v="US"/>
    <s v="USD"/>
    <n v="1469163600"/>
    <x v="426"/>
    <n v="1470805200"/>
    <d v="2016-08-10T05:00:00"/>
    <b v="0"/>
    <b v="1"/>
    <s v="film &amp; video/drama"/>
    <x v="3"/>
    <s v="drama"/>
  </r>
  <r>
    <n v="803"/>
    <s v="Perez, Brown and Meyers"/>
    <s v="Stand-alone background customer loyalty"/>
    <n v="6100"/>
    <n v="6527"/>
    <n v="1.07"/>
    <x v="3"/>
    <n v="233"/>
    <n v="28"/>
    <s v="US"/>
    <s v="USD"/>
    <n v="1548568800"/>
    <x v="427"/>
    <n v="1551506400"/>
    <d v="2019-03-02T06:00:00"/>
    <b v="0"/>
    <b v="0"/>
    <s v="theater/plays"/>
    <x v="1"/>
    <s v="plays"/>
  </r>
  <r>
    <n v="282"/>
    <s v="Ross, Kelly and Brown"/>
    <s v="Virtual contextually-based circuit"/>
    <n v="8400"/>
    <n v="9076"/>
    <n v="1.0804761904761904"/>
    <x v="3"/>
    <n v="133"/>
    <n v="68"/>
    <s v="US"/>
    <s v="USD"/>
    <n v="1480226400"/>
    <x v="428"/>
    <n v="1480744800"/>
    <d v="2016-12-03T06:00:00"/>
    <b v="0"/>
    <b v="1"/>
    <s v="film &amp; video/television"/>
    <x v="3"/>
    <s v="television"/>
  </r>
  <r>
    <n v="71"/>
    <s v="Tate, Bass and House"/>
    <s v="Organic object-oriented budgetary management"/>
    <n v="6000"/>
    <n v="6484"/>
    <n v="1.0806666666666667"/>
    <x v="3"/>
    <n v="76"/>
    <n v="85"/>
    <s v="US"/>
    <s v="USD"/>
    <n v="1575093600"/>
    <x v="429"/>
    <n v="1575439200"/>
    <d v="2019-12-04T06:00:00"/>
    <b v="0"/>
    <b v="0"/>
    <s v="theater/plays"/>
    <x v="1"/>
    <s v="plays"/>
  </r>
  <r>
    <n v="463"/>
    <s v="Mckee-Hill"/>
    <s v="Cross-platform upward-trending parallelism"/>
    <n v="134300"/>
    <n v="145265"/>
    <n v="1.0816455696202532"/>
    <x v="3"/>
    <n v="2105"/>
    <n v="69"/>
    <s v="US"/>
    <s v="USD"/>
    <n v="1388469600"/>
    <x v="430"/>
    <n v="1388815200"/>
    <d v="2014-01-04T06:00:00"/>
    <b v="0"/>
    <b v="0"/>
    <s v="film &amp; video/animation"/>
    <x v="3"/>
    <s v="animation"/>
  </r>
  <r>
    <n v="969"/>
    <s v="Lopez-King"/>
    <s v="Multi-lateral radical solution"/>
    <n v="7900"/>
    <n v="8550"/>
    <n v="1.0822784810126582"/>
    <x v="3"/>
    <n v="93"/>
    <n v="91"/>
    <s v="US"/>
    <s v="USD"/>
    <n v="1576994400"/>
    <x v="431"/>
    <n v="1577599200"/>
    <d v="2019-12-29T06:00:00"/>
    <b v="0"/>
    <b v="0"/>
    <s v="theater/plays"/>
    <x v="1"/>
    <s v="plays"/>
  </r>
  <r>
    <n v="831"/>
    <s v="Ward PLC"/>
    <s v="Front-line bottom-line Graphic Interface"/>
    <n v="97100"/>
    <n v="105817"/>
    <n v="1.089773429454171"/>
    <x v="3"/>
    <n v="4233"/>
    <n v="24"/>
    <s v="US"/>
    <s v="USD"/>
    <n v="1332738000"/>
    <x v="432"/>
    <n v="1335675600"/>
    <d v="2012-04-29T05:00:00"/>
    <b v="0"/>
    <b v="0"/>
    <s v="photography/photography books"/>
    <x v="5"/>
    <s v="photography books"/>
  </r>
  <r>
    <n v="234"/>
    <s v="Mendoza-Parker"/>
    <s v="Enterprise-wide motivating matrices"/>
    <n v="7500"/>
    <n v="8181"/>
    <n v="1.0908"/>
    <x v="3"/>
    <n v="149"/>
    <n v="54"/>
    <s v="IT"/>
    <s v="EUR"/>
    <n v="1503378000"/>
    <x v="433"/>
    <n v="1503982800"/>
    <d v="2017-08-29T05:00:00"/>
    <b v="0"/>
    <b v="1"/>
    <s v="games/video games"/>
    <x v="7"/>
    <s v="video games"/>
  </r>
  <r>
    <n v="797"/>
    <s v="Houston, Moore and Rogers"/>
    <s v="Optional tangible utilization"/>
    <n v="7600"/>
    <n v="8332"/>
    <n v="1.0963157894736841"/>
    <x v="3"/>
    <n v="185"/>
    <n v="45"/>
    <s v="US"/>
    <s v="USD"/>
    <n v="1546149600"/>
    <x v="434"/>
    <n v="1548136800"/>
    <d v="2019-01-22T06:00:00"/>
    <b v="0"/>
    <b v="0"/>
    <s v="technology/web"/>
    <x v="2"/>
    <s v="web"/>
  </r>
  <r>
    <n v="938"/>
    <s v="Allen Inc"/>
    <s v="Total dedicated benchmark"/>
    <n v="9200"/>
    <n v="10093"/>
    <n v="1.0970652173913042"/>
    <x v="3"/>
    <n v="96"/>
    <n v="105"/>
    <s v="US"/>
    <s v="USD"/>
    <n v="1528779600"/>
    <x v="435"/>
    <n v="1531890000"/>
    <d v="2018-07-18T05:00:00"/>
    <b v="0"/>
    <b v="1"/>
    <s v="publishing/fiction"/>
    <x v="6"/>
    <s v="fiction"/>
  </r>
  <r>
    <n v="573"/>
    <s v="Valenzuela-Cook"/>
    <s v="Total incremental productivity"/>
    <n v="6700"/>
    <n v="7496"/>
    <n v="1.1188059701492536"/>
    <x v="3"/>
    <n v="300"/>
    <n v="24"/>
    <s v="US"/>
    <s v="USD"/>
    <n v="1399006800"/>
    <x v="342"/>
    <n v="1399179600"/>
    <d v="2014-05-04T05:00:00"/>
    <b v="0"/>
    <b v="0"/>
    <s v="journalism/audio"/>
    <x v="8"/>
    <s v="audio"/>
  </r>
  <r>
    <n v="517"/>
    <s v="Ramirez LLC"/>
    <s v="Multi-tiered maximized orchestration"/>
    <n v="5900"/>
    <n v="6608"/>
    <n v="1.1200000000000001"/>
    <x v="3"/>
    <n v="78"/>
    <n v="84"/>
    <s v="US"/>
    <s v="USD"/>
    <n v="1493960400"/>
    <x v="436"/>
    <n v="1494392400"/>
    <d v="2017-05-10T05:00:00"/>
    <b v="0"/>
    <b v="0"/>
    <s v="food/food trucks"/>
    <x v="0"/>
    <s v="food trucks"/>
  </r>
  <r>
    <n v="508"/>
    <s v="Roberts Group"/>
    <s v="Up-sized radical pricing structure"/>
    <n v="172700"/>
    <n v="193820"/>
    <n v="1.1222929936305732"/>
    <x v="3"/>
    <n v="3657"/>
    <n v="52"/>
    <s v="US"/>
    <s v="USD"/>
    <n v="1532840400"/>
    <x v="437"/>
    <n v="1534654800"/>
    <d v="2018-08-19T05:00:00"/>
    <b v="0"/>
    <b v="0"/>
    <s v="theater/plays"/>
    <x v="1"/>
    <s v="plays"/>
  </r>
  <r>
    <n v="20"/>
    <s v="Reeves, Thompson and Richardson"/>
    <s v="Proactive composite alliance"/>
    <n v="131800"/>
    <n v="147936"/>
    <n v="1.1224279210925645"/>
    <x v="3"/>
    <n v="1396"/>
    <n v="105"/>
    <s v="US"/>
    <s v="USD"/>
    <n v="1406523600"/>
    <x v="438"/>
    <n v="1406523600"/>
    <d v="2014-07-28T05:00:00"/>
    <b v="0"/>
    <b v="0"/>
    <s v="film &amp; video/drama"/>
    <x v="3"/>
    <s v="drama"/>
  </r>
  <r>
    <n v="930"/>
    <s v="Hall, Buchanan and Benton"/>
    <s v="Configurable fault-tolerant structure"/>
    <n v="3500"/>
    <n v="3930"/>
    <n v="1.1228571428571428"/>
    <x v="3"/>
    <n v="85"/>
    <n v="46"/>
    <s v="US"/>
    <s v="USD"/>
    <n v="1424844000"/>
    <x v="439"/>
    <n v="1425448800"/>
    <d v="2015-03-04T06:00:00"/>
    <b v="0"/>
    <b v="1"/>
    <s v="theater/plays"/>
    <x v="1"/>
    <s v="plays"/>
  </r>
  <r>
    <n v="147"/>
    <s v="Moss, Norman and Dunlap"/>
    <s v="Upgradable upward-trending workforce"/>
    <n v="8300"/>
    <n v="9337"/>
    <n v="1.1249397590361445"/>
    <x v="3"/>
    <n v="199"/>
    <n v="46"/>
    <s v="US"/>
    <s v="USD"/>
    <n v="1465794000"/>
    <x v="440"/>
    <n v="1466312400"/>
    <d v="2016-06-19T05:00:00"/>
    <b v="0"/>
    <b v="1"/>
    <s v="theater/plays"/>
    <x v="1"/>
    <s v="plays"/>
  </r>
  <r>
    <n v="24"/>
    <s v="Scott, Wilson and Martin"/>
    <s v="Cross-platform intermediate frame"/>
    <n v="92400"/>
    <n v="104257"/>
    <n v="1.1283225108225108"/>
    <x v="3"/>
    <n v="2673"/>
    <n v="39"/>
    <s v="US"/>
    <s v="USD"/>
    <n v="1403326800"/>
    <x v="441"/>
    <n v="1403499600"/>
    <d v="2014-06-23T05:00:00"/>
    <b v="0"/>
    <b v="0"/>
    <s v="technology/wearables"/>
    <x v="2"/>
    <s v="wearables"/>
  </r>
  <r>
    <n v="427"/>
    <s v="Hicks, Wall and Webb"/>
    <s v="Managed discrete framework"/>
    <n v="174500"/>
    <n v="197018"/>
    <n v="1.1290429799426933"/>
    <x v="3"/>
    <n v="2526"/>
    <n v="77"/>
    <s v="US"/>
    <s v="USD"/>
    <n v="1410584400"/>
    <x v="442"/>
    <n v="1413349200"/>
    <d v="2014-10-15T05:00:00"/>
    <b v="0"/>
    <b v="1"/>
    <s v="theater/plays"/>
    <x v="1"/>
    <s v="plays"/>
  </r>
  <r>
    <n v="95"/>
    <s v="Sanchez LLC"/>
    <s v="Stand-alone system-worthy standardization"/>
    <n v="900"/>
    <n v="1017"/>
    <n v="1.1299999999999999"/>
    <x v="3"/>
    <n v="27"/>
    <n v="37"/>
    <s v="US"/>
    <s v="USD"/>
    <n v="1571029200"/>
    <x v="443"/>
    <n v="1571634000"/>
    <d v="2019-10-21T05:00:00"/>
    <b v="0"/>
    <b v="0"/>
    <s v="film &amp; video/documentary"/>
    <x v="3"/>
    <s v="documentary"/>
  </r>
  <r>
    <n v="991"/>
    <s v="Ramirez LLC"/>
    <s v="Reduced reciprocal focus group"/>
    <n v="9800"/>
    <n v="11091"/>
    <n v="1.131734693877551"/>
    <x v="3"/>
    <n v="241"/>
    <n v="46"/>
    <s v="US"/>
    <s v="USD"/>
    <n v="1411621200"/>
    <x v="444"/>
    <n v="1411966800"/>
    <d v="2014-09-29T05:00:00"/>
    <b v="0"/>
    <b v="1"/>
    <s v="music/rock"/>
    <x v="4"/>
    <s v="rock"/>
  </r>
  <r>
    <n v="763"/>
    <s v="Rowland PLC"/>
    <s v="Inverse client-driven product"/>
    <n v="5600"/>
    <n v="6338"/>
    <n v="1.1317857142857144"/>
    <x v="3"/>
    <n v="235"/>
    <n v="26"/>
    <s v="US"/>
    <s v="USD"/>
    <n v="1336453200"/>
    <x v="445"/>
    <n v="1339477200"/>
    <d v="2012-06-12T05:00:00"/>
    <b v="0"/>
    <b v="1"/>
    <s v="theater/plays"/>
    <x v="1"/>
    <s v="plays"/>
  </r>
  <r>
    <n v="772"/>
    <s v="Johnson-Pace"/>
    <s v="Persistent 3rdgeneration moratorium"/>
    <n v="149600"/>
    <n v="169586"/>
    <n v="1.1335962566844919"/>
    <x v="3"/>
    <n v="5139"/>
    <n v="32"/>
    <s v="US"/>
    <s v="USD"/>
    <n v="1549692000"/>
    <x v="446"/>
    <n v="1550037600"/>
    <d v="2019-02-13T06:00:00"/>
    <b v="0"/>
    <b v="0"/>
    <s v="music/indie rock"/>
    <x v="4"/>
    <s v="indie rock"/>
  </r>
  <r>
    <n v="854"/>
    <s v="Campbell, Thomas and Obrien"/>
    <s v="Multi-channeled secondary middleware"/>
    <n v="171000"/>
    <n v="194309"/>
    <n v="1.1363099415204678"/>
    <x v="3"/>
    <n v="2662"/>
    <n v="72"/>
    <s v="CA"/>
    <s v="CAD"/>
    <n v="1574056800"/>
    <x v="447"/>
    <n v="1576389600"/>
    <d v="2019-12-15T06:00:00"/>
    <b v="0"/>
    <b v="0"/>
    <s v="publishing/fiction"/>
    <x v="6"/>
    <s v="fiction"/>
  </r>
  <r>
    <n v="475"/>
    <s v="Nichols Ltd"/>
    <s v="Function-based attitude-oriented groupware"/>
    <n v="7400"/>
    <n v="8432"/>
    <n v="1.1394594594594594"/>
    <x v="3"/>
    <n v="211"/>
    <n v="39"/>
    <s v="US"/>
    <s v="USD"/>
    <n v="1372136400"/>
    <x v="448"/>
    <n v="1372482000"/>
    <d v="2013-06-29T05:00:00"/>
    <b v="0"/>
    <b v="1"/>
    <s v="publishing/translations"/>
    <x v="6"/>
    <s v="translations"/>
  </r>
  <r>
    <n v="635"/>
    <s v="Mack Ltd"/>
    <s v="Reactive regional access"/>
    <n v="139000"/>
    <n v="158590"/>
    <n v="1.1409352517985611"/>
    <x v="3"/>
    <n v="2266"/>
    <n v="69"/>
    <s v="US"/>
    <s v="USD"/>
    <n v="1360389600"/>
    <x v="449"/>
    <n v="1363150800"/>
    <d v="2013-03-13T05:00:00"/>
    <b v="0"/>
    <b v="0"/>
    <s v="film &amp; video/television"/>
    <x v="3"/>
    <s v="television"/>
  </r>
  <r>
    <n v="335"/>
    <s v="Jordan-Acosta"/>
    <s v="Operative uniform hub"/>
    <n v="173800"/>
    <n v="198628"/>
    <n v="1.1428538550057536"/>
    <x v="3"/>
    <n v="2283"/>
    <n v="87"/>
    <s v="US"/>
    <s v="USD"/>
    <n v="1573797600"/>
    <x v="450"/>
    <n v="1574920800"/>
    <d v="2019-11-28T06:00:00"/>
    <b v="0"/>
    <b v="0"/>
    <s v="music/rock"/>
    <x v="4"/>
    <s v="rock"/>
  </r>
  <r>
    <n v="46"/>
    <s v="Vaughn, Hunt and Caldwell"/>
    <s v="Virtual grid-enabled task-force"/>
    <n v="3700"/>
    <n v="4247"/>
    <n v="1.1478378378378378"/>
    <x v="3"/>
    <n v="92"/>
    <n v="46"/>
    <s v="US"/>
    <s v="USD"/>
    <n v="1278565200"/>
    <x v="451"/>
    <n v="1280552400"/>
    <d v="2010-07-31T05:00:00"/>
    <b v="0"/>
    <b v="0"/>
    <s v="music/rock"/>
    <x v="4"/>
    <s v="rock"/>
  </r>
  <r>
    <n v="784"/>
    <s v="Byrd Group"/>
    <s v="Profound fault-tolerant model"/>
    <n v="88900"/>
    <n v="102535"/>
    <n v="1.1533745781777278"/>
    <x v="3"/>
    <n v="3308"/>
    <n v="30"/>
    <s v="US"/>
    <s v="USD"/>
    <n v="1457244000"/>
    <x v="452"/>
    <n v="1458190800"/>
    <d v="2016-03-17T05:00:00"/>
    <b v="0"/>
    <b v="0"/>
    <s v="technology/web"/>
    <x v="2"/>
    <s v="web"/>
  </r>
  <r>
    <n v="890"/>
    <s v="Christian, Kim and Jimenez"/>
    <s v="Devolved foreground throughput"/>
    <n v="134400"/>
    <n v="155849"/>
    <n v="1.1595907738095239"/>
    <x v="3"/>
    <n v="1470"/>
    <n v="106"/>
    <s v="US"/>
    <s v="USD"/>
    <n v="1561352400"/>
    <x v="453"/>
    <n v="1561438800"/>
    <d v="2019-06-25T05:00:00"/>
    <b v="0"/>
    <b v="0"/>
    <s v="music/indie rock"/>
    <x v="4"/>
    <s v="indie rock"/>
  </r>
  <r>
    <n v="132"/>
    <s v="Flowers and Sons"/>
    <s v="Virtual static core"/>
    <n v="3300"/>
    <n v="3834"/>
    <n v="1.1618181818181819"/>
    <x v="3"/>
    <n v="89"/>
    <n v="43"/>
    <s v="US"/>
    <s v="USD"/>
    <n v="1515736800"/>
    <x v="454"/>
    <n v="1517119200"/>
    <d v="2018-01-28T06:00:00"/>
    <b v="0"/>
    <b v="1"/>
    <s v="theater/plays"/>
    <x v="1"/>
    <s v="plays"/>
  </r>
  <r>
    <n v="435"/>
    <s v="Spence, Jackson and Kelly"/>
    <s v="Advanced discrete leverage"/>
    <n v="152400"/>
    <n v="178120"/>
    <n v="1.168766404199475"/>
    <x v="3"/>
    <n v="1713"/>
    <n v="103"/>
    <s v="IT"/>
    <s v="EUR"/>
    <n v="1418623200"/>
    <x v="455"/>
    <n v="1419660000"/>
    <d v="2014-12-27T06:00:00"/>
    <b v="0"/>
    <b v="1"/>
    <s v="theater/plays"/>
    <x v="1"/>
    <s v="plays"/>
  </r>
  <r>
    <n v="537"/>
    <s v="Murillo-Mcfarland"/>
    <s v="Synchronized client-driven projection"/>
    <n v="84400"/>
    <n v="98935"/>
    <n v="1.1722156398104266"/>
    <x v="3"/>
    <n v="1052"/>
    <n v="94"/>
    <s v="DK"/>
    <s v="DKK"/>
    <n v="1535605200"/>
    <x v="456"/>
    <n v="1537592400"/>
    <d v="2018-09-22T05:00:00"/>
    <b v="1"/>
    <b v="1"/>
    <s v="film &amp; video/documentary"/>
    <x v="3"/>
    <s v="documentary"/>
  </r>
  <r>
    <n v="928"/>
    <s v="Dawson Group"/>
    <s v="Triple-buffered bi-directional model"/>
    <n v="167400"/>
    <n v="196386"/>
    <n v="1.1731541218637993"/>
    <x v="3"/>
    <n v="3777"/>
    <n v="51"/>
    <s v="IT"/>
    <s v="EUR"/>
    <n v="1388296800"/>
    <x v="457"/>
    <n v="1389074400"/>
    <d v="2014-01-07T06:00:00"/>
    <b v="0"/>
    <b v="0"/>
    <s v="technology/web"/>
    <x v="2"/>
    <s v="web"/>
  </r>
  <r>
    <n v="118"/>
    <s v="Robinson, Lopez and Christensen"/>
    <s v="Organic next generation protocol"/>
    <n v="5400"/>
    <n v="6351"/>
    <n v="1.1761111111111111"/>
    <x v="3"/>
    <n v="67"/>
    <n v="94"/>
    <s v="US"/>
    <s v="USD"/>
    <n v="1390716000"/>
    <x v="458"/>
    <n v="1391234400"/>
    <d v="2014-02-01T06:00:00"/>
    <b v="0"/>
    <b v="0"/>
    <s v="photography/photography books"/>
    <x v="5"/>
    <s v="photography books"/>
  </r>
  <r>
    <n v="885"/>
    <s v="Lynch Ltd"/>
    <s v="Virtual analyzing collaboration"/>
    <n v="1800"/>
    <n v="2129"/>
    <n v="1.1827777777777777"/>
    <x v="3"/>
    <n v="52"/>
    <n v="40"/>
    <s v="US"/>
    <s v="USD"/>
    <n v="1275800400"/>
    <x v="459"/>
    <n v="1279083600"/>
    <d v="2010-07-14T05:00:00"/>
    <b v="0"/>
    <b v="0"/>
    <s v="theater/plays"/>
    <x v="1"/>
    <s v="plays"/>
  </r>
  <r>
    <n v="455"/>
    <s v="Villanueva, Wright and Richardson"/>
    <s v="Profit-focused global product"/>
    <n v="116500"/>
    <n v="137904"/>
    <n v="1.1837253218884121"/>
    <x v="3"/>
    <n v="3727"/>
    <n v="37"/>
    <s v="US"/>
    <s v="USD"/>
    <n v="1316754000"/>
    <x v="208"/>
    <n v="1318741200"/>
    <d v="2011-10-16T05:00:00"/>
    <b v="0"/>
    <b v="0"/>
    <s v="theater/plays"/>
    <x v="1"/>
    <s v="plays"/>
  </r>
  <r>
    <n v="510"/>
    <s v="Best, Miller and Thomas"/>
    <s v="Re-engineered mobile task-force"/>
    <n v="7800"/>
    <n v="9289"/>
    <n v="1.1908974358974358"/>
    <x v="3"/>
    <n v="131"/>
    <n v="70"/>
    <s v="AU"/>
    <s v="AUD"/>
    <n v="1527742800"/>
    <x v="460"/>
    <n v="1529816400"/>
    <d v="2018-06-24T05:00:00"/>
    <b v="0"/>
    <b v="0"/>
    <s v="film &amp; video/drama"/>
    <x v="3"/>
    <s v="drama"/>
  </r>
  <r>
    <n v="961"/>
    <s v="Mason, Case and May"/>
    <s v="Optimized content-based collaboration"/>
    <n v="5700"/>
    <n v="6800"/>
    <n v="1.1929824561403508"/>
    <x v="3"/>
    <n v="155"/>
    <n v="43"/>
    <s v="US"/>
    <s v="USD"/>
    <n v="1297922400"/>
    <x v="461"/>
    <n v="1298268000"/>
    <d v="2011-02-21T06:00:00"/>
    <b v="0"/>
    <b v="0"/>
    <s v="publishing/translations"/>
    <x v="6"/>
    <s v="translations"/>
  </r>
  <r>
    <n v="584"/>
    <s v="Nunez-Richards"/>
    <s v="De-engineered cohesive system engine"/>
    <n v="86400"/>
    <n v="103255"/>
    <n v="1.1950810185185186"/>
    <x v="3"/>
    <n v="1613"/>
    <n v="64"/>
    <s v="US"/>
    <s v="USD"/>
    <n v="1335330000"/>
    <x v="462"/>
    <n v="1336539600"/>
    <d v="2012-05-09T05:00:00"/>
    <b v="0"/>
    <b v="0"/>
    <s v="technology/web"/>
    <x v="2"/>
    <s v="web"/>
  </r>
  <r>
    <n v="603"/>
    <s v="Christian, Yates and Greer"/>
    <s v="Vision-oriented 5thgeneration array"/>
    <n v="5300"/>
    <n v="6342"/>
    <n v="1.1966037735849056"/>
    <x v="3"/>
    <n v="102"/>
    <n v="62"/>
    <s v="US"/>
    <s v="USD"/>
    <n v="1555563600"/>
    <x v="463"/>
    <n v="1557896400"/>
    <d v="2019-05-15T05:00:00"/>
    <b v="0"/>
    <b v="0"/>
    <s v="theater/plays"/>
    <x v="1"/>
    <s v="plays"/>
  </r>
  <r>
    <n v="228"/>
    <s v="Pineda Group"/>
    <s v="Exclusive real-time protocol"/>
    <n v="137900"/>
    <n v="165352"/>
    <n v="1.1990717911530093"/>
    <x v="3"/>
    <n v="2468"/>
    <n v="66"/>
    <s v="US"/>
    <s v="USD"/>
    <n v="1472619600"/>
    <x v="117"/>
    <n v="1474779600"/>
    <d v="2016-09-25T05:00:00"/>
    <b v="0"/>
    <b v="0"/>
    <s v="film &amp; video/animation"/>
    <x v="3"/>
    <s v="animation"/>
  </r>
  <r>
    <n v="111"/>
    <s v="Hart-Briggs"/>
    <s v="Re-engineered user-facing approach"/>
    <n v="61400"/>
    <n v="73653"/>
    <n v="1.1995602605863191"/>
    <x v="3"/>
    <n v="676"/>
    <n v="108"/>
    <s v="US"/>
    <s v="USD"/>
    <n v="1348290000"/>
    <x v="464"/>
    <n v="1348808400"/>
    <d v="2012-09-28T05:00:00"/>
    <b v="0"/>
    <b v="0"/>
    <s v="publishing/radio &amp; podcasts"/>
    <x v="6"/>
    <s v="radio &amp; podcasts"/>
  </r>
  <r>
    <n v="641"/>
    <s v="Hunt, Barker and Baker"/>
    <s v="Business-focused leadingedge instruction set"/>
    <n v="9400"/>
    <n v="11277"/>
    <n v="1.1996808510638297"/>
    <x v="3"/>
    <n v="194"/>
    <n v="58"/>
    <s v="CH"/>
    <s v="CHF"/>
    <n v="1487570400"/>
    <x v="465"/>
    <n v="1489986000"/>
    <d v="2017-03-20T05:00:00"/>
    <b v="0"/>
    <b v="0"/>
    <s v="theater/plays"/>
    <x v="1"/>
    <s v="plays"/>
  </r>
  <r>
    <n v="255"/>
    <s v="Rosales, Branch and Harmon"/>
    <s v="Upgradable grid-enabled superstructure"/>
    <n v="80500"/>
    <n v="96735"/>
    <n v="1.2016770186335404"/>
    <x v="3"/>
    <n v="1697"/>
    <n v="57"/>
    <s v="US"/>
    <s v="USD"/>
    <n v="1297836000"/>
    <x v="466"/>
    <n v="1298268000"/>
    <d v="2011-02-21T06:00:00"/>
    <b v="0"/>
    <b v="1"/>
    <s v="music/rock"/>
    <x v="4"/>
    <s v="rock"/>
  </r>
  <r>
    <n v="609"/>
    <s v="Rose-Fuller"/>
    <s v="Upgradable holistic system engine"/>
    <n v="10000"/>
    <n v="12042"/>
    <n v="1.2041999999999999"/>
    <x v="3"/>
    <n v="117"/>
    <n v="102"/>
    <s v="US"/>
    <s v="USD"/>
    <n v="1547618400"/>
    <x v="467"/>
    <n v="1549087200"/>
    <d v="2019-02-02T06:00:00"/>
    <b v="0"/>
    <b v="0"/>
    <s v="film &amp; video/science fiction"/>
    <x v="3"/>
    <s v="science fiction"/>
  </r>
  <r>
    <n v="148"/>
    <s v="White, Larson and Wright"/>
    <s v="Upgradable hybrid capability"/>
    <n v="9300"/>
    <n v="11255"/>
    <n v="1.2102150537634409"/>
    <x v="3"/>
    <n v="107"/>
    <n v="105"/>
    <s v="US"/>
    <s v="USD"/>
    <n v="1500958800"/>
    <x v="468"/>
    <n v="1501736400"/>
    <d v="2017-08-03T05:00:00"/>
    <b v="0"/>
    <b v="0"/>
    <s v="technology/wearables"/>
    <x v="2"/>
    <s v="wearables"/>
  </r>
  <r>
    <n v="165"/>
    <s v="Cordova Ltd"/>
    <s v="Synergized radical product"/>
    <n v="90400"/>
    <n v="110279"/>
    <n v="1.2199004424778761"/>
    <x v="3"/>
    <n v="2506"/>
    <n v="44"/>
    <s v="US"/>
    <s v="USD"/>
    <n v="1501563600"/>
    <x v="469"/>
    <n v="1504328400"/>
    <d v="2017-09-02T05:00:00"/>
    <b v="0"/>
    <b v="0"/>
    <s v="technology/web"/>
    <x v="2"/>
    <s v="web"/>
  </r>
  <r>
    <n v="671"/>
    <s v="Robinson-Kelly"/>
    <s v="Monitored bi-directional standardization"/>
    <n v="97600"/>
    <n v="119127"/>
    <n v="1.220563524590164"/>
    <x v="3"/>
    <n v="1073"/>
    <n v="111"/>
    <s v="US"/>
    <s v="USD"/>
    <n v="1280552400"/>
    <x v="470"/>
    <n v="1280898000"/>
    <d v="2010-08-04T05:00:00"/>
    <b v="0"/>
    <b v="1"/>
    <s v="theater/plays"/>
    <x v="1"/>
    <s v="plays"/>
  </r>
  <r>
    <n v="389"/>
    <s v="Knox-Garner"/>
    <s v="Automated systemic hierarchy"/>
    <n v="83000"/>
    <n v="101352"/>
    <n v="1.2211084337349398"/>
    <x v="3"/>
    <n v="1152"/>
    <n v="87"/>
    <s v="US"/>
    <s v="USD"/>
    <n v="1288242000"/>
    <x v="471"/>
    <n v="1290578400"/>
    <d v="2010-11-24T06:00:00"/>
    <b v="0"/>
    <b v="0"/>
    <s v="theater/plays"/>
    <x v="1"/>
    <s v="plays"/>
  </r>
  <r>
    <n v="74"/>
    <s v="Davis-Michael"/>
    <s v="Progressive tertiary framework"/>
    <n v="3900"/>
    <n v="4776"/>
    <n v="1.2246153846153847"/>
    <x v="3"/>
    <n v="85"/>
    <n v="56"/>
    <s v="GB"/>
    <s v="GBP"/>
    <n v="1459054800"/>
    <x v="472"/>
    <n v="1459141200"/>
    <d v="2016-03-28T05:00:00"/>
    <b v="0"/>
    <b v="0"/>
    <s v="music/metal"/>
    <x v="4"/>
    <s v="metal"/>
  </r>
  <r>
    <n v="194"/>
    <s v="Sandoval Group"/>
    <s v="Assimilated multi-tasking archive"/>
    <n v="7100"/>
    <n v="8716"/>
    <n v="1.227605633802817"/>
    <x v="3"/>
    <n v="126"/>
    <n v="69"/>
    <s v="US"/>
    <s v="USD"/>
    <n v="1442206800"/>
    <x v="473"/>
    <n v="1443589200"/>
    <d v="2015-09-30T05:00:00"/>
    <b v="0"/>
    <b v="0"/>
    <s v="music/metal"/>
    <x v="4"/>
    <s v="metal"/>
  </r>
  <r>
    <n v="704"/>
    <s v="Haynes-Williams"/>
    <s v="Seamless clear-thinking artificial intelligence"/>
    <n v="8700"/>
    <n v="10682"/>
    <n v="1.2278160919540231"/>
    <x v="3"/>
    <n v="116"/>
    <n v="92"/>
    <s v="US"/>
    <s v="USD"/>
    <n v="1467608400"/>
    <x v="474"/>
    <n v="1468904400"/>
    <d v="2016-07-19T05:00:00"/>
    <b v="0"/>
    <b v="0"/>
    <s v="film &amp; video/animation"/>
    <x v="3"/>
    <s v="animation"/>
  </r>
  <r>
    <n v="337"/>
    <s v="Hayden Ltd"/>
    <s v="Innovative didactic analyzer"/>
    <n v="94500"/>
    <n v="116064"/>
    <n v="1.2281904761904763"/>
    <x v="3"/>
    <n v="1095"/>
    <n v="105"/>
    <s v="US"/>
    <s v="USD"/>
    <n v="1573452000"/>
    <x v="475"/>
    <n v="1573538400"/>
    <d v="2019-11-12T06:00:00"/>
    <b v="0"/>
    <b v="0"/>
    <s v="theater/plays"/>
    <x v="1"/>
    <s v="plays"/>
  </r>
  <r>
    <n v="451"/>
    <s v="Padilla-Porter"/>
    <s v="Innovative exuding matrix"/>
    <n v="148400"/>
    <n v="182302"/>
    <n v="1.2284501347708894"/>
    <x v="3"/>
    <n v="6286"/>
    <n v="29"/>
    <s v="US"/>
    <s v="USD"/>
    <n v="1500440400"/>
    <x v="476"/>
    <n v="1503118800"/>
    <d v="2017-08-19T05:00:00"/>
    <b v="0"/>
    <b v="0"/>
    <s v="music/rock"/>
    <x v="4"/>
    <s v="rock"/>
  </r>
  <r>
    <n v="675"/>
    <s v="Giles-Smith"/>
    <s v="Right-sized web-enabled intranet"/>
    <n v="9700"/>
    <n v="11929"/>
    <n v="1.2297938144329896"/>
    <x v="3"/>
    <n v="331"/>
    <n v="36"/>
    <s v="US"/>
    <s v="USD"/>
    <n v="1568178000"/>
    <x v="477"/>
    <n v="1568782800"/>
    <d v="2019-09-18T05:00:00"/>
    <b v="0"/>
    <b v="0"/>
    <s v="journalism/audio"/>
    <x v="8"/>
    <s v="audio"/>
  </r>
  <r>
    <n v="437"/>
    <s v="Hansen Group"/>
    <s v="Centralized regional interface"/>
    <n v="8100"/>
    <n v="9969"/>
    <n v="1.2307407407407407"/>
    <x v="3"/>
    <n v="192"/>
    <n v="51"/>
    <s v="US"/>
    <s v="USD"/>
    <n v="1442120400"/>
    <x v="478"/>
    <n v="1442379600"/>
    <d v="2015-09-16T05:00:00"/>
    <b v="0"/>
    <b v="1"/>
    <s v="film &amp; video/animation"/>
    <x v="3"/>
    <s v="animation"/>
  </r>
  <r>
    <n v="265"/>
    <s v="Lee and Sons"/>
    <s v="Persevering interactive emulation"/>
    <n v="4900"/>
    <n v="6031"/>
    <n v="1.2308163265306122"/>
    <x v="3"/>
    <n v="86"/>
    <n v="70"/>
    <s v="US"/>
    <s v="USD"/>
    <n v="1451800800"/>
    <x v="479"/>
    <n v="1455602400"/>
    <d v="2016-02-16T06:00:00"/>
    <b v="0"/>
    <b v="0"/>
    <s v="theater/plays"/>
    <x v="1"/>
    <s v="plays"/>
  </r>
  <r>
    <n v="419"/>
    <s v="Ware-Arias"/>
    <s v="Upgradable maximized protocol"/>
    <n v="113800"/>
    <n v="140469"/>
    <n v="1.2343497363796134"/>
    <x v="3"/>
    <n v="5203"/>
    <n v="26"/>
    <s v="US"/>
    <s v="USD"/>
    <n v="1324533600"/>
    <x v="480"/>
    <n v="1325052000"/>
    <d v="2011-12-28T06:00:00"/>
    <b v="0"/>
    <b v="0"/>
    <s v="technology/web"/>
    <x v="2"/>
    <s v="web"/>
  </r>
  <r>
    <n v="354"/>
    <s v="Brown Group"/>
    <s v="Profit-focused transitional capability"/>
    <n v="6100"/>
    <n v="7548"/>
    <n v="1.2373770491803278"/>
    <x v="3"/>
    <n v="80"/>
    <n v="94"/>
    <s v="DK"/>
    <s v="DKK"/>
    <n v="1378184400"/>
    <x v="481"/>
    <n v="1378789200"/>
    <d v="2013-09-10T05:00:00"/>
    <b v="0"/>
    <b v="0"/>
    <s v="film &amp; video/documentary"/>
    <x v="3"/>
    <s v="documentary"/>
  </r>
  <r>
    <n v="70"/>
    <s v="Barker Inc"/>
    <s v="Re-engineered 24/7 task-force"/>
    <n v="128000"/>
    <n v="158389"/>
    <n v="1.2374140625000001"/>
    <x v="3"/>
    <n v="2475"/>
    <n v="63"/>
    <s v="IT"/>
    <s v="EUR"/>
    <n v="1288674000"/>
    <x v="482"/>
    <n v="1292911200"/>
    <d v="2010-12-21T06:00:00"/>
    <b v="0"/>
    <b v="1"/>
    <s v="theater/plays"/>
    <x v="1"/>
    <s v="plays"/>
  </r>
  <r>
    <n v="333"/>
    <s v="Carlson, Dixon and Jones"/>
    <s v="Persistent well-modulated synergy"/>
    <n v="9600"/>
    <n v="11900"/>
    <n v="1.2395833333333333"/>
    <x v="3"/>
    <n v="253"/>
    <n v="47"/>
    <s v="US"/>
    <s v="USD"/>
    <n v="1542693600"/>
    <x v="483"/>
    <n v="1545112800"/>
    <d v="2018-12-18T06:00:00"/>
    <b v="0"/>
    <b v="0"/>
    <s v="theater/plays"/>
    <x v="1"/>
    <s v="plays"/>
  </r>
  <r>
    <n v="794"/>
    <s v="Welch Inc"/>
    <s v="Optional optimal website"/>
    <n v="6600"/>
    <n v="8276"/>
    <n v="1.2539393939393939"/>
    <x v="3"/>
    <n v="110"/>
    <n v="75"/>
    <s v="US"/>
    <s v="USD"/>
    <n v="1513922400"/>
    <x v="484"/>
    <n v="1514959200"/>
    <d v="2018-01-03T06:00:00"/>
    <b v="0"/>
    <b v="0"/>
    <s v="music/rock"/>
    <x v="4"/>
    <s v="rock"/>
  </r>
  <r>
    <n v="824"/>
    <s v="Anderson, Williams and Cox"/>
    <s v="Streamlined national benchmark"/>
    <n v="85000"/>
    <n v="107516"/>
    <n v="1.2648941176470587"/>
    <x v="3"/>
    <n v="1280"/>
    <n v="83"/>
    <s v="US"/>
    <s v="USD"/>
    <n v="1276923600"/>
    <x v="485"/>
    <n v="1279688400"/>
    <d v="2010-07-21T05:00:00"/>
    <b v="0"/>
    <b v="1"/>
    <s v="publishing/nonfiction"/>
    <x v="6"/>
    <s v="nonfiction"/>
  </r>
  <r>
    <n v="652"/>
    <s v="Cisneros Ltd"/>
    <s v="Vision-oriented regional hub"/>
    <n v="10000"/>
    <n v="12684"/>
    <n v="1.2684"/>
    <x v="3"/>
    <n v="409"/>
    <n v="31"/>
    <s v="US"/>
    <s v="USD"/>
    <n v="1470373200"/>
    <x v="486"/>
    <n v="1474088400"/>
    <d v="2016-09-17T05:00:00"/>
    <b v="0"/>
    <b v="0"/>
    <s v="technology/web"/>
    <x v="2"/>
    <s v="web"/>
  </r>
  <r>
    <n v="957"/>
    <s v="Riley, Cohen and Goodman"/>
    <s v="Profound mission-critical function"/>
    <n v="9800"/>
    <n v="12434"/>
    <n v="1.2687755102040816"/>
    <x v="3"/>
    <n v="131"/>
    <n v="94"/>
    <s v="US"/>
    <s v="USD"/>
    <n v="1329372000"/>
    <x v="487"/>
    <n v="1329631200"/>
    <d v="2012-02-19T06:00:00"/>
    <b v="0"/>
    <b v="0"/>
    <s v="theater/plays"/>
    <x v="1"/>
    <s v="plays"/>
  </r>
  <r>
    <n v="422"/>
    <s v="Brown, Davies and Pacheco"/>
    <s v="Reverse-engineered regional knowledge user"/>
    <n v="8700"/>
    <n v="11075"/>
    <n v="1.2729885057471264"/>
    <x v="3"/>
    <n v="205"/>
    <n v="54"/>
    <s v="US"/>
    <s v="USD"/>
    <n v="1271480400"/>
    <x v="488"/>
    <n v="1273208400"/>
    <d v="2010-05-07T05:00:00"/>
    <b v="0"/>
    <b v="1"/>
    <s v="theater/plays"/>
    <x v="1"/>
    <s v="plays"/>
  </r>
  <r>
    <n v="351"/>
    <s v="Young LLC"/>
    <s v="Universal maximized methodology"/>
    <n v="74100"/>
    <n v="94631"/>
    <n v="1.2770715249662619"/>
    <x v="3"/>
    <n v="2013"/>
    <n v="47"/>
    <s v="US"/>
    <s v="USD"/>
    <n v="1440392400"/>
    <x v="371"/>
    <n v="1441602000"/>
    <d v="2015-09-07T05:00:00"/>
    <b v="0"/>
    <b v="0"/>
    <s v="music/rock"/>
    <x v="4"/>
    <s v="rock"/>
  </r>
  <r>
    <n v="242"/>
    <s v="Hill, Martin and Garcia"/>
    <s v="Sharable scalable core"/>
    <n v="8400"/>
    <n v="10729"/>
    <n v="1.2772619047619047"/>
    <x v="3"/>
    <n v="250"/>
    <n v="42"/>
    <s v="US"/>
    <s v="USD"/>
    <n v="1494392400"/>
    <x v="489"/>
    <n v="1495256400"/>
    <d v="2017-05-20T05:00:00"/>
    <b v="0"/>
    <b v="1"/>
    <s v="music/rock"/>
    <x v="4"/>
    <s v="rock"/>
  </r>
  <r>
    <n v="706"/>
    <s v="Moreno Ltd"/>
    <s v="Customer-focused multimedia methodology"/>
    <n v="108400"/>
    <n v="138586"/>
    <n v="1.278468634686347"/>
    <x v="3"/>
    <n v="1345"/>
    <n v="103"/>
    <s v="AU"/>
    <s v="AUD"/>
    <n v="1546754400"/>
    <x v="490"/>
    <n v="1547445600"/>
    <d v="2019-01-14T06:00:00"/>
    <b v="0"/>
    <b v="1"/>
    <s v="technology/web"/>
    <x v="2"/>
    <s v="web"/>
  </r>
  <r>
    <n v="22"/>
    <s v="Collier Inc"/>
    <s v="Enhanced dynamic definition"/>
    <n v="59100"/>
    <n v="75690"/>
    <n v="1.2807106598984772"/>
    <x v="3"/>
    <n v="890"/>
    <n v="85"/>
    <s v="US"/>
    <s v="USD"/>
    <n v="1522731600"/>
    <x v="491"/>
    <n v="1524027600"/>
    <d v="2018-04-18T05:00:00"/>
    <b v="0"/>
    <b v="0"/>
    <s v="theater/plays"/>
    <x v="1"/>
    <s v="plays"/>
  </r>
  <r>
    <n v="893"/>
    <s v="Collins-Martinez"/>
    <s v="Progressive grid-enabled website"/>
    <n v="8400"/>
    <n v="10770"/>
    <n v="1.2821428571428573"/>
    <x v="3"/>
    <n v="199"/>
    <n v="54"/>
    <s v="IT"/>
    <s v="EUR"/>
    <n v="1434344400"/>
    <x v="492"/>
    <n v="1434690000"/>
    <d v="2015-06-19T05:00:00"/>
    <b v="0"/>
    <b v="1"/>
    <s v="film &amp; video/documentary"/>
    <x v="3"/>
    <s v="documentary"/>
  </r>
  <r>
    <n v="602"/>
    <s v="Brown Ltd"/>
    <s v="Quality-focused system-worthy support"/>
    <n v="71100"/>
    <n v="91176"/>
    <n v="1.2823628691983122"/>
    <x v="3"/>
    <n v="1140"/>
    <n v="79"/>
    <s v="US"/>
    <s v="USD"/>
    <n v="1433480400"/>
    <x v="493"/>
    <n v="1434430800"/>
    <d v="2015-06-16T05:00:00"/>
    <b v="0"/>
    <b v="0"/>
    <s v="theater/plays"/>
    <x v="1"/>
    <s v="plays"/>
  </r>
  <r>
    <n v="420"/>
    <s v="Blair, Reyes and Woods"/>
    <s v="Cross-platform interactive synergy"/>
    <n v="5000"/>
    <n v="6423"/>
    <n v="1.2846"/>
    <x v="3"/>
    <n v="94"/>
    <n v="68"/>
    <s v="US"/>
    <s v="USD"/>
    <n v="1498366800"/>
    <x v="494"/>
    <n v="1499576400"/>
    <d v="2017-07-09T05:00:00"/>
    <b v="0"/>
    <b v="0"/>
    <s v="theater/plays"/>
    <x v="1"/>
    <s v="plays"/>
  </r>
  <r>
    <n v="144"/>
    <s v="Martin, Lopez and Hunter"/>
    <s v="Multi-lateral actuating installation"/>
    <n v="9000"/>
    <n v="11619"/>
    <n v="1.2909999999999999"/>
    <x v="3"/>
    <n v="135"/>
    <n v="86"/>
    <s v="US"/>
    <s v="USD"/>
    <n v="1560747600"/>
    <x v="495"/>
    <n v="1561438800"/>
    <d v="2019-06-25T05:00:00"/>
    <b v="0"/>
    <b v="0"/>
    <s v="theater/plays"/>
    <x v="1"/>
    <s v="plays"/>
  </r>
  <r>
    <n v="395"/>
    <s v="Taylor PLC"/>
    <s v="Enhanced incremental budgetary management"/>
    <n v="7100"/>
    <n v="9238"/>
    <n v="1.3011267605633803"/>
    <x v="3"/>
    <n v="220"/>
    <n v="41"/>
    <s v="US"/>
    <s v="USD"/>
    <n v="1323324000"/>
    <x v="496"/>
    <n v="1323410400"/>
    <d v="2011-12-09T06:00:00"/>
    <b v="1"/>
    <b v="0"/>
    <s v="theater/plays"/>
    <x v="1"/>
    <s v="plays"/>
  </r>
  <r>
    <n v="815"/>
    <s v="Watson-Douglas"/>
    <s v="Centralized bandwidth-monitored leverage"/>
    <n v="9000"/>
    <n v="11721"/>
    <n v="1.3023333333333333"/>
    <x v="3"/>
    <n v="183"/>
    <n v="64"/>
    <s v="CA"/>
    <s v="CAD"/>
    <n v="1511935200"/>
    <x v="497"/>
    <n v="1514181600"/>
    <d v="2017-12-25T06:00:00"/>
    <b v="0"/>
    <b v="0"/>
    <s v="music/rock"/>
    <x v="4"/>
    <s v="rock"/>
  </r>
  <r>
    <n v="85"/>
    <s v="Hill, Lawson and Wilkinson"/>
    <s v="Multi-tiered eco-centric architecture"/>
    <n v="4900"/>
    <n v="6430"/>
    <n v="1.3122448979591836"/>
    <x v="3"/>
    <n v="71"/>
    <n v="90"/>
    <s v="AU"/>
    <s v="AUD"/>
    <n v="1315717200"/>
    <x v="498"/>
    <n v="1316408400"/>
    <d v="2011-09-19T05:00:00"/>
    <b v="0"/>
    <b v="0"/>
    <s v="music/indie rock"/>
    <x v="4"/>
    <s v="indie rock"/>
  </r>
  <r>
    <n v="607"/>
    <s v="Gordon, Mendez and Johnson"/>
    <s v="Fundamental needs-based frame"/>
    <n v="137600"/>
    <n v="180667"/>
    <n v="1.3129869186046512"/>
    <x v="3"/>
    <n v="2230"/>
    <n v="81"/>
    <s v="US"/>
    <s v="USD"/>
    <n v="1395550800"/>
    <x v="499"/>
    <n v="1395723600"/>
    <d v="2014-03-25T05:00:00"/>
    <b v="0"/>
    <b v="0"/>
    <s v="food/food trucks"/>
    <x v="0"/>
    <s v="food trucks"/>
  </r>
  <r>
    <n v="2"/>
    <s v="Melton, Robinson and Fritz"/>
    <s v="Function-based leadingedge pricing structure"/>
    <n v="108400"/>
    <n v="142523"/>
    <n v="1.3147878228782288"/>
    <x v="3"/>
    <n v="1425"/>
    <n v="100"/>
    <s v="AU"/>
    <s v="AUD"/>
    <n v="1384668000"/>
    <x v="500"/>
    <n v="1384840800"/>
    <d v="2013-11-19T06:00:00"/>
    <b v="0"/>
    <b v="0"/>
    <s v="technology/web"/>
    <x v="2"/>
    <s v="web"/>
  </r>
  <r>
    <n v="408"/>
    <s v="Mahoney, Adams and Lucas"/>
    <s v="Cloned leadingedge utilization"/>
    <n v="9200"/>
    <n v="12129"/>
    <n v="1.3183695652173912"/>
    <x v="3"/>
    <n v="154"/>
    <n v="78"/>
    <s v="CA"/>
    <s v="CAD"/>
    <n v="1466398800"/>
    <x v="501"/>
    <n v="1468126800"/>
    <d v="2016-07-10T05:00:00"/>
    <b v="0"/>
    <b v="0"/>
    <s v="film &amp; video/documentary"/>
    <x v="3"/>
    <s v="documentary"/>
  </r>
  <r>
    <n v="307"/>
    <s v="Salazar-Dodson"/>
    <s v="Face-to-face zero tolerance moderator"/>
    <n v="32900"/>
    <n v="43473"/>
    <n v="1.3213677811550153"/>
    <x v="3"/>
    <n v="659"/>
    <n v="65"/>
    <s v="DK"/>
    <s v="DKK"/>
    <n v="1338958800"/>
    <x v="502"/>
    <n v="1340686800"/>
    <d v="2012-06-26T05:00:00"/>
    <b v="0"/>
    <b v="1"/>
    <s v="publishing/fiction"/>
    <x v="6"/>
    <s v="fiction"/>
  </r>
  <r>
    <n v="84"/>
    <s v="Cisneros-Burton"/>
    <s v="Public-key zero tolerance orchestration"/>
    <n v="31400"/>
    <n v="41564"/>
    <n v="1.3236942675159236"/>
    <x v="3"/>
    <n v="374"/>
    <n v="111"/>
    <s v="US"/>
    <s v="USD"/>
    <n v="1343451600"/>
    <x v="503"/>
    <n v="1344315600"/>
    <d v="2012-08-07T05:00:00"/>
    <b v="0"/>
    <b v="0"/>
    <s v="technology/wearables"/>
    <x v="2"/>
    <s v="wearables"/>
  </r>
  <r>
    <n v="849"/>
    <s v="Jones-Ryan"/>
    <s v="Vision-oriented uniform instruction set"/>
    <n v="6700"/>
    <n v="8917"/>
    <n v="1.3308955223880596"/>
    <x v="3"/>
    <n v="307"/>
    <n v="29"/>
    <s v="US"/>
    <s v="USD"/>
    <n v="1328767200"/>
    <x v="504"/>
    <n v="1329026400"/>
    <d v="2012-02-12T06:00:00"/>
    <b v="0"/>
    <b v="1"/>
    <s v="music/indie rock"/>
    <x v="4"/>
    <s v="indie rock"/>
  </r>
  <r>
    <n v="464"/>
    <s v="Gomez LLC"/>
    <s v="Pre-emptive mission-critical hardware"/>
    <n v="71200"/>
    <n v="95020"/>
    <n v="1.3345505617977529"/>
    <x v="3"/>
    <n v="2436"/>
    <n v="39"/>
    <s v="US"/>
    <s v="USD"/>
    <n v="1518328800"/>
    <x v="505"/>
    <n v="1519538400"/>
    <d v="2018-02-25T06:00:00"/>
    <b v="0"/>
    <b v="0"/>
    <s v="theater/plays"/>
    <x v="1"/>
    <s v="plays"/>
  </r>
  <r>
    <n v="328"/>
    <s v="Young PLC"/>
    <s v="Innovative well-modulated functionalities"/>
    <n v="98700"/>
    <n v="131826"/>
    <n v="1.3356231003039514"/>
    <x v="3"/>
    <n v="2441"/>
    <n v="54"/>
    <s v="US"/>
    <s v="USD"/>
    <n v="1543557600"/>
    <x v="506"/>
    <n v="1544508000"/>
    <d v="2018-12-11T06:00:00"/>
    <b v="0"/>
    <b v="0"/>
    <s v="music/rock"/>
    <x v="4"/>
    <s v="rock"/>
  </r>
  <r>
    <n v="695"/>
    <s v="Cardenas, Thompson and Carey"/>
    <s v="Configurable full-range emulation"/>
    <n v="9200"/>
    <n v="12322"/>
    <n v="1.3393478260869565"/>
    <x v="3"/>
    <n v="196"/>
    <n v="62"/>
    <s v="IT"/>
    <s v="EUR"/>
    <n v="1447480800"/>
    <x v="507"/>
    <n v="1448863200"/>
    <d v="2015-11-30T06:00:00"/>
    <b v="1"/>
    <b v="0"/>
    <s v="music/rock"/>
    <x v="4"/>
    <s v="rock"/>
  </r>
  <r>
    <n v="724"/>
    <s v="Mccoy Ltd"/>
    <s v="Business-focused encompassing intranet"/>
    <n v="8400"/>
    <n v="11261"/>
    <n v="1.3405952380952382"/>
    <x v="3"/>
    <n v="121"/>
    <n v="93"/>
    <s v="GB"/>
    <s v="GBP"/>
    <n v="1413954000"/>
    <x v="508"/>
    <n v="1414126800"/>
    <d v="2014-10-24T05:00:00"/>
    <b v="0"/>
    <b v="1"/>
    <s v="theater/plays"/>
    <x v="1"/>
    <s v="plays"/>
  </r>
  <r>
    <n v="203"/>
    <s v="Hayden, Shannon and Stein"/>
    <s v="Customer-focused client-server service-desk"/>
    <n v="143900"/>
    <n v="193413"/>
    <n v="1.3440792216817234"/>
    <x v="3"/>
    <n v="4498"/>
    <n v="42"/>
    <s v="AU"/>
    <s v="AUD"/>
    <n v="1484632800"/>
    <x v="509"/>
    <n v="1484805600"/>
    <d v="2017-01-19T06:00:00"/>
    <b v="0"/>
    <b v="0"/>
    <s v="theater/plays"/>
    <x v="1"/>
    <s v="plays"/>
  </r>
  <r>
    <n v="774"/>
    <s v="Gonzalez-Snow"/>
    <s v="Polarized user-facing interface"/>
    <n v="5000"/>
    <n v="6775"/>
    <n v="1.355"/>
    <x v="3"/>
    <n v="78"/>
    <n v="86"/>
    <s v="IT"/>
    <s v="EUR"/>
    <n v="1463979600"/>
    <x v="510"/>
    <n v="1467522000"/>
    <d v="2016-07-03T05:00:00"/>
    <b v="0"/>
    <b v="0"/>
    <s v="technology/web"/>
    <x v="2"/>
    <s v="web"/>
  </r>
  <r>
    <n v="143"/>
    <s v="Avila-Jones"/>
    <s v="Implemented discrete secured line"/>
    <n v="5400"/>
    <n v="7322"/>
    <n v="1.355925925925926"/>
    <x v="3"/>
    <n v="70"/>
    <n v="104"/>
    <s v="US"/>
    <s v="USD"/>
    <n v="1277701200"/>
    <x v="31"/>
    <n v="1279429200"/>
    <d v="2010-07-18T05:00:00"/>
    <b v="0"/>
    <b v="0"/>
    <s v="music/indie rock"/>
    <x v="4"/>
    <s v="indie rock"/>
  </r>
  <r>
    <n v="737"/>
    <s v="Gardner Inc"/>
    <s v="Function-based systematic Graphical User Interface"/>
    <n v="3700"/>
    <n v="5028"/>
    <n v="1.358918918918919"/>
    <x v="3"/>
    <n v="180"/>
    <n v="27"/>
    <s v="US"/>
    <s v="USD"/>
    <n v="1478844000"/>
    <x v="511"/>
    <n v="1479880800"/>
    <d v="2016-11-23T06:00:00"/>
    <b v="0"/>
    <b v="0"/>
    <s v="music/indie rock"/>
    <x v="4"/>
    <s v="indie rock"/>
  </r>
  <r>
    <n v="967"/>
    <s v="Howard-Douglas"/>
    <s v="Organized human-resource attitude"/>
    <n v="88400"/>
    <n v="121138"/>
    <n v="1.3703393665158372"/>
    <x v="3"/>
    <n v="1573"/>
    <n v="77"/>
    <s v="US"/>
    <s v="USD"/>
    <n v="1333688400"/>
    <x v="512"/>
    <n v="1336885200"/>
    <d v="2012-05-13T05:00:00"/>
    <b v="0"/>
    <b v="0"/>
    <s v="music/world music"/>
    <x v="4"/>
    <s v="world music"/>
  </r>
  <r>
    <n v="166"/>
    <s v="Brown-Vang"/>
    <s v="Robust heuristic artificial intelligence"/>
    <n v="9800"/>
    <n v="13439"/>
    <n v="1.3713265306122449"/>
    <x v="3"/>
    <n v="244"/>
    <n v="55"/>
    <s v="US"/>
    <s v="USD"/>
    <n v="1292997600"/>
    <x v="513"/>
    <n v="1293343200"/>
    <d v="2010-12-26T06:00:00"/>
    <b v="0"/>
    <b v="0"/>
    <s v="photography/photography books"/>
    <x v="5"/>
    <s v="photography books"/>
  </r>
  <r>
    <n v="273"/>
    <s v="Thomas and Sons"/>
    <s v="Re-engineered heuristic forecast"/>
    <n v="7800"/>
    <n v="10704"/>
    <n v="1.3723076923076922"/>
    <x v="3"/>
    <n v="282"/>
    <n v="37"/>
    <s v="CA"/>
    <s v="CAD"/>
    <n v="1505624400"/>
    <x v="514"/>
    <n v="1505883600"/>
    <d v="2017-09-20T05:00:00"/>
    <b v="0"/>
    <b v="0"/>
    <s v="theater/plays"/>
    <x v="1"/>
    <s v="plays"/>
  </r>
  <r>
    <n v="558"/>
    <s v="Ho Ltd"/>
    <s v="Enhanced client-driven capacity"/>
    <n v="5800"/>
    <n v="7966"/>
    <n v="1.373448275862069"/>
    <x v="3"/>
    <n v="126"/>
    <n v="63"/>
    <s v="US"/>
    <s v="USD"/>
    <n v="1456293600"/>
    <x v="189"/>
    <n v="1460005200"/>
    <d v="2016-04-07T05:00:00"/>
    <b v="0"/>
    <b v="0"/>
    <s v="theater/plays"/>
    <x v="1"/>
    <s v="plays"/>
  </r>
  <r>
    <n v="222"/>
    <s v="Johnson LLC"/>
    <s v="Cross-group cohesive circuit"/>
    <n v="4800"/>
    <n v="6623"/>
    <n v="1.3797916666666667"/>
    <x v="3"/>
    <n v="138"/>
    <n v="47"/>
    <s v="US"/>
    <s v="USD"/>
    <n v="1412226000"/>
    <x v="515"/>
    <n v="1412312400"/>
    <d v="2014-10-03T05:00:00"/>
    <b v="0"/>
    <b v="0"/>
    <s v="photography/photography books"/>
    <x v="5"/>
    <s v="photography books"/>
  </r>
  <r>
    <n v="563"/>
    <s v="Kelley, Stanton and Sanchez"/>
    <s v="Optional tangible pricing structure"/>
    <n v="3700"/>
    <n v="5107"/>
    <n v="1.3802702702702703"/>
    <x v="3"/>
    <n v="85"/>
    <n v="60"/>
    <s v="AU"/>
    <s v="AUD"/>
    <n v="1542088800"/>
    <x v="516"/>
    <n v="1543816800"/>
    <d v="2018-12-03T06:00:00"/>
    <b v="0"/>
    <b v="0"/>
    <s v="film &amp; video/documentary"/>
    <x v="3"/>
    <s v="documentary"/>
  </r>
  <r>
    <n v="838"/>
    <s v="Jordan-Fischer"/>
    <s v="Vision-oriented high-level extranet"/>
    <n v="6400"/>
    <n v="8890"/>
    <n v="1.3890625000000001"/>
    <x v="3"/>
    <n v="261"/>
    <n v="34"/>
    <s v="US"/>
    <s v="USD"/>
    <n v="1538024400"/>
    <x v="517"/>
    <n v="1538802000"/>
    <d v="2018-10-06T05:00:00"/>
    <b v="0"/>
    <b v="0"/>
    <s v="theater/plays"/>
    <x v="1"/>
    <s v="plays"/>
  </r>
  <r>
    <n v="512"/>
    <s v="Williams-Walsh"/>
    <s v="Organized explicit core"/>
    <n v="9100"/>
    <n v="12678"/>
    <n v="1.3931868131868133"/>
    <x v="3"/>
    <n v="239"/>
    <n v="53"/>
    <s v="US"/>
    <s v="USD"/>
    <n v="1404536400"/>
    <x v="518"/>
    <n v="1404622800"/>
    <d v="2014-07-06T05:00:00"/>
    <b v="0"/>
    <b v="1"/>
    <s v="games/video games"/>
    <x v="7"/>
    <s v="video games"/>
  </r>
  <r>
    <n v="612"/>
    <s v="Wang, Nguyen and Horton"/>
    <s v="Innovative holistic hub"/>
    <n v="6200"/>
    <n v="8645"/>
    <n v="1.3943548387096774"/>
    <x v="3"/>
    <n v="192"/>
    <n v="45"/>
    <s v="US"/>
    <s v="USD"/>
    <n v="1287810000"/>
    <x v="519"/>
    <n v="1289800800"/>
    <d v="2010-11-15T06:00:00"/>
    <b v="0"/>
    <b v="0"/>
    <s v="music/electric music"/>
    <x v="4"/>
    <s v="electric music"/>
  </r>
  <r>
    <n v="857"/>
    <s v="Miranda, Gray and Hale"/>
    <s v="Programmable disintermediate matrices"/>
    <n v="5300"/>
    <n v="7413"/>
    <n v="1.3986792452830188"/>
    <x v="3"/>
    <n v="225"/>
    <n v="32"/>
    <s v="CH"/>
    <s v="CHF"/>
    <n v="1328421600"/>
    <x v="520"/>
    <n v="1330408800"/>
    <d v="2012-02-28T06:00:00"/>
    <b v="1"/>
    <b v="0"/>
    <s v="film &amp; video/shorts"/>
    <x v="3"/>
    <s v="shorts"/>
  </r>
  <r>
    <n v="37"/>
    <s v="Black, Armstrong and Anderson"/>
    <s v="Profound attitude-oriented functionalities"/>
    <n v="8100"/>
    <n v="11339"/>
    <n v="1.3998765432098765"/>
    <x v="3"/>
    <n v="107"/>
    <n v="105"/>
    <s v="US"/>
    <s v="USD"/>
    <n v="1570338000"/>
    <x v="521"/>
    <n v="1573192800"/>
    <d v="2019-11-08T06:00:00"/>
    <b v="0"/>
    <b v="1"/>
    <s v="publishing/fiction"/>
    <x v="6"/>
    <s v="fiction"/>
  </r>
  <r>
    <n v="53"/>
    <s v="Smith-Jones"/>
    <s v="Reverse-engineered static concept"/>
    <n v="8800"/>
    <n v="12356"/>
    <n v="1.4040909090909091"/>
    <x v="3"/>
    <n v="209"/>
    <n v="59"/>
    <s v="US"/>
    <s v="USD"/>
    <n v="1400562000"/>
    <x v="269"/>
    <n v="1403931600"/>
    <d v="2014-06-28T05:00:00"/>
    <b v="0"/>
    <b v="0"/>
    <s v="film &amp; video/drama"/>
    <x v="3"/>
    <s v="drama"/>
  </r>
  <r>
    <n v="461"/>
    <s v="Terry-Salinas"/>
    <s v="Networked secondary structure"/>
    <n v="98800"/>
    <n v="139354"/>
    <n v="1.4104655870445344"/>
    <x v="3"/>
    <n v="2080"/>
    <n v="66"/>
    <s v="US"/>
    <s v="USD"/>
    <n v="1398661200"/>
    <x v="522"/>
    <n v="1400389200"/>
    <d v="2014-05-18T05:00:00"/>
    <b v="0"/>
    <b v="0"/>
    <s v="film &amp; video/drama"/>
    <x v="3"/>
    <s v="drama"/>
  </r>
  <r>
    <n v="783"/>
    <s v="Vega, Chan and Carney"/>
    <s v="Down-sized systematic utilization"/>
    <n v="7400"/>
    <n v="10451"/>
    <n v="1.4122972972972974"/>
    <x v="3"/>
    <n v="138"/>
    <n v="75"/>
    <s v="US"/>
    <s v="USD"/>
    <n v="1387260000"/>
    <x v="523"/>
    <n v="1387864800"/>
    <d v="2013-12-24T06:00:00"/>
    <b v="0"/>
    <b v="0"/>
    <s v="music/rock"/>
    <x v="4"/>
    <s v="rock"/>
  </r>
  <r>
    <n v="691"/>
    <s v="Ray, Li and Li"/>
    <s v="Front-line disintermediate hub"/>
    <n v="5000"/>
    <n v="7119"/>
    <n v="1.4238"/>
    <x v="3"/>
    <n v="237"/>
    <n v="30"/>
    <s v="US"/>
    <s v="USD"/>
    <n v="1349240400"/>
    <x v="524"/>
    <n v="1350709200"/>
    <d v="2012-10-20T05:00:00"/>
    <b v="1"/>
    <b v="1"/>
    <s v="film &amp; video/documentary"/>
    <x v="3"/>
    <s v="documentary"/>
  </r>
  <r>
    <n v="709"/>
    <s v="Silva, Walker and Martin"/>
    <s v="Grass-roots 4thgeneration product"/>
    <n v="9800"/>
    <n v="13954"/>
    <n v="1.4238775510204082"/>
    <x v="3"/>
    <n v="186"/>
    <n v="75"/>
    <s v="IT"/>
    <s v="EUR"/>
    <n v="1334811600"/>
    <x v="394"/>
    <n v="1335416400"/>
    <d v="2012-04-26T05:00:00"/>
    <b v="0"/>
    <b v="0"/>
    <s v="theater/plays"/>
    <x v="1"/>
    <s v="plays"/>
  </r>
  <r>
    <n v="841"/>
    <s v="Garcia, Dunn and Richardson"/>
    <s v="Automated even-keeled emulation"/>
    <n v="9100"/>
    <n v="12991"/>
    <n v="1.4275824175824177"/>
    <x v="3"/>
    <n v="155"/>
    <n v="83"/>
    <s v="US"/>
    <s v="USD"/>
    <n v="1455861600"/>
    <x v="525"/>
    <n v="1457244000"/>
    <d v="2016-03-06T06:00:00"/>
    <b v="0"/>
    <b v="0"/>
    <s v="technology/web"/>
    <x v="2"/>
    <s v="web"/>
  </r>
  <r>
    <n v="104"/>
    <s v="Smith, Wells and Nguyen"/>
    <s v="Self-enabling grid-enabled initiative"/>
    <n v="119200"/>
    <n v="170623"/>
    <n v="1.4314010067114094"/>
    <x v="3"/>
    <n v="1917"/>
    <n v="89"/>
    <s v="US"/>
    <s v="USD"/>
    <n v="1495515600"/>
    <x v="526"/>
    <n v="1495602000"/>
    <d v="2017-05-24T05:00:00"/>
    <b v="0"/>
    <b v="0"/>
    <s v="music/indie rock"/>
    <x v="4"/>
    <s v="indie rock"/>
  </r>
  <r>
    <n v="979"/>
    <s v="Williams, Martin and Meyer"/>
    <s v="Innovative well-modulated capability"/>
    <n v="60200"/>
    <n v="86244"/>
    <n v="1.432624584717608"/>
    <x v="3"/>
    <n v="1015"/>
    <n v="84"/>
    <s v="GB"/>
    <s v="GBP"/>
    <n v="1426395600"/>
    <x v="346"/>
    <n v="1426914000"/>
    <d v="2015-03-21T05:00:00"/>
    <b v="0"/>
    <b v="0"/>
    <s v="theater/plays"/>
    <x v="1"/>
    <s v="plays"/>
  </r>
  <r>
    <n v="56"/>
    <s v="Flores, Miller and Johnson"/>
    <s v="Horizontal context-sensitive knowledge user"/>
    <n v="8000"/>
    <n v="11493"/>
    <n v="1.436625"/>
    <x v="3"/>
    <n v="164"/>
    <n v="70"/>
    <s v="US"/>
    <s v="USD"/>
    <n v="1420869600"/>
    <x v="527"/>
    <n v="1421474400"/>
    <d v="2015-01-17T06:00:00"/>
    <b v="0"/>
    <b v="0"/>
    <s v="technology/wearables"/>
    <x v="2"/>
    <s v="wearables"/>
  </r>
  <r>
    <n v="298"/>
    <s v="Chase, Garcia and Johnson"/>
    <s v="Adaptive intangible database"/>
    <n v="3500"/>
    <n v="5037"/>
    <n v="1.4391428571428571"/>
    <x v="3"/>
    <n v="72"/>
    <n v="69"/>
    <s v="US"/>
    <s v="USD"/>
    <n v="1456466400"/>
    <x v="528"/>
    <n v="1458018000"/>
    <d v="2016-03-15T05:00:00"/>
    <b v="0"/>
    <b v="1"/>
    <s v="music/rock"/>
    <x v="4"/>
    <s v="rock"/>
  </r>
  <r>
    <n v="60"/>
    <s v="Crawford-Peters"/>
    <s v="User-centric regional database"/>
    <n v="94200"/>
    <n v="135997"/>
    <n v="1.4437048832271762"/>
    <x v="3"/>
    <n v="1600"/>
    <n v="84"/>
    <s v="CA"/>
    <s v="CAD"/>
    <n v="1342501200"/>
    <x v="529"/>
    <n v="1342760400"/>
    <d v="2012-07-20T05:00:00"/>
    <b v="0"/>
    <b v="0"/>
    <s v="theater/plays"/>
    <x v="1"/>
    <s v="plays"/>
  </r>
  <r>
    <n v="105"/>
    <s v="Charles-Johnson"/>
    <s v="Total fresh-thinking system engine"/>
    <n v="6800"/>
    <n v="9829"/>
    <n v="1.4454411764705883"/>
    <x v="3"/>
    <n v="95"/>
    <n v="103"/>
    <s v="US"/>
    <s v="USD"/>
    <n v="1364878800"/>
    <x v="530"/>
    <n v="1366434000"/>
    <d v="2013-04-20T05:00:00"/>
    <b v="0"/>
    <b v="0"/>
    <s v="technology/web"/>
    <x v="2"/>
    <s v="web"/>
  </r>
  <r>
    <n v="642"/>
    <s v="Ramos, Moreno and Lewis"/>
    <s v="Extended multi-state knowledge user"/>
    <n v="9200"/>
    <n v="13382"/>
    <n v="1.4545652173913044"/>
    <x v="3"/>
    <n v="129"/>
    <n v="103"/>
    <s v="CA"/>
    <s v="CAD"/>
    <n v="1545026400"/>
    <x v="531"/>
    <n v="1545804000"/>
    <d v="2018-12-26T06:00:00"/>
    <b v="0"/>
    <b v="0"/>
    <s v="technology/wearables"/>
    <x v="2"/>
    <s v="wearables"/>
  </r>
  <r>
    <n v="521"/>
    <s v="Wilson Ltd"/>
    <s v="Function-based multi-state software"/>
    <n v="7600"/>
    <n v="11061"/>
    <n v="1.4553947368421052"/>
    <x v="3"/>
    <n v="369"/>
    <n v="29"/>
    <s v="US"/>
    <s v="USD"/>
    <n v="1471928400"/>
    <x v="532"/>
    <n v="1472446800"/>
    <d v="2016-08-29T05:00:00"/>
    <b v="0"/>
    <b v="1"/>
    <s v="film &amp; video/drama"/>
    <x v="3"/>
    <s v="drama"/>
  </r>
  <r>
    <n v="983"/>
    <s v="Beck-Weber"/>
    <s v="Business-focused full-range core"/>
    <n v="129100"/>
    <n v="188404"/>
    <n v="1.4593648334624323"/>
    <x v="3"/>
    <n v="2326"/>
    <n v="80"/>
    <s v="US"/>
    <s v="USD"/>
    <n v="1564894800"/>
    <x v="533"/>
    <n v="1566190800"/>
    <d v="2019-08-19T05:00:00"/>
    <b v="0"/>
    <b v="0"/>
    <s v="film &amp; video/documentary"/>
    <x v="3"/>
    <s v="documentary"/>
  </r>
  <r>
    <n v="257"/>
    <s v="Williams Inc"/>
    <s v="Decentralized exuding strategy"/>
    <n v="5700"/>
    <n v="8322"/>
    <n v="1.46"/>
    <x v="3"/>
    <n v="92"/>
    <n v="90"/>
    <s v="US"/>
    <s v="USD"/>
    <n v="1362463200"/>
    <x v="534"/>
    <n v="1363669200"/>
    <d v="2013-03-19T05:00:00"/>
    <b v="0"/>
    <b v="0"/>
    <s v="theater/plays"/>
    <x v="1"/>
    <s v="plays"/>
  </r>
  <r>
    <n v="385"/>
    <s v="Warren-Harrison"/>
    <s v="Programmable incremental knowledge user"/>
    <n v="38900"/>
    <n v="56859"/>
    <n v="1.4616709511568124"/>
    <x v="3"/>
    <n v="1137"/>
    <n v="50"/>
    <s v="US"/>
    <s v="USD"/>
    <n v="1553835600"/>
    <x v="535"/>
    <n v="1556600400"/>
    <d v="2019-04-30T05:00:00"/>
    <b v="0"/>
    <b v="0"/>
    <s v="publishing/nonfiction"/>
    <x v="6"/>
    <s v="nonfiction"/>
  </r>
  <r>
    <n v="585"/>
    <s v="Pugh LLC"/>
    <s v="Reactive analyzing function"/>
    <n v="8900"/>
    <n v="13065"/>
    <n v="1.4679775280898877"/>
    <x v="3"/>
    <n v="136"/>
    <n v="96"/>
    <s v="US"/>
    <s v="USD"/>
    <n v="1268888400"/>
    <x v="536"/>
    <n v="1269752400"/>
    <d v="2010-03-28T05:00:00"/>
    <b v="0"/>
    <b v="0"/>
    <s v="publishing/translations"/>
    <x v="6"/>
    <s v="translations"/>
  </r>
  <r>
    <n v="710"/>
    <s v="Huynh, Gallegos and Mills"/>
    <s v="Reduced next generation info-mediaries"/>
    <n v="4300"/>
    <n v="6358"/>
    <n v="1.4786046511627906"/>
    <x v="3"/>
    <n v="125"/>
    <n v="50"/>
    <s v="US"/>
    <s v="USD"/>
    <n v="1531544400"/>
    <x v="537"/>
    <n v="1532149200"/>
    <d v="2018-07-21T05:00:00"/>
    <b v="0"/>
    <b v="1"/>
    <s v="theater/plays"/>
    <x v="1"/>
    <s v="plays"/>
  </r>
  <r>
    <n v="120"/>
    <s v="Vega Group"/>
    <s v="Synchronized regional synergy"/>
    <n v="75100"/>
    <n v="112272"/>
    <n v="1.4949667110519307"/>
    <x v="3"/>
    <n v="1782"/>
    <n v="63"/>
    <s v="US"/>
    <s v="USD"/>
    <n v="1429246800"/>
    <x v="538"/>
    <n v="1429592400"/>
    <d v="2015-04-21T05:00:00"/>
    <b v="0"/>
    <b v="1"/>
    <s v="games/mobile games"/>
    <x v="7"/>
    <s v="mobile games"/>
  </r>
  <r>
    <n v="162"/>
    <s v="Keith, Alvarez and Potter"/>
    <s v="Extended bottom-line open architecture"/>
    <n v="6100"/>
    <n v="9134"/>
    <n v="1.4973770491803278"/>
    <x v="3"/>
    <n v="157"/>
    <n v="58"/>
    <s v="CH"/>
    <s v="CHF"/>
    <n v="1544248800"/>
    <x v="539"/>
    <n v="1546840800"/>
    <d v="2019-01-07T06:00:00"/>
    <b v="0"/>
    <b v="0"/>
    <s v="music/rock"/>
    <x v="4"/>
    <s v="rock"/>
  </r>
  <r>
    <n v="536"/>
    <s v="Shannon-Olson"/>
    <s v="Enhanced methodical middleware"/>
    <n v="9800"/>
    <n v="14697"/>
    <n v="1.4996938775510205"/>
    <x v="3"/>
    <n v="140"/>
    <n v="104"/>
    <s v="IT"/>
    <s v="EUR"/>
    <n v="1282626000"/>
    <x v="540"/>
    <n v="1284872400"/>
    <d v="2010-09-19T05:00:00"/>
    <b v="0"/>
    <b v="0"/>
    <s v="publishing/fiction"/>
    <x v="6"/>
    <s v="fiction"/>
  </r>
  <r>
    <n v="682"/>
    <s v="Nguyen and Sons"/>
    <s v="Compatible 5thgeneration concept"/>
    <n v="5400"/>
    <n v="8109"/>
    <n v="1.5016666666666667"/>
    <x v="3"/>
    <n v="103"/>
    <n v="78"/>
    <s v="US"/>
    <s v="USD"/>
    <n v="1386741600"/>
    <x v="403"/>
    <n v="1387519200"/>
    <d v="2013-12-20T06:00:00"/>
    <b v="0"/>
    <b v="0"/>
    <s v="theater/plays"/>
    <x v="1"/>
    <s v="plays"/>
  </r>
  <r>
    <n v="35"/>
    <s v="Mitchell and Sons"/>
    <s v="Synergized intangible challenge"/>
    <n v="125500"/>
    <n v="188628"/>
    <n v="1.5030119521912351"/>
    <x v="3"/>
    <n v="1965"/>
    <n v="95"/>
    <s v="DK"/>
    <s v="DKK"/>
    <n v="1547877600"/>
    <x v="82"/>
    <n v="1551506400"/>
    <d v="2019-03-02T06:00:00"/>
    <b v="0"/>
    <b v="1"/>
    <s v="film &amp; video/drama"/>
    <x v="3"/>
    <s v="drama"/>
  </r>
  <r>
    <n v="75"/>
    <s v="White, Torres and Bishop"/>
    <s v="Multi-layered dynamic protocol"/>
    <n v="9700"/>
    <n v="14606"/>
    <n v="1.5057731958762886"/>
    <x v="3"/>
    <n v="170"/>
    <n v="85"/>
    <s v="US"/>
    <s v="USD"/>
    <n v="1531630800"/>
    <x v="541"/>
    <n v="1532322000"/>
    <d v="2018-07-23T05:00:00"/>
    <b v="0"/>
    <b v="0"/>
    <s v="photography/photography books"/>
    <x v="5"/>
    <s v="photography books"/>
  </r>
  <r>
    <n v="34"/>
    <s v="Maldonado and Sons"/>
    <s v="Reverse-engineered asynchronous archive"/>
    <n v="9300"/>
    <n v="14025"/>
    <n v="1.5080645161290323"/>
    <x v="3"/>
    <n v="165"/>
    <n v="85"/>
    <s v="US"/>
    <s v="USD"/>
    <n v="1490245200"/>
    <x v="542"/>
    <n v="1490677200"/>
    <d v="2017-03-28T05:00:00"/>
    <b v="0"/>
    <b v="0"/>
    <s v="film &amp; video/documentary"/>
    <x v="3"/>
    <s v="documentary"/>
  </r>
  <r>
    <n v="554"/>
    <s v="Ritter PLC"/>
    <s v="Multi-channeled upward-trending application"/>
    <n v="9500"/>
    <n v="14408"/>
    <n v="1.5166315789473683"/>
    <x v="3"/>
    <n v="554"/>
    <n v="26"/>
    <s v="CA"/>
    <s v="CAD"/>
    <n v="1482127200"/>
    <x v="543"/>
    <n v="1482645600"/>
    <d v="2016-12-25T06:00:00"/>
    <b v="0"/>
    <b v="0"/>
    <s v="music/indie rock"/>
    <x v="4"/>
    <s v="indie rock"/>
  </r>
  <r>
    <n v="628"/>
    <s v="Dunn, Moreno and Green"/>
    <s v="Intuitive object-oriented task-force"/>
    <n v="1900"/>
    <n v="2884"/>
    <n v="1.5178947368421052"/>
    <x v="3"/>
    <n v="96"/>
    <n v="30"/>
    <s v="US"/>
    <s v="USD"/>
    <n v="1286168400"/>
    <x v="544"/>
    <n v="1286427600"/>
    <d v="2010-10-07T05:00:00"/>
    <b v="0"/>
    <b v="0"/>
    <s v="music/indie rock"/>
    <x v="4"/>
    <s v="indie rock"/>
  </r>
  <r>
    <n v="212"/>
    <s v="Johnson Inc"/>
    <s v="Profound next generation infrastructure"/>
    <n v="8100"/>
    <n v="12300"/>
    <n v="1.5185185185185186"/>
    <x v="3"/>
    <n v="168"/>
    <n v="73"/>
    <s v="US"/>
    <s v="USD"/>
    <n v="1576389600"/>
    <x v="545"/>
    <n v="1580364000"/>
    <d v="2020-01-30T06:00:00"/>
    <b v="0"/>
    <b v="0"/>
    <s v="theater/plays"/>
    <x v="1"/>
    <s v="plays"/>
  </r>
  <r>
    <n v="984"/>
    <s v="Lewis-Jacobson"/>
    <s v="Exclusive system-worthy Graphic Interface"/>
    <n v="6500"/>
    <n v="9910"/>
    <n v="1.5246153846153847"/>
    <x v="3"/>
    <n v="381"/>
    <n v="26"/>
    <s v="US"/>
    <s v="USD"/>
    <n v="1567918800"/>
    <x v="546"/>
    <n v="1570165200"/>
    <d v="2019-10-04T05:00:00"/>
    <b v="0"/>
    <b v="0"/>
    <s v="theater/plays"/>
    <x v="1"/>
    <s v="plays"/>
  </r>
  <r>
    <n v="697"/>
    <s v="Fox-Williams"/>
    <s v="Profound system-worthy functionalities"/>
    <n v="128900"/>
    <n v="196960"/>
    <n v="1.5280062063615205"/>
    <x v="3"/>
    <n v="7295"/>
    <n v="26"/>
    <s v="US"/>
    <s v="USD"/>
    <n v="1522472400"/>
    <x v="547"/>
    <n v="1522645200"/>
    <d v="2018-04-02T05:00:00"/>
    <b v="0"/>
    <b v="0"/>
    <s v="music/electric music"/>
    <x v="4"/>
    <s v="electric music"/>
  </r>
  <r>
    <n v="719"/>
    <s v="Pace, Simpson and Watkins"/>
    <s v="Down-sized uniform ability"/>
    <n v="6900"/>
    <n v="10557"/>
    <n v="1.53"/>
    <x v="3"/>
    <n v="123"/>
    <n v="85"/>
    <s v="US"/>
    <s v="USD"/>
    <n v="1338267600"/>
    <x v="548"/>
    <n v="1339218000"/>
    <d v="2012-06-09T05:00:00"/>
    <b v="0"/>
    <b v="0"/>
    <s v="publishing/fiction"/>
    <x v="6"/>
    <s v="fiction"/>
  </r>
  <r>
    <n v="834"/>
    <s v="Gallegos, Wagner and Gaines"/>
    <s v="Expanded fault-tolerant emulation"/>
    <n v="7300"/>
    <n v="11228"/>
    <n v="1.5380821917808218"/>
    <x v="3"/>
    <n v="119"/>
    <n v="94"/>
    <s v="US"/>
    <s v="USD"/>
    <n v="1371963600"/>
    <x v="549"/>
    <n v="1372482000"/>
    <d v="2013-06-29T05:00:00"/>
    <b v="0"/>
    <b v="0"/>
    <s v="theater/plays"/>
    <x v="1"/>
    <s v="plays"/>
  </r>
  <r>
    <n v="593"/>
    <s v="Hale-Hayes"/>
    <s v="Ameliorated client-driven open system"/>
    <n v="121600"/>
    <n v="188288"/>
    <n v="1.5484210526315789"/>
    <x v="3"/>
    <n v="4006"/>
    <n v="47"/>
    <s v="US"/>
    <s v="USD"/>
    <n v="1395810000"/>
    <x v="550"/>
    <n v="1396933200"/>
    <d v="2014-04-08T05:00:00"/>
    <b v="0"/>
    <b v="0"/>
    <s v="film &amp; video/animation"/>
    <x v="3"/>
    <s v="animation"/>
  </r>
  <r>
    <n v="975"/>
    <s v="Ayala Group"/>
    <s v="Right-sized maximized migration"/>
    <n v="5400"/>
    <n v="8366"/>
    <n v="1.5492592592592593"/>
    <x v="3"/>
    <n v="135"/>
    <n v="61"/>
    <s v="US"/>
    <s v="USD"/>
    <n v="1448776800"/>
    <x v="551"/>
    <n v="1452146400"/>
    <d v="2016-01-07T06:00:00"/>
    <b v="0"/>
    <b v="1"/>
    <s v="theater/plays"/>
    <x v="1"/>
    <s v="plays"/>
  </r>
  <r>
    <n v="216"/>
    <s v="Johnson, Dixon and Zimmerman"/>
    <s v="Organic dynamic algorithm"/>
    <n v="121700"/>
    <n v="188721"/>
    <n v="1.5507066557107643"/>
    <x v="3"/>
    <n v="1815"/>
    <n v="103"/>
    <s v="US"/>
    <s v="USD"/>
    <n v="1321941600"/>
    <x v="552"/>
    <n v="1322114400"/>
    <d v="2011-11-24T06:00:00"/>
    <b v="0"/>
    <b v="0"/>
    <s v="theater/plays"/>
    <x v="1"/>
    <s v="plays"/>
  </r>
  <r>
    <n v="130"/>
    <s v="Luna, Anderson and Fox"/>
    <s v="Secured directional encryption"/>
    <n v="9600"/>
    <n v="14925"/>
    <n v="1.5546875"/>
    <x v="3"/>
    <n v="533"/>
    <n v="28"/>
    <s v="DK"/>
    <s v="DKK"/>
    <n v="1319605200"/>
    <x v="553"/>
    <n v="1320991200"/>
    <d v="2011-11-11T06:00:00"/>
    <b v="0"/>
    <b v="0"/>
    <s v="film &amp; video/drama"/>
    <x v="3"/>
    <s v="drama"/>
  </r>
  <r>
    <n v="614"/>
    <s v="Barnett and Sons"/>
    <s v="Business-focused dynamic info-mediaries"/>
    <n v="26500"/>
    <n v="41205"/>
    <n v="1.5549056603773586"/>
    <x v="3"/>
    <n v="723"/>
    <n v="56"/>
    <s v="US"/>
    <s v="USD"/>
    <n v="1484114400"/>
    <x v="554"/>
    <n v="1485669600"/>
    <d v="2017-01-29T06:00:00"/>
    <b v="0"/>
    <b v="0"/>
    <s v="theater/plays"/>
    <x v="1"/>
    <s v="plays"/>
  </r>
  <r>
    <n v="915"/>
    <s v="Riggs Group"/>
    <s v="Configurable upward-trending solution"/>
    <n v="125900"/>
    <n v="195936"/>
    <n v="1.5562827640984909"/>
    <x v="3"/>
    <n v="1866"/>
    <n v="105"/>
    <s v="GB"/>
    <s v="GBP"/>
    <n v="1503982800"/>
    <x v="555"/>
    <n v="1504760400"/>
    <d v="2017-09-07T05:00:00"/>
    <b v="0"/>
    <b v="0"/>
    <s v="film &amp; video/television"/>
    <x v="3"/>
    <s v="television"/>
  </r>
  <r>
    <n v="526"/>
    <s v="Smith-Sparks"/>
    <s v="Digitized bandwidth-monitored open architecture"/>
    <n v="8300"/>
    <n v="12944"/>
    <n v="1.5595180722891566"/>
    <x v="3"/>
    <n v="147"/>
    <n v="88"/>
    <s v="US"/>
    <s v="USD"/>
    <n v="1451109600"/>
    <x v="193"/>
    <n v="1454306400"/>
    <d v="2016-02-01T06:00:00"/>
    <b v="0"/>
    <b v="1"/>
    <s v="theater/plays"/>
    <x v="1"/>
    <s v="plays"/>
  </r>
  <r>
    <n v="901"/>
    <s v="Hogan Group"/>
    <s v="Versatile bottom-line definition"/>
    <n v="5600"/>
    <n v="8746"/>
    <n v="1.5617857142857143"/>
    <x v="3"/>
    <n v="159"/>
    <n v="55"/>
    <s v="US"/>
    <s v="USD"/>
    <n v="1531803600"/>
    <x v="556"/>
    <n v="1534654800"/>
    <d v="2018-08-19T05:00:00"/>
    <b v="0"/>
    <b v="1"/>
    <s v="music/rock"/>
    <x v="4"/>
    <s v="rock"/>
  </r>
  <r>
    <n v="722"/>
    <s v="Thomas-Simmons"/>
    <s v="Proactive 24hour frame"/>
    <n v="48500"/>
    <n v="75906"/>
    <n v="1.5650721649484536"/>
    <x v="3"/>
    <n v="3036"/>
    <n v="25"/>
    <s v="US"/>
    <s v="USD"/>
    <n v="1509948000"/>
    <x v="138"/>
    <n v="1512280800"/>
    <d v="2017-12-03T06:00:00"/>
    <b v="0"/>
    <b v="0"/>
    <s v="film &amp; video/documentary"/>
    <x v="3"/>
    <s v="documentary"/>
  </r>
  <r>
    <n v="36"/>
    <s v="Jackson-Lewis"/>
    <s v="Monitored multi-state encryption"/>
    <n v="700"/>
    <n v="1101"/>
    <n v="1.572857142857143"/>
    <x v="3"/>
    <n v="16"/>
    <n v="68"/>
    <s v="US"/>
    <s v="USD"/>
    <n v="1298700000"/>
    <x v="557"/>
    <n v="1300856400"/>
    <d v="2011-03-23T05:00:00"/>
    <b v="0"/>
    <b v="0"/>
    <s v="theater/plays"/>
    <x v="1"/>
    <s v="plays"/>
  </r>
  <r>
    <n v="749"/>
    <s v="Hunter-Logan"/>
    <s v="Down-sized needs-based task-force"/>
    <n v="8600"/>
    <n v="13527"/>
    <n v="1.5729069767441861"/>
    <x v="3"/>
    <n v="366"/>
    <n v="36"/>
    <s v="IT"/>
    <s v="EUR"/>
    <n v="1412744400"/>
    <x v="558"/>
    <n v="1413781200"/>
    <d v="2014-10-20T05:00:00"/>
    <b v="0"/>
    <b v="1"/>
    <s v="technology/wearables"/>
    <x v="2"/>
    <s v="wearables"/>
  </r>
  <r>
    <n v="995"/>
    <s v="Manning-Hamilton"/>
    <s v="Vision-oriented scalable definition"/>
    <n v="97300"/>
    <n v="153216"/>
    <n v="1.5746762589928058"/>
    <x v="3"/>
    <n v="2043"/>
    <n v="74"/>
    <s v="US"/>
    <s v="USD"/>
    <n v="1541307600"/>
    <x v="559"/>
    <n v="1543816800"/>
    <d v="2018-12-03T06:00:00"/>
    <b v="0"/>
    <b v="1"/>
    <s v="food/food trucks"/>
    <x v="0"/>
    <s v="food trucks"/>
  </r>
  <r>
    <n v="833"/>
    <s v="Levine, Martin and Hernandez"/>
    <s v="Expanded asynchronous groupware"/>
    <n v="6800"/>
    <n v="10723"/>
    <n v="1.5769117647058823"/>
    <x v="3"/>
    <n v="165"/>
    <n v="64"/>
    <s v="DK"/>
    <s v="DKK"/>
    <n v="1297663200"/>
    <x v="560"/>
    <n v="1298613600"/>
    <d v="2011-02-25T06:00:00"/>
    <b v="0"/>
    <b v="0"/>
    <s v="publishing/translations"/>
    <x v="6"/>
    <s v="translations"/>
  </r>
  <r>
    <n v="260"/>
    <s v="Allen-Jones"/>
    <s v="Centralized modular initiative"/>
    <n v="6300"/>
    <n v="9935"/>
    <n v="1.5769841269841269"/>
    <x v="3"/>
    <n v="261"/>
    <n v="38"/>
    <s v="US"/>
    <s v="USD"/>
    <n v="1348808400"/>
    <x v="392"/>
    <n v="1349845200"/>
    <d v="2012-10-10T05:00:00"/>
    <b v="0"/>
    <b v="0"/>
    <s v="music/rock"/>
    <x v="4"/>
    <s v="rock"/>
  </r>
  <r>
    <n v="233"/>
    <s v="Reid, Rivera and Perry"/>
    <s v="Multi-lateral national adapter"/>
    <n v="3800"/>
    <n v="6000"/>
    <n v="1.5789473684210527"/>
    <x v="3"/>
    <n v="62"/>
    <n v="96"/>
    <s v="US"/>
    <s v="USD"/>
    <n v="1307854800"/>
    <x v="561"/>
    <n v="1309237200"/>
    <d v="2011-06-28T05:00:00"/>
    <b v="0"/>
    <b v="0"/>
    <s v="film &amp; video/animation"/>
    <x v="3"/>
    <s v="animation"/>
  </r>
  <r>
    <n v="707"/>
    <s v="Moore, Cook and Wright"/>
    <s v="Visionary maximized Local Area Network"/>
    <n v="7300"/>
    <n v="11579"/>
    <n v="1.5861643835616439"/>
    <x v="3"/>
    <n v="168"/>
    <n v="68"/>
    <s v="US"/>
    <s v="USD"/>
    <n v="1544248800"/>
    <x v="539"/>
    <n v="1547359200"/>
    <d v="2019-01-13T06:00:00"/>
    <b v="0"/>
    <b v="0"/>
    <s v="film &amp; video/drama"/>
    <x v="3"/>
    <s v="drama"/>
  </r>
  <r>
    <n v="533"/>
    <s v="Holt, Bernard and Johnson"/>
    <s v="Multi-lateral didactic encoding"/>
    <n v="115600"/>
    <n v="184086"/>
    <n v="1.5924394463667819"/>
    <x v="3"/>
    <n v="2218"/>
    <n v="82"/>
    <s v="GB"/>
    <s v="GBP"/>
    <n v="1374642000"/>
    <x v="562"/>
    <n v="1377752400"/>
    <d v="2013-08-29T05:00:00"/>
    <b v="0"/>
    <b v="0"/>
    <s v="music/indie rock"/>
    <x v="4"/>
    <s v="indie rock"/>
  </r>
  <r>
    <n v="370"/>
    <s v="Skinner PLC"/>
    <s v="Intuitive well-modulated middleware"/>
    <n v="112300"/>
    <n v="178965"/>
    <n v="1.593633125556545"/>
    <x v="3"/>
    <n v="5966"/>
    <n v="29"/>
    <s v="US"/>
    <s v="USD"/>
    <n v="1555304400"/>
    <x v="563"/>
    <n v="1555822800"/>
    <d v="2019-04-21T05:00:00"/>
    <b v="0"/>
    <b v="0"/>
    <s v="theater/plays"/>
    <x v="1"/>
    <s v="plays"/>
  </r>
  <r>
    <n v="237"/>
    <s v="Ellison PLC"/>
    <s v="Re-contextualized tangible open architecture"/>
    <n v="9300"/>
    <n v="14822"/>
    <n v="1.593763440860215"/>
    <x v="3"/>
    <n v="329"/>
    <n v="45"/>
    <s v="US"/>
    <s v="USD"/>
    <n v="1398402000"/>
    <x v="564"/>
    <n v="1398574800"/>
    <d v="2014-04-27T05:00:00"/>
    <b v="0"/>
    <b v="0"/>
    <s v="film &amp; video/animation"/>
    <x v="3"/>
    <s v="animation"/>
  </r>
  <r>
    <n v="17"/>
    <s v="Cochran-Nguyen"/>
    <s v="Seamless 4thgeneration methodology"/>
    <n v="84600"/>
    <n v="134845"/>
    <n v="1.5939125295508274"/>
    <x v="3"/>
    <n v="1249"/>
    <n v="107"/>
    <s v="US"/>
    <s v="USD"/>
    <n v="1294812000"/>
    <x v="565"/>
    <n v="1294898400"/>
    <d v="2011-01-13T06:00:00"/>
    <b v="0"/>
    <b v="0"/>
    <s v="film &amp; video/animation"/>
    <x v="3"/>
    <s v="animation"/>
  </r>
  <r>
    <n v="943"/>
    <s v="Peterson, Gonzalez and Spencer"/>
    <s v="Synchronized fault-tolerant algorithm"/>
    <n v="7500"/>
    <n v="11969"/>
    <n v="1.5958666666666668"/>
    <x v="3"/>
    <n v="114"/>
    <n v="104"/>
    <s v="US"/>
    <s v="USD"/>
    <n v="1411534800"/>
    <x v="566"/>
    <n v="1414558800"/>
    <d v="2014-10-29T05:00:00"/>
    <b v="0"/>
    <b v="0"/>
    <s v="food/food trucks"/>
    <x v="0"/>
    <s v="food trucks"/>
  </r>
  <r>
    <n v="125"/>
    <s v="Pratt LLC"/>
    <s v="Stand-alone web-enabled moderator"/>
    <n v="5300"/>
    <n v="8475"/>
    <n v="1.5990566037735849"/>
    <x v="3"/>
    <n v="180"/>
    <n v="47"/>
    <s v="US"/>
    <s v="USD"/>
    <n v="1537333200"/>
    <x v="132"/>
    <n v="1537678800"/>
    <d v="2018-09-23T05:00:00"/>
    <b v="0"/>
    <b v="0"/>
    <s v="theater/plays"/>
    <x v="1"/>
    <s v="plays"/>
  </r>
  <r>
    <n v="623"/>
    <s v="Smith, Scott and Rodriguez"/>
    <s v="Organic actuating protocol"/>
    <n v="94300"/>
    <n v="150806"/>
    <n v="1.5992152704135738"/>
    <x v="3"/>
    <n v="2693"/>
    <n v="55"/>
    <s v="GB"/>
    <s v="GBP"/>
    <n v="1437022800"/>
    <x v="567"/>
    <n v="1437454800"/>
    <d v="2015-07-21T05:00:00"/>
    <b v="0"/>
    <b v="0"/>
    <s v="theater/plays"/>
    <x v="1"/>
    <s v="plays"/>
  </r>
  <r>
    <n v="363"/>
    <s v="Gray-Davis"/>
    <s v="Re-contextualized local initiative"/>
    <n v="5200"/>
    <n v="8330"/>
    <n v="1.601923076923077"/>
    <x v="3"/>
    <n v="139"/>
    <n v="59"/>
    <s v="US"/>
    <s v="USD"/>
    <n v="1324965600"/>
    <x v="568"/>
    <n v="1325052000"/>
    <d v="2011-12-28T06:00:00"/>
    <b v="0"/>
    <b v="0"/>
    <s v="music/rock"/>
    <x v="4"/>
    <s v="rock"/>
  </r>
  <r>
    <n v="380"/>
    <s v="Davidson, Wilcox and Lewis"/>
    <s v="Optional clear-thinking process improvement"/>
    <n v="2500"/>
    <n v="4008"/>
    <n v="1.6032"/>
    <x v="3"/>
    <n v="84"/>
    <n v="47"/>
    <s v="US"/>
    <s v="USD"/>
    <n v="1371963600"/>
    <x v="549"/>
    <n v="1372395600"/>
    <d v="2013-06-28T05:00:00"/>
    <b v="0"/>
    <b v="0"/>
    <s v="theater/plays"/>
    <x v="1"/>
    <s v="plays"/>
  </r>
  <r>
    <n v="30"/>
    <s v="Clark-Cooke"/>
    <s v="Down-sized analyzing challenge"/>
    <n v="9000"/>
    <n v="14455"/>
    <n v="1.606111111111111"/>
    <x v="3"/>
    <n v="129"/>
    <n v="112"/>
    <s v="US"/>
    <s v="USD"/>
    <n v="1558674000"/>
    <x v="569"/>
    <n v="1559106000"/>
    <d v="2019-05-29T05:00:00"/>
    <b v="0"/>
    <b v="0"/>
    <s v="film &amp; video/animation"/>
    <x v="3"/>
    <s v="animation"/>
  </r>
  <r>
    <n v="949"/>
    <s v="Wright LLC"/>
    <s v="Seamless clear-thinking conglomeration"/>
    <n v="5900"/>
    <n v="9520"/>
    <n v="1.6135593220338984"/>
    <x v="3"/>
    <n v="203"/>
    <n v="46"/>
    <s v="US"/>
    <s v="USD"/>
    <n v="1429333200"/>
    <x v="570"/>
    <n v="1430974800"/>
    <d v="2015-05-07T05:00:00"/>
    <b v="0"/>
    <b v="0"/>
    <s v="technology/web"/>
    <x v="2"/>
    <s v="web"/>
  </r>
  <r>
    <n v="440"/>
    <s v="Miller-Poole"/>
    <s v="Networked optimal adapter"/>
    <n v="102500"/>
    <n v="165954"/>
    <n v="1.6190634146341463"/>
    <x v="3"/>
    <n v="3131"/>
    <n v="53"/>
    <s v="US"/>
    <s v="USD"/>
    <n v="1498798800"/>
    <x v="571"/>
    <n v="1499662800"/>
    <d v="2017-07-10T05:00:00"/>
    <b v="0"/>
    <b v="0"/>
    <s v="film &amp; video/television"/>
    <x v="3"/>
    <s v="television"/>
  </r>
  <r>
    <n v="713"/>
    <s v="Mays LLC"/>
    <s v="Multi-layered global groupware"/>
    <n v="6900"/>
    <n v="11174"/>
    <n v="1.6194202898550725"/>
    <x v="3"/>
    <n v="103"/>
    <n v="108"/>
    <s v="US"/>
    <s v="USD"/>
    <n v="1471842000"/>
    <x v="572"/>
    <n v="1472878800"/>
    <d v="2016-09-03T05:00:00"/>
    <b v="0"/>
    <b v="0"/>
    <s v="publishing/radio &amp; podcasts"/>
    <x v="6"/>
    <s v="radio &amp; podcasts"/>
  </r>
  <r>
    <n v="598"/>
    <s v="Martinez, Garza and Young"/>
    <s v="Up-sized web-enabled info-mediaries"/>
    <n v="108500"/>
    <n v="175868"/>
    <n v="1.6209032258064515"/>
    <x v="3"/>
    <n v="2409"/>
    <n v="73"/>
    <s v="IT"/>
    <s v="EUR"/>
    <n v="1276578000"/>
    <x v="573"/>
    <n v="1279083600"/>
    <d v="2010-07-14T05:00:00"/>
    <b v="0"/>
    <b v="0"/>
    <s v="music/rock"/>
    <x v="4"/>
    <s v="rock"/>
  </r>
  <r>
    <n v="160"/>
    <s v="Evans Group"/>
    <s v="Stand-alone actuating support"/>
    <n v="8000"/>
    <n v="12985"/>
    <n v="1.6231249999999999"/>
    <x v="3"/>
    <n v="164"/>
    <n v="79"/>
    <s v="US"/>
    <s v="USD"/>
    <n v="1556341200"/>
    <x v="574"/>
    <n v="1557723600"/>
    <d v="2019-05-13T05:00:00"/>
    <b v="0"/>
    <b v="0"/>
    <s v="technology/wearables"/>
    <x v="2"/>
    <s v="wearables"/>
  </r>
  <r>
    <n v="67"/>
    <s v="Lopez Inc"/>
    <s v="Team-oriented 6thgeneration middleware"/>
    <n v="72600"/>
    <n v="117892"/>
    <n v="1.6238567493112948"/>
    <x v="3"/>
    <n v="4065"/>
    <n v="29"/>
    <s v="GB"/>
    <s v="GBP"/>
    <n v="1264399200"/>
    <x v="21"/>
    <n v="1264831200"/>
    <d v="2010-01-30T06:00:00"/>
    <b v="0"/>
    <b v="1"/>
    <s v="technology/wearables"/>
    <x v="2"/>
    <s v="wearables"/>
  </r>
  <r>
    <n v="867"/>
    <s v="Kane, Pruitt and Rivera"/>
    <s v="Cross-platform next generation service-desk"/>
    <n v="4800"/>
    <n v="7797"/>
    <n v="1.6243749999999999"/>
    <x v="3"/>
    <n v="300"/>
    <n v="25"/>
    <s v="US"/>
    <s v="USD"/>
    <n v="1539061200"/>
    <x v="575"/>
    <n v="1539579600"/>
    <d v="2018-10-15T05:00:00"/>
    <b v="0"/>
    <b v="0"/>
    <s v="food/food trucks"/>
    <x v="0"/>
    <s v="food trucks"/>
  </r>
  <r>
    <n v="906"/>
    <s v="Hayes Group"/>
    <s v="Implemented even-keeled standardization"/>
    <n v="5500"/>
    <n v="8964"/>
    <n v="1.6298181818181818"/>
    <x v="3"/>
    <n v="191"/>
    <n v="46"/>
    <s v="US"/>
    <s v="USD"/>
    <n v="1494651600"/>
    <x v="576"/>
    <n v="1497762000"/>
    <d v="2017-06-18T05:00:00"/>
    <b v="1"/>
    <b v="1"/>
    <s v="film &amp; video/documentary"/>
    <x v="3"/>
    <s v="documentary"/>
  </r>
  <r>
    <n v="173"/>
    <s v="White LLC"/>
    <s v="Cross-group 4thgeneration middleware"/>
    <n v="96700"/>
    <n v="157635"/>
    <n v="1.6301447776628748"/>
    <x v="3"/>
    <n v="1561"/>
    <n v="100"/>
    <s v="US"/>
    <s v="USD"/>
    <n v="1368853200"/>
    <x v="577"/>
    <n v="1369371600"/>
    <d v="2013-05-24T05:00:00"/>
    <b v="0"/>
    <b v="0"/>
    <s v="theater/plays"/>
    <x v="1"/>
    <s v="plays"/>
  </r>
  <r>
    <n v="546"/>
    <s v="Benjamin, Paul and Ferguson"/>
    <s v="Cloned global Graphical User Interface"/>
    <n v="4200"/>
    <n v="6870"/>
    <n v="1.6357142857142857"/>
    <x v="3"/>
    <n v="88"/>
    <n v="78"/>
    <s v="US"/>
    <s v="USD"/>
    <n v="1537160400"/>
    <x v="578"/>
    <n v="1537419600"/>
    <d v="2018-09-20T05:00:00"/>
    <b v="0"/>
    <b v="1"/>
    <s v="theater/plays"/>
    <x v="1"/>
    <s v="plays"/>
  </r>
  <r>
    <n v="905"/>
    <s v="Haynes PLC"/>
    <s v="Re-engineered clear-thinking project"/>
    <n v="7900"/>
    <n v="12955"/>
    <n v="1.6398734177215191"/>
    <x v="3"/>
    <n v="236"/>
    <n v="54"/>
    <s v="US"/>
    <s v="USD"/>
    <n v="1379566800"/>
    <x v="222"/>
    <n v="1379826000"/>
    <d v="2013-09-22T05:00:00"/>
    <b v="0"/>
    <b v="0"/>
    <s v="theater/plays"/>
    <x v="1"/>
    <s v="plays"/>
  </r>
  <r>
    <n v="324"/>
    <s v="Harris, Hall and Harris"/>
    <s v="Inverse analyzing matrices"/>
    <n v="7100"/>
    <n v="11648"/>
    <n v="1.6405633802816901"/>
    <x v="3"/>
    <n v="307"/>
    <n v="37"/>
    <s v="US"/>
    <s v="USD"/>
    <n v="1434862800"/>
    <x v="579"/>
    <n v="1435899600"/>
    <d v="2015-07-03T05:00:00"/>
    <b v="0"/>
    <b v="1"/>
    <s v="theater/plays"/>
    <x v="1"/>
    <s v="plays"/>
  </r>
  <r>
    <n v="935"/>
    <s v="Richards, Stevens and Fleming"/>
    <s v="Object-based full-range knowledge user"/>
    <n v="6100"/>
    <n v="10012"/>
    <n v="1.6413114754098361"/>
    <x v="3"/>
    <n v="132"/>
    <n v="75"/>
    <s v="US"/>
    <s v="USD"/>
    <n v="1437714000"/>
    <x v="580"/>
    <n v="1438318800"/>
    <d v="2015-07-31T05:00:00"/>
    <b v="0"/>
    <b v="0"/>
    <s v="theater/plays"/>
    <x v="1"/>
    <s v="plays"/>
  </r>
  <r>
    <n v="727"/>
    <s v="Quinn, Cruz and Schmidt"/>
    <s v="Enterprise-wide multimedia software"/>
    <n v="8900"/>
    <n v="14685"/>
    <n v="1.65"/>
    <x v="3"/>
    <n v="181"/>
    <n v="81"/>
    <s v="US"/>
    <s v="USD"/>
    <n v="1547964000"/>
    <x v="302"/>
    <n v="1552971600"/>
    <d v="2019-03-19T05:00:00"/>
    <b v="0"/>
    <b v="0"/>
    <s v="technology/web"/>
    <x v="2"/>
    <s v="web"/>
  </r>
  <r>
    <n v="322"/>
    <s v="Hebert Group"/>
    <s v="Visionary asymmetric Graphical User Interface"/>
    <n v="117900"/>
    <n v="196377"/>
    <n v="1.6656234096692113"/>
    <x v="3"/>
    <n v="5168"/>
    <n v="37"/>
    <s v="US"/>
    <s v="USD"/>
    <n v="1290664800"/>
    <x v="581"/>
    <n v="1291788000"/>
    <d v="2010-12-08T06:00:00"/>
    <b v="0"/>
    <b v="0"/>
    <s v="theater/plays"/>
    <x v="1"/>
    <s v="plays"/>
  </r>
  <r>
    <n v="755"/>
    <s v="Chen, Pollard and Clarke"/>
    <s v="Stand-alone multi-state project"/>
    <n v="4500"/>
    <n v="7496"/>
    <n v="1.6657777777777778"/>
    <x v="3"/>
    <n v="288"/>
    <n v="26"/>
    <s v="DK"/>
    <s v="DKK"/>
    <n v="1514354400"/>
    <x v="41"/>
    <n v="1515391200"/>
    <d v="2018-01-08T06:00:00"/>
    <b v="0"/>
    <b v="1"/>
    <s v="theater/plays"/>
    <x v="1"/>
    <s v="plays"/>
  </r>
  <r>
    <n v="396"/>
    <s v="Holmes PLC"/>
    <s v="Digitized local info-mediaries"/>
    <n v="46100"/>
    <n v="77012"/>
    <n v="1.6705422993492407"/>
    <x v="3"/>
    <n v="1604"/>
    <n v="48"/>
    <s v="AU"/>
    <s v="AUD"/>
    <n v="1538715600"/>
    <x v="582"/>
    <n v="1539406800"/>
    <d v="2018-10-13T05:00:00"/>
    <b v="0"/>
    <b v="0"/>
    <s v="film &amp; video/drama"/>
    <x v="3"/>
    <s v="drama"/>
  </r>
  <r>
    <n v="86"/>
    <s v="Davis-Smith"/>
    <s v="Organic motivating firmware"/>
    <n v="7400"/>
    <n v="12405"/>
    <n v="1.6763513513513513"/>
    <x v="3"/>
    <n v="203"/>
    <n v="61"/>
    <s v="US"/>
    <s v="USD"/>
    <n v="1430715600"/>
    <x v="583"/>
    <n v="1431838800"/>
    <d v="2015-05-17T05:00:00"/>
    <b v="1"/>
    <b v="0"/>
    <s v="theater/plays"/>
    <x v="1"/>
    <s v="plays"/>
  </r>
  <r>
    <n v="754"/>
    <s v="Perez, Reed and Lee"/>
    <s v="Advanced dedicated encoding"/>
    <n v="70400"/>
    <n v="118603"/>
    <n v="1.6847017045454546"/>
    <x v="3"/>
    <n v="3205"/>
    <n v="37"/>
    <s v="US"/>
    <s v="USD"/>
    <n v="1351400400"/>
    <x v="584"/>
    <n v="1355983200"/>
    <d v="2012-12-20T06:00:00"/>
    <b v="0"/>
    <b v="0"/>
    <s v="theater/plays"/>
    <x v="1"/>
    <s v="plays"/>
  </r>
  <r>
    <n v="227"/>
    <s v="Johnson-Lee"/>
    <s v="Intuitive exuding process improvement"/>
    <n v="60900"/>
    <n v="102751"/>
    <n v="1.687208538587849"/>
    <x v="3"/>
    <n v="943"/>
    <n v="108"/>
    <s v="US"/>
    <s v="USD"/>
    <n v="1431666000"/>
    <x v="585"/>
    <n v="1432184400"/>
    <d v="2015-05-21T05:00:00"/>
    <b v="0"/>
    <b v="0"/>
    <s v="games/mobile games"/>
    <x v="7"/>
    <s v="mobile games"/>
  </r>
  <r>
    <n v="40"/>
    <s v="Garcia, Garcia and Lopez"/>
    <s v="Reduced stable middleware"/>
    <n v="8800"/>
    <n v="14878"/>
    <n v="1.6906818181818182"/>
    <x v="3"/>
    <n v="198"/>
    <n v="75"/>
    <s v="US"/>
    <s v="USD"/>
    <n v="1275714000"/>
    <x v="586"/>
    <n v="1277355600"/>
    <d v="2010-06-24T05:00:00"/>
    <b v="0"/>
    <b v="1"/>
    <s v="technology/wearables"/>
    <x v="2"/>
    <s v="wearables"/>
  </r>
  <r>
    <n v="889"/>
    <s v="Santos Group"/>
    <s v="Secured dynamic capacity"/>
    <n v="5600"/>
    <n v="9508"/>
    <n v="1.697857142857143"/>
    <x v="3"/>
    <n v="122"/>
    <n v="77"/>
    <s v="US"/>
    <s v="USD"/>
    <n v="1394600400"/>
    <x v="587"/>
    <n v="1395205200"/>
    <d v="2014-03-19T05:00:00"/>
    <b v="0"/>
    <b v="1"/>
    <s v="music/electric music"/>
    <x v="4"/>
    <s v="electric music"/>
  </r>
  <r>
    <n v="872"/>
    <s v="Davis LLC"/>
    <s v="Compatible logistical paradigm"/>
    <n v="4700"/>
    <n v="7992"/>
    <n v="1.7004255319148935"/>
    <x v="3"/>
    <n v="81"/>
    <n v="98"/>
    <s v="AU"/>
    <s v="AUD"/>
    <n v="1535950800"/>
    <x v="588"/>
    <n v="1536382800"/>
    <d v="2018-09-08T05:00:00"/>
    <b v="0"/>
    <b v="0"/>
    <s v="film &amp; video/science fiction"/>
    <x v="3"/>
    <s v="science fiction"/>
  </r>
  <r>
    <n v="615"/>
    <s v="Petersen-Rodriguez"/>
    <s v="Digitized clear-thinking installation"/>
    <n v="8500"/>
    <n v="14488"/>
    <n v="1.7044705882352942"/>
    <x v="3"/>
    <n v="170"/>
    <n v="85"/>
    <s v="IT"/>
    <s v="EUR"/>
    <n v="1461906000"/>
    <x v="589"/>
    <n v="1462770000"/>
    <d v="2016-05-09T05:00:00"/>
    <b v="0"/>
    <b v="0"/>
    <s v="theater/plays"/>
    <x v="1"/>
    <s v="plays"/>
  </r>
  <r>
    <n v="279"/>
    <s v="Smith-Jenkins"/>
    <s v="Vision-oriented methodical application"/>
    <n v="8000"/>
    <n v="13656"/>
    <n v="1.7070000000000001"/>
    <x v="3"/>
    <n v="546"/>
    <n v="25"/>
    <s v="US"/>
    <s v="USD"/>
    <n v="1535950800"/>
    <x v="588"/>
    <n v="1536210000"/>
    <d v="2018-09-06T05:00:00"/>
    <b v="0"/>
    <b v="0"/>
    <s v="theater/plays"/>
    <x v="1"/>
    <s v="plays"/>
  </r>
  <r>
    <n v="604"/>
    <s v="Cole, Hernandez and Rodriguez"/>
    <s v="Cross-platform logistical circuit"/>
    <n v="88700"/>
    <n v="151438"/>
    <n v="1.7073055242390078"/>
    <x v="3"/>
    <n v="2857"/>
    <n v="53"/>
    <s v="US"/>
    <s v="USD"/>
    <n v="1295676000"/>
    <x v="590"/>
    <n v="1297490400"/>
    <d v="2011-02-12T06:00:00"/>
    <b v="0"/>
    <b v="0"/>
    <s v="theater/plays"/>
    <x v="1"/>
    <s v="plays"/>
  </r>
  <r>
    <n v="232"/>
    <s v="Davis-Rodriguez"/>
    <s v="Progressive secondary portal"/>
    <n v="3400"/>
    <n v="5823"/>
    <n v="1.7126470588235294"/>
    <x v="3"/>
    <n v="92"/>
    <n v="63"/>
    <s v="US"/>
    <s v="USD"/>
    <n v="1469422800"/>
    <x v="591"/>
    <n v="1469509200"/>
    <d v="2016-07-26T05:00:00"/>
    <b v="0"/>
    <b v="0"/>
    <s v="theater/plays"/>
    <x v="1"/>
    <s v="plays"/>
  </r>
  <r>
    <n v="460"/>
    <s v="Rich, Alvarez and King"/>
    <s v="Business-focused static ability"/>
    <n v="2400"/>
    <n v="4119"/>
    <n v="1.7162500000000001"/>
    <x v="3"/>
    <n v="50"/>
    <n v="82"/>
    <s v="US"/>
    <s v="USD"/>
    <n v="1281330000"/>
    <x v="91"/>
    <n v="1281589200"/>
    <d v="2010-08-12T05:00:00"/>
    <b v="0"/>
    <b v="0"/>
    <s v="theater/plays"/>
    <x v="1"/>
    <s v="plays"/>
  </r>
  <r>
    <n v="384"/>
    <s v="Baker, Collins and Smith"/>
    <s v="Reactive real-time software"/>
    <n v="114400"/>
    <n v="196779"/>
    <n v="1.7200961538461539"/>
    <x v="3"/>
    <n v="4799"/>
    <n v="41"/>
    <s v="US"/>
    <s v="USD"/>
    <n v="1486706400"/>
    <x v="337"/>
    <n v="1489039200"/>
    <d v="2017-03-09T06:00:00"/>
    <b v="1"/>
    <b v="1"/>
    <s v="film &amp; video/documentary"/>
    <x v="3"/>
    <s v="documentary"/>
  </r>
  <r>
    <n v="361"/>
    <s v="Anderson and Sons"/>
    <s v="Quality-focused reciprocal structure"/>
    <n v="5500"/>
    <n v="9546"/>
    <n v="1.7356363636363636"/>
    <x v="3"/>
    <n v="88"/>
    <n v="108"/>
    <s v="US"/>
    <s v="USD"/>
    <n v="1507352400"/>
    <x v="592"/>
    <n v="1509426000"/>
    <d v="2017-10-31T05:00:00"/>
    <b v="0"/>
    <b v="0"/>
    <s v="theater/plays"/>
    <x v="1"/>
    <s v="plays"/>
  </r>
  <r>
    <n v="5"/>
    <s v="Harris Group"/>
    <s v="Open-source optimizing database"/>
    <n v="7600"/>
    <n v="13195"/>
    <n v="1.7361842105263159"/>
    <x v="3"/>
    <n v="174"/>
    <n v="75"/>
    <s v="DK"/>
    <s v="DKK"/>
    <n v="1346130000"/>
    <x v="593"/>
    <n v="1347080400"/>
    <d v="2012-09-08T05:00:00"/>
    <b v="0"/>
    <b v="0"/>
    <s v="theater/plays"/>
    <x v="1"/>
    <s v="plays"/>
  </r>
  <r>
    <n v="397"/>
    <s v="Jones-Martin"/>
    <s v="Virtual systematic monitoring"/>
    <n v="8100"/>
    <n v="14083"/>
    <n v="1.738641975308642"/>
    <x v="3"/>
    <n v="454"/>
    <n v="31"/>
    <s v="US"/>
    <s v="USD"/>
    <n v="1369285200"/>
    <x v="594"/>
    <n v="1369803600"/>
    <d v="2013-05-29T05:00:00"/>
    <b v="0"/>
    <b v="0"/>
    <s v="music/rock"/>
    <x v="4"/>
    <s v="rock"/>
  </r>
  <r>
    <n v="117"/>
    <s v="Chaney-Dennis"/>
    <s v="Business-focused 24hour groupware"/>
    <n v="4900"/>
    <n v="8523"/>
    <n v="1.7393877551020409"/>
    <x v="3"/>
    <n v="275"/>
    <n v="30"/>
    <s v="US"/>
    <s v="USD"/>
    <n v="1316667600"/>
    <x v="50"/>
    <n v="1317186000"/>
    <d v="2011-09-28T05:00:00"/>
    <b v="0"/>
    <b v="0"/>
    <s v="film &amp; video/television"/>
    <x v="3"/>
    <s v="television"/>
  </r>
  <r>
    <n v="613"/>
    <s v="Santos, Williams and Brown"/>
    <s v="Reverse-engineered 24/7 methodology"/>
    <n v="1100"/>
    <n v="1914"/>
    <n v="1.74"/>
    <x v="3"/>
    <n v="26"/>
    <n v="73"/>
    <s v="CA"/>
    <s v="CAD"/>
    <n v="1503723600"/>
    <x v="595"/>
    <n v="1504501200"/>
    <d v="2017-09-04T05:00:00"/>
    <b v="0"/>
    <b v="0"/>
    <s v="theater/plays"/>
    <x v="1"/>
    <s v="plays"/>
  </r>
  <r>
    <n v="701"/>
    <s v="Mcclain LLC"/>
    <s v="Open-source multi-tasking methodology"/>
    <n v="52000"/>
    <n v="91014"/>
    <n v="1.7502692307692307"/>
    <x v="3"/>
    <n v="820"/>
    <n v="110"/>
    <s v="US"/>
    <s v="USD"/>
    <n v="1301202000"/>
    <x v="596"/>
    <n v="1301806800"/>
    <d v="2011-04-03T05:00:00"/>
    <b v="1"/>
    <b v="0"/>
    <s v="theater/plays"/>
    <x v="1"/>
    <s v="plays"/>
  </r>
  <r>
    <n v="922"/>
    <s v="Soto-Anthony"/>
    <s v="Ameliorated logistical capability"/>
    <n v="51400"/>
    <n v="90440"/>
    <n v="1.7595330739299611"/>
    <x v="3"/>
    <n v="2261"/>
    <n v="40"/>
    <s v="US"/>
    <s v="USD"/>
    <n v="1544335200"/>
    <x v="400"/>
    <n v="1545112800"/>
    <d v="2018-12-18T06:00:00"/>
    <b v="0"/>
    <b v="1"/>
    <s v="music/world music"/>
    <x v="4"/>
    <s v="world music"/>
  </r>
  <r>
    <n v="667"/>
    <s v="Little Ltd"/>
    <s v="Decentralized bandwidth-monitored ability"/>
    <n v="6900"/>
    <n v="12155"/>
    <n v="1.7615942028985507"/>
    <x v="3"/>
    <n v="419"/>
    <n v="29"/>
    <s v="US"/>
    <s v="USD"/>
    <n v="1410325200"/>
    <x v="597"/>
    <n v="1411102800"/>
    <d v="2014-09-19T05:00:00"/>
    <b v="0"/>
    <b v="0"/>
    <s v="journalism/audio"/>
    <x v="8"/>
    <s v="audio"/>
  </r>
  <r>
    <n v="444"/>
    <s v="Hensley Ltd"/>
    <s v="Versatile global attitude"/>
    <n v="6200"/>
    <n v="10938"/>
    <n v="1.7641935483870967"/>
    <x v="3"/>
    <n v="296"/>
    <n v="36"/>
    <s v="US"/>
    <s v="USD"/>
    <n v="1311483600"/>
    <x v="598"/>
    <n v="1311656400"/>
    <d v="2011-07-26T05:00:00"/>
    <b v="0"/>
    <b v="1"/>
    <s v="music/indie rock"/>
    <x v="4"/>
    <s v="indie rock"/>
  </r>
  <r>
    <n v="762"/>
    <s v="Davis Ltd"/>
    <s v="Upgradable uniform service-desk"/>
    <n v="3500"/>
    <n v="6204"/>
    <n v="1.7725714285714285"/>
    <x v="3"/>
    <n v="100"/>
    <n v="62"/>
    <s v="AU"/>
    <s v="AUD"/>
    <n v="1354082400"/>
    <x v="599"/>
    <n v="1355032800"/>
    <d v="2012-12-09T06:00:00"/>
    <b v="0"/>
    <b v="0"/>
    <s v="music/jazz"/>
    <x v="4"/>
    <s v="jazz"/>
  </r>
  <r>
    <n v="55"/>
    <s v="Wright, Brooks and Villarreal"/>
    <s v="Reverse-engineered bifurcated strategy"/>
    <n v="6600"/>
    <n v="11746"/>
    <n v="1.7796969696969698"/>
    <x v="3"/>
    <n v="131"/>
    <n v="89"/>
    <s v="US"/>
    <s v="USD"/>
    <n v="1532926800"/>
    <x v="600"/>
    <n v="1533358800"/>
    <d v="2018-08-04T05:00:00"/>
    <b v="0"/>
    <b v="0"/>
    <s v="music/jazz"/>
    <x v="4"/>
    <s v="jazz"/>
  </r>
  <r>
    <n v="473"/>
    <s v="Richardson Inc"/>
    <s v="Assimilated fault-tolerant capacity"/>
    <n v="5000"/>
    <n v="8907"/>
    <n v="1.7814000000000001"/>
    <x v="3"/>
    <n v="106"/>
    <n v="84"/>
    <s v="US"/>
    <s v="USD"/>
    <n v="1529989200"/>
    <x v="601"/>
    <n v="1530075600"/>
    <d v="2018-06-27T05:00:00"/>
    <b v="0"/>
    <b v="0"/>
    <s v="music/electric music"/>
    <x v="4"/>
    <s v="electric music"/>
  </r>
  <r>
    <n v="981"/>
    <s v="Diaz-Little"/>
    <s v="Grass-roots executive synergy"/>
    <n v="6700"/>
    <n v="11941"/>
    <n v="1.7822388059701493"/>
    <x v="3"/>
    <n v="323"/>
    <n v="36"/>
    <s v="US"/>
    <s v="USD"/>
    <n v="1514181600"/>
    <x v="602"/>
    <n v="1517032800"/>
    <d v="2018-01-27T06:00:00"/>
    <b v="0"/>
    <b v="0"/>
    <s v="technology/web"/>
    <x v="2"/>
    <s v="web"/>
  </r>
  <r>
    <n v="487"/>
    <s v="Smith-Wallace"/>
    <s v="Monitored 24/7 time-frame"/>
    <n v="110300"/>
    <n v="197024"/>
    <n v="1.7862556663644606"/>
    <x v="3"/>
    <n v="2346"/>
    <n v="83"/>
    <s v="US"/>
    <s v="USD"/>
    <n v="1492664400"/>
    <x v="603"/>
    <n v="1495515600"/>
    <d v="2017-05-23T05:00:00"/>
    <b v="0"/>
    <b v="0"/>
    <s v="theater/plays"/>
    <x v="1"/>
    <s v="plays"/>
  </r>
  <r>
    <n v="438"/>
    <s v="Mathis, Hall and Hansen"/>
    <s v="Streamlined web-enabled knowledgebase"/>
    <n v="8300"/>
    <n v="14827"/>
    <n v="1.7863855421686747"/>
    <x v="3"/>
    <n v="247"/>
    <n v="60"/>
    <s v="US"/>
    <s v="USD"/>
    <n v="1362376800"/>
    <x v="604"/>
    <n v="1364965200"/>
    <d v="2013-04-03T05:00:00"/>
    <b v="0"/>
    <b v="0"/>
    <s v="theater/plays"/>
    <x v="1"/>
    <s v="plays"/>
  </r>
  <r>
    <n v="338"/>
    <s v="Gonzalez-Burton"/>
    <s v="Decentralized intangible encoding"/>
    <n v="69800"/>
    <n v="125042"/>
    <n v="1.7914326647564469"/>
    <x v="3"/>
    <n v="1690"/>
    <n v="73"/>
    <s v="US"/>
    <s v="USD"/>
    <n v="1317790800"/>
    <x v="605"/>
    <n v="1320382800"/>
    <d v="2011-11-04T05:00:00"/>
    <b v="0"/>
    <b v="0"/>
    <s v="theater/plays"/>
    <x v="1"/>
    <s v="plays"/>
  </r>
  <r>
    <n v="503"/>
    <s v="Collins LLC"/>
    <s v="Decentralized 4thgeneration time-frame"/>
    <n v="25500"/>
    <n v="45983"/>
    <n v="1.8032549019607844"/>
    <x v="3"/>
    <n v="460"/>
    <n v="99"/>
    <s v="US"/>
    <s v="USD"/>
    <n v="1435726800"/>
    <x v="606"/>
    <n v="1437454800"/>
    <d v="2015-07-21T05:00:00"/>
    <b v="0"/>
    <b v="0"/>
    <s v="film &amp; video/drama"/>
    <x v="3"/>
    <s v="drama"/>
  </r>
  <r>
    <n v="268"/>
    <s v="Brown-Mckee"/>
    <s v="Networked optimal productivity"/>
    <n v="1500"/>
    <n v="2708"/>
    <n v="1.8053333333333332"/>
    <x v="3"/>
    <n v="48"/>
    <n v="56"/>
    <s v="US"/>
    <s v="USD"/>
    <n v="1349326800"/>
    <x v="58"/>
    <n v="1353304800"/>
    <d v="2012-11-19T06:00:00"/>
    <b v="0"/>
    <b v="0"/>
    <s v="film &amp; video/documentary"/>
    <x v="3"/>
    <s v="documentary"/>
  </r>
  <r>
    <n v="934"/>
    <s v="Davis, Crawford and Lopez"/>
    <s v="Reactive radical framework"/>
    <n v="6200"/>
    <n v="11280"/>
    <n v="1.8193548387096774"/>
    <x v="3"/>
    <n v="105"/>
    <n v="107"/>
    <s v="US"/>
    <s v="USD"/>
    <n v="1456120800"/>
    <x v="607"/>
    <n v="1456639200"/>
    <d v="2016-02-28T06:00:00"/>
    <b v="0"/>
    <b v="0"/>
    <s v="theater/plays"/>
    <x v="1"/>
    <s v="plays"/>
  </r>
  <r>
    <n v="406"/>
    <s v="Lyons Inc"/>
    <s v="Balanced attitude-oriented parallelism"/>
    <n v="39300"/>
    <n v="71583"/>
    <n v="1.8214503816793892"/>
    <x v="3"/>
    <n v="645"/>
    <n v="110"/>
    <s v="US"/>
    <s v="USD"/>
    <n v="1359525600"/>
    <x v="129"/>
    <n v="1360562400"/>
    <d v="2013-02-11T06:00:00"/>
    <b v="1"/>
    <b v="0"/>
    <s v="film &amp; video/documentary"/>
    <x v="3"/>
    <s v="documentary"/>
  </r>
  <r>
    <n v="920"/>
    <s v="Green, Murphy and Webb"/>
    <s v="Versatile directional project"/>
    <n v="5300"/>
    <n v="9676"/>
    <n v="1.8256603773584905"/>
    <x v="3"/>
    <n v="255"/>
    <n v="37"/>
    <s v="US"/>
    <s v="USD"/>
    <n v="1549519200"/>
    <x v="608"/>
    <n v="1551247200"/>
    <d v="2019-02-27T06:00:00"/>
    <b v="1"/>
    <b v="0"/>
    <s v="film &amp; video/animation"/>
    <x v="3"/>
    <s v="animation"/>
  </r>
  <r>
    <n v="381"/>
    <s v="Michael, Anderson and Vincent"/>
    <s v="Cross-group global moratorium"/>
    <n v="5300"/>
    <n v="9749"/>
    <n v="1.8394339622641509"/>
    <x v="3"/>
    <n v="155"/>
    <n v="62"/>
    <s v="US"/>
    <s v="USD"/>
    <n v="1433739600"/>
    <x v="609"/>
    <n v="1437714000"/>
    <d v="2015-07-24T05:00:00"/>
    <b v="0"/>
    <b v="0"/>
    <s v="theater/plays"/>
    <x v="1"/>
    <s v="plays"/>
  </r>
  <r>
    <n v="469"/>
    <s v="Olsen-Ryan"/>
    <s v="Assimilated neutral utilization"/>
    <n v="5600"/>
    <n v="10328"/>
    <n v="1.8442857142857143"/>
    <x v="3"/>
    <n v="159"/>
    <n v="64"/>
    <s v="US"/>
    <s v="USD"/>
    <n v="1431925200"/>
    <x v="381"/>
    <n v="1432098000"/>
    <d v="2015-05-20T05:00:00"/>
    <b v="0"/>
    <b v="0"/>
    <s v="film &amp; video/drama"/>
    <x v="3"/>
    <s v="drama"/>
  </r>
  <r>
    <n v="868"/>
    <s v="Wood, Buckley and Meza"/>
    <s v="Front-line web-enabled installation"/>
    <n v="7000"/>
    <n v="12939"/>
    <n v="1.8484285714285715"/>
    <x v="3"/>
    <n v="126"/>
    <n v="102"/>
    <s v="US"/>
    <s v="USD"/>
    <n v="1381554000"/>
    <x v="610"/>
    <n v="1382504400"/>
    <d v="2013-10-23T05:00:00"/>
    <b v="0"/>
    <b v="0"/>
    <s v="theater/plays"/>
    <x v="1"/>
    <s v="plays"/>
  </r>
  <r>
    <n v="254"/>
    <s v="Barry Group"/>
    <s v="De-engineered static Local Area Network"/>
    <n v="4600"/>
    <n v="8505"/>
    <n v="1.8489130434782608"/>
    <x v="3"/>
    <n v="88"/>
    <n v="96"/>
    <s v="US"/>
    <s v="USD"/>
    <n v="1487656800"/>
    <x v="611"/>
    <n v="1487829600"/>
    <d v="2017-02-23T06:00:00"/>
    <b v="0"/>
    <b v="0"/>
    <s v="publishing/nonfiction"/>
    <x v="6"/>
    <s v="nonfiction"/>
  </r>
  <r>
    <n v="357"/>
    <s v="Perez, Davis and Wilson"/>
    <s v="Implemented tangible algorithm"/>
    <n v="2300"/>
    <n v="4253"/>
    <n v="1.8491304347826087"/>
    <x v="3"/>
    <n v="41"/>
    <n v="103"/>
    <s v="US"/>
    <s v="USD"/>
    <n v="1441256400"/>
    <x v="612"/>
    <n v="1443416400"/>
    <d v="2015-09-28T05:00:00"/>
    <b v="0"/>
    <b v="0"/>
    <s v="games/video games"/>
    <x v="7"/>
    <s v="video games"/>
  </r>
  <r>
    <n v="330"/>
    <s v="Thompson-Bates"/>
    <s v="Expanded encompassing open architecture"/>
    <n v="33700"/>
    <n v="62330"/>
    <n v="1.8495548961424333"/>
    <x v="3"/>
    <n v="1385"/>
    <n v="45"/>
    <s v="GB"/>
    <s v="GBP"/>
    <n v="1512712800"/>
    <x v="613"/>
    <n v="1512799200"/>
    <d v="2017-12-09T06:00:00"/>
    <b v="0"/>
    <b v="0"/>
    <s v="film &amp; video/documentary"/>
    <x v="3"/>
    <s v="documentary"/>
  </r>
  <r>
    <n v="729"/>
    <s v="Moore Group"/>
    <s v="Multi-lateral object-oriented open system"/>
    <n v="5600"/>
    <n v="10397"/>
    <n v="1.8566071428571429"/>
    <x v="3"/>
    <n v="122"/>
    <n v="85"/>
    <s v="US"/>
    <s v="USD"/>
    <n v="1359957600"/>
    <x v="614"/>
    <n v="1360130400"/>
    <d v="2013-02-06T06:00:00"/>
    <b v="0"/>
    <b v="0"/>
    <s v="film &amp; video/drama"/>
    <x v="3"/>
    <s v="drama"/>
  </r>
  <r>
    <n v="865"/>
    <s v="Ellis, Smith and Armstrong"/>
    <s v="Horizontal attitude-oriented help-desk"/>
    <n v="81000"/>
    <n v="150515"/>
    <n v="1.8582098765432098"/>
    <x v="3"/>
    <n v="3272"/>
    <n v="46"/>
    <s v="US"/>
    <s v="USD"/>
    <n v="1410757200"/>
    <x v="615"/>
    <n v="1411534800"/>
    <d v="2014-09-24T05:00:00"/>
    <b v="0"/>
    <b v="0"/>
    <s v="theater/plays"/>
    <x v="1"/>
    <s v="plays"/>
  </r>
  <r>
    <n v="43"/>
    <s v="Schmitt-Mendoza"/>
    <s v="Profound explicit paradigm"/>
    <n v="90200"/>
    <n v="167717"/>
    <n v="1.859390243902439"/>
    <x v="3"/>
    <n v="6212"/>
    <n v="26"/>
    <s v="US"/>
    <s v="USD"/>
    <n v="1406178000"/>
    <x v="616"/>
    <n v="1407560400"/>
    <d v="2014-08-09T05:00:00"/>
    <b v="0"/>
    <b v="0"/>
    <s v="publishing/radio &amp; podcasts"/>
    <x v="6"/>
    <s v="radio &amp; podcasts"/>
  </r>
  <r>
    <n v="568"/>
    <s v="Hardin-Foley"/>
    <s v="Synergized zero tolerance help-desk"/>
    <n v="72400"/>
    <n v="134688"/>
    <n v="1.8603314917127072"/>
    <x v="3"/>
    <n v="5180"/>
    <n v="26"/>
    <s v="US"/>
    <s v="USD"/>
    <n v="1279170000"/>
    <x v="617"/>
    <n v="1283058000"/>
    <d v="2010-08-29T05:00:00"/>
    <b v="0"/>
    <b v="0"/>
    <s v="theater/plays"/>
    <x v="1"/>
    <s v="plays"/>
  </r>
  <r>
    <n v="107"/>
    <s v="Tucker, Schmidt and Reid"/>
    <s v="Multi-layered encompassing installation"/>
    <n v="3500"/>
    <n v="6527"/>
    <n v="1.8648571428571428"/>
    <x v="3"/>
    <n v="86"/>
    <n v="75"/>
    <s v="US"/>
    <s v="USD"/>
    <n v="1524459600"/>
    <x v="618"/>
    <n v="1525928400"/>
    <d v="2018-05-10T05:00:00"/>
    <b v="0"/>
    <b v="1"/>
    <s v="theater/plays"/>
    <x v="1"/>
    <s v="plays"/>
  </r>
  <r>
    <n v="390"/>
    <s v="Davis-Allen"/>
    <s v="Digitized eco-centric core"/>
    <n v="2400"/>
    <n v="4477"/>
    <n v="1.8654166666666667"/>
    <x v="3"/>
    <n v="50"/>
    <n v="89"/>
    <s v="US"/>
    <s v="USD"/>
    <n v="1379048400"/>
    <x v="619"/>
    <n v="1380344400"/>
    <d v="2013-09-28T05:00:00"/>
    <b v="0"/>
    <b v="0"/>
    <s v="photography/photography books"/>
    <x v="5"/>
    <s v="photography books"/>
  </r>
  <r>
    <n v="334"/>
    <s v="Mcgee Group"/>
    <s v="Assimilated discrete algorithm"/>
    <n v="66200"/>
    <n v="123538"/>
    <n v="1.8661329305135952"/>
    <x v="3"/>
    <n v="1113"/>
    <n v="110"/>
    <s v="US"/>
    <s v="USD"/>
    <n v="1515564000"/>
    <x v="357"/>
    <n v="1516168800"/>
    <d v="2018-01-17T06:00:00"/>
    <b v="0"/>
    <b v="0"/>
    <s v="music/rock"/>
    <x v="4"/>
    <s v="rock"/>
  </r>
  <r>
    <n v="605"/>
    <s v="Ortiz, Valenzuela and Collins"/>
    <s v="Profound solution-oriented matrix"/>
    <n v="3300"/>
    <n v="6178"/>
    <n v="1.8721212121212121"/>
    <x v="3"/>
    <n v="107"/>
    <n v="57"/>
    <s v="US"/>
    <s v="USD"/>
    <n v="1443848400"/>
    <x v="332"/>
    <n v="1447394400"/>
    <d v="2015-11-13T06:00:00"/>
    <b v="0"/>
    <b v="0"/>
    <s v="publishing/nonfiction"/>
    <x v="6"/>
    <s v="nonfiction"/>
  </r>
  <r>
    <n v="862"/>
    <s v="Lewis and Sons"/>
    <s v="Profound disintermediate open system"/>
    <n v="3500"/>
    <n v="6560"/>
    <n v="1.8742857142857143"/>
    <x v="3"/>
    <n v="85"/>
    <n v="77"/>
    <s v="US"/>
    <s v="USD"/>
    <n v="1312174800"/>
    <x v="620"/>
    <n v="1312520400"/>
    <d v="2011-08-05T05:00:00"/>
    <b v="0"/>
    <b v="0"/>
    <s v="theater/plays"/>
    <x v="1"/>
    <s v="plays"/>
  </r>
  <r>
    <n v="465"/>
    <s v="Gonzalez-Robbins"/>
    <s v="Up-sized responsive protocol"/>
    <n v="4700"/>
    <n v="8829"/>
    <n v="1.8785106382978722"/>
    <x v="3"/>
    <n v="80"/>
    <n v="110"/>
    <s v="US"/>
    <s v="USD"/>
    <n v="1517032800"/>
    <x v="621"/>
    <n v="1517810400"/>
    <d v="2018-02-05T06:00:00"/>
    <b v="0"/>
    <b v="0"/>
    <s v="publishing/translations"/>
    <x v="6"/>
    <s v="translations"/>
  </r>
  <r>
    <n v="873"/>
    <s v="Vazquez, Ochoa and Clark"/>
    <s v="Intuitive value-added installation"/>
    <n v="42100"/>
    <n v="79268"/>
    <n v="1.8828503562945369"/>
    <x v="3"/>
    <n v="1887"/>
    <n v="42"/>
    <s v="US"/>
    <s v="USD"/>
    <n v="1389160800"/>
    <x v="622"/>
    <n v="1389592800"/>
    <d v="2014-01-13T06:00:00"/>
    <b v="0"/>
    <b v="0"/>
    <s v="photography/photography books"/>
    <x v="5"/>
    <s v="photography books"/>
  </r>
  <r>
    <n v="606"/>
    <s v="Valencia PLC"/>
    <s v="Extended asynchronous initiative"/>
    <n v="3400"/>
    <n v="6405"/>
    <n v="1.8838235294117647"/>
    <x v="3"/>
    <n v="160"/>
    <n v="40"/>
    <s v="GB"/>
    <s v="GBP"/>
    <n v="1457330400"/>
    <x v="623"/>
    <n v="1458277200"/>
    <d v="2016-03-18T05:00:00"/>
    <b v="0"/>
    <b v="0"/>
    <s v="music/rock"/>
    <x v="4"/>
    <s v="rock"/>
  </r>
  <r>
    <n v="798"/>
    <s v="Small-Fuentes"/>
    <s v="Seamless maximized product"/>
    <n v="3400"/>
    <n v="6408"/>
    <n v="1.8847058823529412"/>
    <x v="3"/>
    <n v="121"/>
    <n v="52"/>
    <s v="US"/>
    <s v="USD"/>
    <n v="1338440400"/>
    <x v="624"/>
    <n v="1340859600"/>
    <d v="2012-06-28T05:00:00"/>
    <b v="0"/>
    <b v="1"/>
    <s v="theater/plays"/>
    <x v="1"/>
    <s v="plays"/>
  </r>
  <r>
    <n v="894"/>
    <s v="Barrett Inc"/>
    <s v="Organic cohesive neural-net"/>
    <n v="1700"/>
    <n v="3208"/>
    <n v="1.8870588235294117"/>
    <x v="3"/>
    <n v="56"/>
    <n v="57"/>
    <s v="GB"/>
    <s v="GBP"/>
    <n v="1373518800"/>
    <x v="625"/>
    <n v="1376110800"/>
    <d v="2013-08-10T05:00:00"/>
    <b v="0"/>
    <b v="1"/>
    <s v="film &amp; video/television"/>
    <x v="3"/>
    <s v="television"/>
  </r>
  <r>
    <n v="616"/>
    <s v="Burnett-Mora"/>
    <s v="Quality-focused 24/7 superstructure"/>
    <n v="6400"/>
    <n v="12129"/>
    <n v="1.8951562500000001"/>
    <x v="3"/>
    <n v="238"/>
    <n v="50"/>
    <s v="GB"/>
    <s v="GBP"/>
    <n v="1379653200"/>
    <x v="626"/>
    <n v="1379739600"/>
    <d v="2013-09-21T05:00:00"/>
    <b v="0"/>
    <b v="1"/>
    <s v="music/indie rock"/>
    <x v="4"/>
    <s v="indie rock"/>
  </r>
  <r>
    <n v="49"/>
    <s v="Casey-Kelly"/>
    <s v="Sharable holistic interface"/>
    <n v="7200"/>
    <n v="13653"/>
    <n v="1.89625"/>
    <x v="3"/>
    <n v="303"/>
    <n v="45"/>
    <s v="US"/>
    <s v="USD"/>
    <n v="1571547600"/>
    <x v="627"/>
    <n v="1575439200"/>
    <d v="2019-12-04T06:00:00"/>
    <b v="0"/>
    <b v="0"/>
    <s v="music/rock"/>
    <x v="4"/>
    <s v="rock"/>
  </r>
  <r>
    <n v="676"/>
    <s v="Thompson-Moreno"/>
    <s v="Expanded needs-based orchestration"/>
    <n v="62300"/>
    <n v="118214"/>
    <n v="1.8974959871589085"/>
    <x v="3"/>
    <n v="1170"/>
    <n v="101"/>
    <s v="US"/>
    <s v="USD"/>
    <n v="1348635600"/>
    <x v="628"/>
    <n v="1349413200"/>
    <d v="2012-10-05T05:00:00"/>
    <b v="0"/>
    <b v="0"/>
    <s v="photography/photography books"/>
    <x v="5"/>
    <s v="photography books"/>
  </r>
  <r>
    <n v="839"/>
    <s v="Pierce-Ramirez"/>
    <s v="Organized scalable initiative"/>
    <n v="7700"/>
    <n v="14644"/>
    <n v="1.9018181818181819"/>
    <x v="3"/>
    <n v="157"/>
    <n v="93"/>
    <s v="US"/>
    <s v="USD"/>
    <n v="1395032400"/>
    <x v="629"/>
    <n v="1398920400"/>
    <d v="2014-05-01T05:00:00"/>
    <b v="0"/>
    <b v="1"/>
    <s v="film &amp; video/documentary"/>
    <x v="3"/>
    <s v="documentary"/>
  </r>
  <r>
    <n v="773"/>
    <s v="Meza, Kirby and Patel"/>
    <s v="Cross-platform empowering project"/>
    <n v="53100"/>
    <n v="101185"/>
    <n v="1.9055555555555554"/>
    <x v="3"/>
    <n v="2353"/>
    <n v="43"/>
    <s v="US"/>
    <s v="USD"/>
    <n v="1492059600"/>
    <x v="630"/>
    <n v="1492923600"/>
    <d v="2017-04-23T05:00:00"/>
    <b v="0"/>
    <b v="0"/>
    <s v="theater/plays"/>
    <x v="1"/>
    <s v="plays"/>
  </r>
  <r>
    <n v="655"/>
    <s v="Gonzalez, Williams and Benson"/>
    <s v="Multi-layered bottom-line encryption"/>
    <n v="6900"/>
    <n v="13212"/>
    <n v="1.9147826086956521"/>
    <x v="3"/>
    <n v="264"/>
    <n v="50"/>
    <s v="US"/>
    <s v="USD"/>
    <n v="1488434400"/>
    <x v="631"/>
    <n v="1489554000"/>
    <d v="2017-03-15T05:00:00"/>
    <b v="1"/>
    <b v="0"/>
    <s v="photography/photography books"/>
    <x v="5"/>
    <s v="photography books"/>
  </r>
  <r>
    <n v="490"/>
    <s v="Young and Sons"/>
    <s v="Innovative disintermediate encryption"/>
    <n v="2400"/>
    <n v="4596"/>
    <n v="1.915"/>
    <x v="3"/>
    <n v="144"/>
    <n v="31"/>
    <s v="US"/>
    <s v="USD"/>
    <n v="1573970400"/>
    <x v="632"/>
    <n v="1574575200"/>
    <d v="2019-11-24T06:00:00"/>
    <b v="0"/>
    <b v="0"/>
    <s v="journalism/audio"/>
    <x v="8"/>
    <s v="audio"/>
  </r>
  <r>
    <n v="686"/>
    <s v="Jones, Wiley and Robbins"/>
    <s v="Front-line cohesive extranet"/>
    <n v="7500"/>
    <n v="14381"/>
    <n v="1.9174666666666667"/>
    <x v="3"/>
    <n v="134"/>
    <n v="107"/>
    <s v="US"/>
    <s v="USD"/>
    <n v="1522126800"/>
    <x v="633"/>
    <n v="1523077200"/>
    <d v="2018-04-07T05:00:00"/>
    <b v="0"/>
    <b v="0"/>
    <s v="technology/wearables"/>
    <x v="2"/>
    <s v="wearables"/>
  </r>
  <r>
    <n v="431"/>
    <s v="Rosales LLC"/>
    <s v="Compatible multimedia utilization"/>
    <n v="5100"/>
    <n v="9817"/>
    <n v="1.9249019607843136"/>
    <x v="3"/>
    <n v="94"/>
    <n v="104"/>
    <s v="US"/>
    <s v="USD"/>
    <n v="1529643600"/>
    <x v="634"/>
    <n v="1531112400"/>
    <d v="2018-07-09T05:00:00"/>
    <b v="1"/>
    <b v="0"/>
    <s v="theater/plays"/>
    <x v="1"/>
    <s v="plays"/>
  </r>
  <r>
    <n v="785"/>
    <s v="Peterson, Fletcher and Sanchez"/>
    <s v="Multi-channeled bi-directional moratorium"/>
    <n v="6700"/>
    <n v="12939"/>
    <n v="1.9311940298507462"/>
    <x v="3"/>
    <n v="127"/>
    <n v="101"/>
    <s v="AU"/>
    <s v="AUD"/>
    <n v="1556341200"/>
    <x v="574"/>
    <n v="1559278800"/>
    <d v="2019-05-31T05:00:00"/>
    <b v="0"/>
    <b v="1"/>
    <s v="film &amp; video/animation"/>
    <x v="3"/>
    <s v="animation"/>
  </r>
  <r>
    <n v="810"/>
    <s v="Ball-Fisher"/>
    <s v="Multi-layered intangible instruction set"/>
    <n v="6400"/>
    <n v="12360"/>
    <n v="1.9312499999999999"/>
    <x v="3"/>
    <n v="221"/>
    <n v="55"/>
    <s v="US"/>
    <s v="USD"/>
    <n v="1511848800"/>
    <x v="635"/>
    <n v="1512712800"/>
    <d v="2017-12-08T06:00:00"/>
    <b v="0"/>
    <b v="1"/>
    <s v="theater/plays"/>
    <x v="1"/>
    <s v="plays"/>
  </r>
  <r>
    <n v="229"/>
    <s v="Hoffman-Howard"/>
    <s v="Extended encompassing application"/>
    <n v="85600"/>
    <n v="165798"/>
    <n v="1.936892523364486"/>
    <x v="3"/>
    <n v="2551"/>
    <n v="64"/>
    <s v="US"/>
    <s v="USD"/>
    <n v="1496293200"/>
    <x v="636"/>
    <n v="1500440400"/>
    <d v="2017-07-19T05:00:00"/>
    <b v="0"/>
    <b v="1"/>
    <s v="games/mobile games"/>
    <x v="7"/>
    <s v="mobile games"/>
  </r>
  <r>
    <n v="213"/>
    <s v="Morgan-Warren"/>
    <s v="Face-to-face encompassing info-mediaries"/>
    <n v="87900"/>
    <n v="171549"/>
    <n v="1.9516382252559727"/>
    <x v="3"/>
    <n v="4289"/>
    <n v="39"/>
    <s v="US"/>
    <s v="USD"/>
    <n v="1289019600"/>
    <x v="637"/>
    <n v="1289714400"/>
    <d v="2010-11-14T06:00:00"/>
    <b v="0"/>
    <b v="1"/>
    <s v="music/indie rock"/>
    <x v="4"/>
    <s v="indie rock"/>
  </r>
  <r>
    <n v="99"/>
    <s v="Baker-Morris"/>
    <s v="Fully-configurable motivating approach"/>
    <n v="7600"/>
    <n v="14951"/>
    <n v="1.9672368421052631"/>
    <x v="3"/>
    <n v="164"/>
    <n v="91"/>
    <s v="US"/>
    <s v="USD"/>
    <n v="1416895200"/>
    <x v="638"/>
    <n v="1419400800"/>
    <d v="2014-12-24T06:00:00"/>
    <b v="0"/>
    <b v="0"/>
    <s v="theater/plays"/>
    <x v="1"/>
    <s v="plays"/>
  </r>
  <r>
    <n v="802"/>
    <s v="Rodriguez, Anderson and Porter"/>
    <s v="Reverse-engineered zero-defect infrastructure"/>
    <n v="6200"/>
    <n v="12216"/>
    <n v="1.9703225806451612"/>
    <x v="3"/>
    <n v="142"/>
    <n v="86"/>
    <s v="US"/>
    <s v="USD"/>
    <n v="1562216400"/>
    <x v="288"/>
    <n v="1562389200"/>
    <d v="2019-07-06T05:00:00"/>
    <b v="0"/>
    <b v="0"/>
    <s v="photography/photography books"/>
    <x v="5"/>
    <s v="photography books"/>
  </r>
  <r>
    <n v="845"/>
    <s v="Williams LLC"/>
    <s v="Up-sized high-level access"/>
    <n v="69900"/>
    <n v="138087"/>
    <n v="1.9754935622317598"/>
    <x v="3"/>
    <n v="1354"/>
    <n v="101"/>
    <s v="GB"/>
    <s v="GBP"/>
    <n v="1526360400"/>
    <x v="639"/>
    <n v="1529557200"/>
    <d v="2018-06-21T05:00:00"/>
    <b v="0"/>
    <b v="0"/>
    <s v="technology/web"/>
    <x v="2"/>
    <s v="web"/>
  </r>
  <r>
    <n v="442"/>
    <s v="Calderon, Bradford and Dean"/>
    <s v="Devolved system-worthy framework"/>
    <n v="5400"/>
    <n v="10731"/>
    <n v="1.9872222222222222"/>
    <x v="3"/>
    <n v="143"/>
    <n v="75"/>
    <s v="IT"/>
    <s v="EUR"/>
    <n v="1504328400"/>
    <x v="640"/>
    <n v="1505710800"/>
    <d v="2017-09-18T05:00:00"/>
    <b v="0"/>
    <b v="0"/>
    <s v="theater/plays"/>
    <x v="1"/>
    <s v="plays"/>
  </r>
  <r>
    <n v="911"/>
    <s v="Carter, Cole and Curtis"/>
    <s v="Cloned responsive standardization"/>
    <n v="5800"/>
    <n v="11539"/>
    <n v="1.9894827586206896"/>
    <x v="3"/>
    <n v="462"/>
    <n v="24"/>
    <s v="US"/>
    <s v="USD"/>
    <n v="1568005200"/>
    <x v="641"/>
    <n v="1568178000"/>
    <d v="2019-09-11T05:00:00"/>
    <b v="1"/>
    <b v="0"/>
    <s v="technology/web"/>
    <x v="2"/>
    <s v="web"/>
  </r>
  <r>
    <n v="557"/>
    <s v="Lam-Hamilton"/>
    <s v="Team-oriented global strategy"/>
    <n v="6000"/>
    <n v="11960"/>
    <n v="1.9933333333333334"/>
    <x v="3"/>
    <n v="221"/>
    <n v="54"/>
    <s v="US"/>
    <s v="USD"/>
    <n v="1443762000"/>
    <x v="642"/>
    <n v="1444021200"/>
    <d v="2015-10-05T05:00:00"/>
    <b v="0"/>
    <b v="1"/>
    <s v="film &amp; video/science fiction"/>
    <x v="3"/>
    <s v="science fiction"/>
  </r>
  <r>
    <n v="332"/>
    <s v="Pacheco, Johnson and Torres"/>
    <s v="Optional bandwidth-monitored definition"/>
    <n v="20700"/>
    <n v="41396"/>
    <n v="1.999806763285024"/>
    <x v="3"/>
    <n v="470"/>
    <n v="88"/>
    <s v="US"/>
    <s v="USD"/>
    <n v="1364446800"/>
    <x v="643"/>
    <n v="1364533200"/>
    <d v="2013-03-29T05:00:00"/>
    <b v="0"/>
    <b v="0"/>
    <s v="technology/wearables"/>
    <x v="2"/>
    <s v="wearables"/>
  </r>
  <r>
    <n v="597"/>
    <s v="Todd, Freeman and Henry"/>
    <s v="Diverse systematic projection"/>
    <n v="73800"/>
    <n v="148779"/>
    <n v="2.0159756097560977"/>
    <x v="3"/>
    <n v="2188"/>
    <n v="67"/>
    <s v="US"/>
    <s v="USD"/>
    <n v="1573970400"/>
    <x v="632"/>
    <n v="1575525600"/>
    <d v="2019-12-05T06:00:00"/>
    <b v="0"/>
    <b v="0"/>
    <s v="theater/plays"/>
    <x v="1"/>
    <s v="plays"/>
  </r>
  <r>
    <n v="801"/>
    <s v="Olson-Bishop"/>
    <s v="User-friendly high-level initiative"/>
    <n v="2300"/>
    <n v="4667"/>
    <n v="2.0291304347826089"/>
    <x v="3"/>
    <n v="106"/>
    <n v="44"/>
    <s v="US"/>
    <s v="USD"/>
    <n v="1577772000"/>
    <x v="644"/>
    <n v="1579672800"/>
    <d v="2020-01-22T06:00:00"/>
    <b v="0"/>
    <b v="1"/>
    <s v="photography/photography books"/>
    <x v="5"/>
    <s v="photography books"/>
  </r>
  <r>
    <n v="311"/>
    <s v="Flores PLC"/>
    <s v="Focused real-time help-desk"/>
    <n v="6300"/>
    <n v="12812"/>
    <n v="2.0336507936507937"/>
    <x v="3"/>
    <n v="121"/>
    <n v="105"/>
    <s v="US"/>
    <s v="USD"/>
    <n v="1297836000"/>
    <x v="466"/>
    <n v="1298872800"/>
    <d v="2011-02-28T06:00:00"/>
    <b v="0"/>
    <b v="0"/>
    <s v="theater/plays"/>
    <x v="1"/>
    <s v="plays"/>
  </r>
  <r>
    <n v="565"/>
    <s v="Joseph LLC"/>
    <s v="Decentralized logistical collaboration"/>
    <n v="94900"/>
    <n v="194166"/>
    <n v="2.0460063224446787"/>
    <x v="3"/>
    <n v="3596"/>
    <n v="53"/>
    <s v="US"/>
    <s v="USD"/>
    <n v="1321336800"/>
    <x v="645"/>
    <n v="1323064800"/>
    <d v="2011-12-05T06:00:00"/>
    <b v="0"/>
    <b v="0"/>
    <s v="theater/plays"/>
    <x v="1"/>
    <s v="plays"/>
  </r>
  <r>
    <n v="626"/>
    <s v="Tucker, Mccoy and Marquez"/>
    <s v="Synergistic tertiary budgetary management"/>
    <n v="6400"/>
    <n v="13205"/>
    <n v="2.0632812500000002"/>
    <x v="3"/>
    <n v="189"/>
    <n v="69"/>
    <s v="US"/>
    <s v="USD"/>
    <n v="1285650000"/>
    <x v="646"/>
    <n v="1286427600"/>
    <d v="2010-10-07T05:00:00"/>
    <b v="0"/>
    <b v="1"/>
    <s v="theater/plays"/>
    <x v="1"/>
    <s v="plays"/>
  </r>
  <r>
    <n v="601"/>
    <s v="Waters and Sons"/>
    <s v="Inverse neutral structure"/>
    <n v="6300"/>
    <n v="13018"/>
    <n v="2.0663492063492064"/>
    <x v="3"/>
    <n v="194"/>
    <n v="67"/>
    <s v="US"/>
    <s v="USD"/>
    <n v="1401426000"/>
    <x v="60"/>
    <n v="1402894800"/>
    <d v="2014-06-16T05:00:00"/>
    <b v="1"/>
    <b v="0"/>
    <s v="technology/wearables"/>
    <x v="2"/>
    <s v="wearables"/>
  </r>
  <r>
    <n v="851"/>
    <s v="Bright and Sons"/>
    <s v="Object-based needs-based info-mediaries"/>
    <n v="6000"/>
    <n v="12468"/>
    <n v="2.0779999999999998"/>
    <x v="3"/>
    <n v="160"/>
    <n v="77"/>
    <s v="US"/>
    <s v="USD"/>
    <n v="1335934800"/>
    <x v="647"/>
    <n v="1338786000"/>
    <d v="2012-06-04T05:00:00"/>
    <b v="0"/>
    <b v="0"/>
    <s v="music/electric music"/>
    <x v="4"/>
    <s v="electric music"/>
  </r>
  <r>
    <n v="765"/>
    <s v="Matthews LLC"/>
    <s v="Advanced transitional help-desk"/>
    <n v="3900"/>
    <n v="8125"/>
    <n v="2.0833333333333335"/>
    <x v="3"/>
    <n v="198"/>
    <n v="41"/>
    <s v="US"/>
    <s v="USD"/>
    <n v="1492232400"/>
    <x v="648"/>
    <n v="1494392400"/>
    <d v="2017-05-10T05:00:00"/>
    <b v="1"/>
    <b v="1"/>
    <s v="music/indie rock"/>
    <x v="4"/>
    <s v="indie rock"/>
  </r>
  <r>
    <n v="595"/>
    <s v="Harris-Jennings"/>
    <s v="Customizable intermediate data-warehouse"/>
    <n v="70300"/>
    <n v="146595"/>
    <n v="2.0852773826458035"/>
    <x v="3"/>
    <n v="1629"/>
    <n v="89"/>
    <s v="US"/>
    <s v="USD"/>
    <n v="1268715600"/>
    <x v="649"/>
    <n v="1270530000"/>
    <d v="2010-04-06T05:00:00"/>
    <b v="0"/>
    <b v="1"/>
    <s v="theater/plays"/>
    <x v="1"/>
    <s v="plays"/>
  </r>
  <r>
    <n v="287"/>
    <s v="Ferguson PLC"/>
    <s v="Public-key intangible superstructure"/>
    <n v="6300"/>
    <n v="13213"/>
    <n v="2.0973015873015872"/>
    <x v="3"/>
    <n v="176"/>
    <n v="75"/>
    <s v="US"/>
    <s v="USD"/>
    <n v="1430197200"/>
    <x v="156"/>
    <n v="1430197200"/>
    <d v="2015-04-28T05:00:00"/>
    <b v="0"/>
    <b v="0"/>
    <s v="music/electric music"/>
    <x v="4"/>
    <s v="electric music"/>
  </r>
  <r>
    <n v="888"/>
    <s v="Palmer Ltd"/>
    <s v="Reverse-engineered uniform knowledge user"/>
    <n v="5800"/>
    <n v="12174"/>
    <n v="2.0989655172413793"/>
    <x v="3"/>
    <n v="290"/>
    <n v="41"/>
    <s v="US"/>
    <s v="USD"/>
    <n v="1491886800"/>
    <x v="650"/>
    <n v="1493528400"/>
    <d v="2017-04-30T05:00:00"/>
    <b v="0"/>
    <b v="0"/>
    <s v="theater/plays"/>
    <x v="1"/>
    <s v="plays"/>
  </r>
  <r>
    <n v="248"/>
    <s v="Roberts and Sons"/>
    <s v="Streamlined holistic knowledgebase"/>
    <n v="6200"/>
    <n v="13103"/>
    <n v="2.1133870967741935"/>
    <x v="3"/>
    <n v="218"/>
    <n v="60"/>
    <s v="AU"/>
    <s v="AUD"/>
    <n v="1420005600"/>
    <x v="651"/>
    <n v="1420437600"/>
    <d v="2015-01-05T06:00:00"/>
    <b v="0"/>
    <b v="0"/>
    <s v="games/mobile games"/>
    <x v="7"/>
    <s v="mobile games"/>
  </r>
  <r>
    <n v="932"/>
    <s v="Mora, Miller and Harper"/>
    <s v="Stand-alone zero tolerance algorithm"/>
    <n v="2300"/>
    <n v="4883"/>
    <n v="2.1230434782608696"/>
    <x v="3"/>
    <n v="144"/>
    <n v="33"/>
    <s v="US"/>
    <s v="USD"/>
    <n v="1394514000"/>
    <x v="652"/>
    <n v="1394773200"/>
    <d v="2014-03-14T05:00:00"/>
    <b v="0"/>
    <b v="0"/>
    <s v="music/rock"/>
    <x v="4"/>
    <s v="rock"/>
  </r>
  <r>
    <n v="746"/>
    <s v="Edwards LLC"/>
    <s v="Automated system-worthy structure"/>
    <n v="55800"/>
    <n v="118580"/>
    <n v="2.1250896057347672"/>
    <x v="3"/>
    <n v="3388"/>
    <n v="35"/>
    <s v="US"/>
    <s v="USD"/>
    <n v="1318136400"/>
    <x v="653"/>
    <n v="1318568400"/>
    <d v="2011-10-14T05:00:00"/>
    <b v="0"/>
    <b v="0"/>
    <s v="technology/web"/>
    <x v="2"/>
    <s v="web"/>
  </r>
  <r>
    <n v="41"/>
    <s v="Watts Group"/>
    <s v="Universal 5thgeneration neural-net"/>
    <n v="5600"/>
    <n v="11924"/>
    <n v="2.1292857142857144"/>
    <x v="3"/>
    <n v="111"/>
    <n v="107"/>
    <s v="IT"/>
    <s v="EUR"/>
    <n v="1346734800"/>
    <x v="654"/>
    <n v="1348981200"/>
    <d v="2012-09-30T05:00:00"/>
    <b v="0"/>
    <b v="1"/>
    <s v="music/rock"/>
    <x v="4"/>
    <s v="rock"/>
  </r>
  <r>
    <n v="119"/>
    <s v="Clark and Sons"/>
    <s v="Reverse-engineered full-range Internet solution"/>
    <n v="5000"/>
    <n v="10748"/>
    <n v="2.1496"/>
    <x v="3"/>
    <n v="154"/>
    <n v="69"/>
    <s v="US"/>
    <s v="USD"/>
    <n v="1402894800"/>
    <x v="655"/>
    <n v="1404363600"/>
    <d v="2014-07-03T05:00:00"/>
    <b v="0"/>
    <b v="1"/>
    <s v="film &amp; video/documentary"/>
    <x v="3"/>
    <s v="documentary"/>
  </r>
  <r>
    <n v="57"/>
    <s v="Bridges, Freeman and Kim"/>
    <s v="Cross-group multi-state task-force"/>
    <n v="2900"/>
    <n v="6243"/>
    <n v="2.1527586206896552"/>
    <x v="3"/>
    <n v="201"/>
    <n v="31"/>
    <s v="US"/>
    <s v="USD"/>
    <n v="1504242000"/>
    <x v="656"/>
    <n v="1505278800"/>
    <d v="2017-09-13T05:00:00"/>
    <b v="0"/>
    <b v="0"/>
    <s v="games/video games"/>
    <x v="7"/>
    <s v="video games"/>
  </r>
  <r>
    <n v="782"/>
    <s v="Williams and Sons"/>
    <s v="Centralized asymmetric framework"/>
    <n v="5100"/>
    <n v="10981"/>
    <n v="2.153137254901961"/>
    <x v="3"/>
    <n v="161"/>
    <n v="68"/>
    <s v="US"/>
    <s v="USD"/>
    <n v="1298959200"/>
    <x v="657"/>
    <n v="1301374800"/>
    <d v="2011-03-29T05:00:00"/>
    <b v="0"/>
    <b v="1"/>
    <s v="film &amp; video/animation"/>
    <x v="3"/>
    <s v="animation"/>
  </r>
  <r>
    <n v="218"/>
    <s v="Price-Rodriguez"/>
    <s v="Adaptive logistical initiative"/>
    <n v="5700"/>
    <n v="12309"/>
    <n v="2.1594736842105262"/>
    <x v="3"/>
    <n v="397"/>
    <n v="31"/>
    <s v="GB"/>
    <s v="GBP"/>
    <n v="1320991200"/>
    <x v="658"/>
    <n v="1323928800"/>
    <d v="2011-12-15T06:00:00"/>
    <b v="0"/>
    <b v="1"/>
    <s v="film &amp; video/shorts"/>
    <x v="3"/>
    <s v="shorts"/>
  </r>
  <r>
    <n v="25"/>
    <s v="Caldwell, Velazquez and Wilson"/>
    <s v="Monitored impactful analyzer"/>
    <n v="5500"/>
    <n v="11904"/>
    <n v="2.1643636363636363"/>
    <x v="3"/>
    <n v="163"/>
    <n v="73"/>
    <s v="US"/>
    <s v="USD"/>
    <n v="1305694800"/>
    <x v="659"/>
    <n v="1307422800"/>
    <d v="2011-06-07T05:00:00"/>
    <b v="0"/>
    <b v="1"/>
    <s v="games/video games"/>
    <x v="7"/>
    <s v="video games"/>
  </r>
  <r>
    <n v="987"/>
    <s v="Wilson Group"/>
    <s v="Ameliorated foreground focus group"/>
    <n v="6200"/>
    <n v="13441"/>
    <n v="2.1679032258064517"/>
    <x v="3"/>
    <n v="480"/>
    <n v="28"/>
    <s v="US"/>
    <s v="USD"/>
    <n v="1493269200"/>
    <x v="660"/>
    <n v="1494478800"/>
    <d v="2017-05-11T05:00:00"/>
    <b v="0"/>
    <b v="0"/>
    <s v="film &amp; video/documentary"/>
    <x v="3"/>
    <s v="documentary"/>
  </r>
  <r>
    <n v="929"/>
    <s v="Turner-Terrell"/>
    <s v="Polarized tertiary function"/>
    <n v="5500"/>
    <n v="11952"/>
    <n v="2.173090909090909"/>
    <x v="3"/>
    <n v="184"/>
    <n v="64"/>
    <s v="GB"/>
    <s v="GBP"/>
    <n v="1493787600"/>
    <x v="661"/>
    <n v="1494997200"/>
    <d v="2017-05-17T05:00:00"/>
    <b v="0"/>
    <b v="0"/>
    <s v="theater/plays"/>
    <x v="1"/>
    <s v="plays"/>
  </r>
  <r>
    <n v="96"/>
    <s v="Howard Ltd"/>
    <s v="Down-sized systematic policy"/>
    <n v="69700"/>
    <n v="151513"/>
    <n v="2.1737876614060259"/>
    <x v="3"/>
    <n v="2331"/>
    <n v="64"/>
    <s v="US"/>
    <s v="USD"/>
    <n v="1299736800"/>
    <x v="662"/>
    <n v="1300856400"/>
    <d v="2011-03-23T05:00:00"/>
    <b v="0"/>
    <b v="0"/>
    <s v="theater/plays"/>
    <x v="1"/>
    <s v="plays"/>
  </r>
  <r>
    <n v="567"/>
    <s v="Johns PLC"/>
    <s v="Distributed high-level open architecture"/>
    <n v="6800"/>
    <n v="14865"/>
    <n v="2.1860294117647059"/>
    <x v="3"/>
    <n v="244"/>
    <n v="60"/>
    <s v="US"/>
    <s v="USD"/>
    <n v="1404968400"/>
    <x v="663"/>
    <n v="1405141200"/>
    <d v="2014-07-12T05:00:00"/>
    <b v="0"/>
    <b v="0"/>
    <s v="music/rock"/>
    <x v="4"/>
    <s v="rock"/>
  </r>
  <r>
    <n v="121"/>
    <s v="Brown-Brown"/>
    <s v="Multi-lateral homogeneous success"/>
    <n v="45300"/>
    <n v="99361"/>
    <n v="2.1933995584988963"/>
    <x v="3"/>
    <n v="903"/>
    <n v="110"/>
    <s v="US"/>
    <s v="USD"/>
    <n v="1412485200"/>
    <x v="664"/>
    <n v="1413608400"/>
    <d v="2014-10-18T05:00:00"/>
    <b v="0"/>
    <b v="0"/>
    <s v="games/video games"/>
    <x v="7"/>
    <s v="video games"/>
  </r>
  <r>
    <n v="149"/>
    <s v="Payne, Oliver and Burch"/>
    <s v="Managed fresh-thinking flexibility"/>
    <n v="6200"/>
    <n v="13632"/>
    <n v="2.1987096774193549"/>
    <x v="3"/>
    <n v="195"/>
    <n v="69"/>
    <s v="US"/>
    <s v="USD"/>
    <n v="1357020000"/>
    <x v="665"/>
    <n v="1361512800"/>
    <d v="2013-02-22T06:00:00"/>
    <b v="0"/>
    <b v="0"/>
    <s v="music/indie rock"/>
    <x v="4"/>
    <s v="indie rock"/>
  </r>
  <r>
    <n v="488"/>
    <s v="Cordova, Shaw and Wang"/>
    <s v="Virtual secondary open architecture"/>
    <n v="5300"/>
    <n v="11663"/>
    <n v="2.2005660377358489"/>
    <x v="3"/>
    <n v="115"/>
    <n v="101"/>
    <s v="US"/>
    <s v="USD"/>
    <n v="1454479200"/>
    <x v="666"/>
    <n v="1455948000"/>
    <d v="2016-02-20T06:00:00"/>
    <b v="0"/>
    <b v="0"/>
    <s v="theater/plays"/>
    <x v="1"/>
    <s v="plays"/>
  </r>
  <r>
    <n v="158"/>
    <s v="Carlson Inc"/>
    <s v="Ergonomic fresh-thinking installation"/>
    <n v="2100"/>
    <n v="4640"/>
    <n v="2.2095238095238097"/>
    <x v="3"/>
    <n v="41"/>
    <n v="113"/>
    <s v="US"/>
    <s v="USD"/>
    <n v="1449554400"/>
    <x v="667"/>
    <n v="1449640800"/>
    <d v="2015-12-09T06:00:00"/>
    <b v="0"/>
    <b v="0"/>
    <s v="music/rock"/>
    <x v="4"/>
    <s v="rock"/>
  </r>
  <r>
    <n v="643"/>
    <s v="Harris Inc"/>
    <s v="Future-proofed modular groupware"/>
    <n v="14900"/>
    <n v="32986"/>
    <n v="2.2138255033557046"/>
    <x v="3"/>
    <n v="375"/>
    <n v="87"/>
    <s v="US"/>
    <s v="USD"/>
    <n v="1488348000"/>
    <x v="668"/>
    <n v="1489899600"/>
    <d v="2017-03-19T05:00:00"/>
    <b v="0"/>
    <b v="0"/>
    <s v="theater/plays"/>
    <x v="1"/>
    <s v="plays"/>
  </r>
  <r>
    <n v="140"/>
    <s v="Bautista-Cross"/>
    <s v="Fully-configurable coherent Internet solution"/>
    <n v="5500"/>
    <n v="12274"/>
    <n v="2.2316363636363636"/>
    <x v="3"/>
    <n v="186"/>
    <n v="65"/>
    <s v="US"/>
    <s v="USD"/>
    <n v="1519538400"/>
    <x v="669"/>
    <n v="1519970400"/>
    <d v="2018-03-02T06:00:00"/>
    <b v="0"/>
    <b v="0"/>
    <s v="film &amp; video/documentary"/>
    <x v="3"/>
    <s v="documentary"/>
  </r>
  <r>
    <n v="555"/>
    <s v="Anderson Group"/>
    <s v="Organic maximized database"/>
    <n v="6300"/>
    <n v="14089"/>
    <n v="2.2363492063492063"/>
    <x v="3"/>
    <n v="135"/>
    <n v="104"/>
    <s v="DK"/>
    <s v="DKK"/>
    <n v="1396414800"/>
    <x v="670"/>
    <n v="1399093200"/>
    <d v="2014-05-03T05:00:00"/>
    <b v="0"/>
    <b v="0"/>
    <s v="music/rock"/>
    <x v="4"/>
    <s v="rock"/>
  </r>
  <r>
    <n v="925"/>
    <s v="Wilson, Jefferson and Anderson"/>
    <s v="Profit-focused empowering system engine"/>
    <n v="3000"/>
    <n v="6722"/>
    <n v="2.2406666666666668"/>
    <x v="3"/>
    <n v="65"/>
    <n v="103"/>
    <s v="US"/>
    <s v="USD"/>
    <n v="1506056400"/>
    <x v="671"/>
    <n v="1507093200"/>
    <d v="2017-10-04T05:00:00"/>
    <b v="0"/>
    <b v="0"/>
    <s v="theater/plays"/>
    <x v="1"/>
    <s v="plays"/>
  </r>
  <r>
    <n v="81"/>
    <s v="Gomez, Bailey and Flores"/>
    <s v="User-friendly static contingency"/>
    <n v="16800"/>
    <n v="37857"/>
    <n v="2.253392857142857"/>
    <x v="3"/>
    <n v="411"/>
    <n v="92"/>
    <s v="US"/>
    <s v="USD"/>
    <n v="1511416800"/>
    <x v="672"/>
    <n v="1513576800"/>
    <d v="2017-12-18T06:00:00"/>
    <b v="0"/>
    <b v="0"/>
    <s v="music/rock"/>
    <x v="4"/>
    <s v="rock"/>
  </r>
  <r>
    <n v="383"/>
    <s v="Baker Ltd"/>
    <s v="Progressive intangible flexibility"/>
    <n v="6300"/>
    <n v="14199"/>
    <n v="2.2538095238095237"/>
    <x v="3"/>
    <n v="189"/>
    <n v="75"/>
    <s v="US"/>
    <s v="USD"/>
    <n v="1550037600"/>
    <x v="27"/>
    <n v="1550556000"/>
    <d v="2019-02-19T06:00:00"/>
    <b v="0"/>
    <b v="1"/>
    <s v="food/food trucks"/>
    <x v="0"/>
    <s v="food trucks"/>
  </r>
  <r>
    <n v="812"/>
    <s v="Landry Group"/>
    <s v="Expanded value-added hardware"/>
    <n v="59700"/>
    <n v="134640"/>
    <n v="2.2552763819095478"/>
    <x v="3"/>
    <n v="2805"/>
    <n v="48"/>
    <s v="CA"/>
    <s v="CAD"/>
    <n v="1523854800"/>
    <x v="673"/>
    <n v="1524286800"/>
    <d v="2018-04-21T05:00:00"/>
    <b v="0"/>
    <b v="0"/>
    <s v="publishing/nonfiction"/>
    <x v="6"/>
    <s v="nonfiction"/>
  </r>
  <r>
    <n v="360"/>
    <s v="Larsen-Chung"/>
    <s v="Right-sized zero tolerance migration"/>
    <n v="59700"/>
    <n v="135132"/>
    <n v="2.2635175879396985"/>
    <x v="3"/>
    <n v="2875"/>
    <n v="47"/>
    <s v="GB"/>
    <s v="GBP"/>
    <n v="1293861600"/>
    <x v="674"/>
    <n v="1295071200"/>
    <d v="2011-01-15T06:00:00"/>
    <b v="0"/>
    <b v="1"/>
    <s v="theater/plays"/>
    <x v="1"/>
    <s v="plays"/>
  </r>
  <r>
    <n v="690"/>
    <s v="Walsh-Watts"/>
    <s v="Polarized actuating implementation"/>
    <n v="3600"/>
    <n v="8158"/>
    <n v="2.266111111111111"/>
    <x v="3"/>
    <n v="190"/>
    <n v="42"/>
    <s v="US"/>
    <s v="USD"/>
    <n v="1322373600"/>
    <x v="675"/>
    <n v="1322892000"/>
    <d v="2011-12-03T06:00:00"/>
    <b v="0"/>
    <b v="1"/>
    <s v="film &amp; video/documentary"/>
    <x v="3"/>
    <s v="documentary"/>
  </r>
  <r>
    <n v="58"/>
    <s v="Anderson-Perez"/>
    <s v="Expanded 3rdgeneration strategy"/>
    <n v="2700"/>
    <n v="6132"/>
    <n v="2.2711111111111113"/>
    <x v="3"/>
    <n v="211"/>
    <n v="29"/>
    <s v="US"/>
    <s v="USD"/>
    <n v="1442811600"/>
    <x v="676"/>
    <n v="1443934800"/>
    <d v="2015-10-04T05:00:00"/>
    <b v="0"/>
    <b v="0"/>
    <s v="theater/plays"/>
    <x v="1"/>
    <s v="plays"/>
  </r>
  <r>
    <n v="972"/>
    <s v="Sellers, Roach and Garrison"/>
    <s v="Multi-tiered systematic knowledge user"/>
    <n v="42700"/>
    <n v="97524"/>
    <n v="2.283934426229508"/>
    <x v="3"/>
    <n v="1681"/>
    <n v="58"/>
    <s v="US"/>
    <s v="USD"/>
    <n v="1401685200"/>
    <x v="677"/>
    <n v="1402462800"/>
    <d v="2014-06-11T05:00:00"/>
    <b v="0"/>
    <b v="1"/>
    <s v="technology/web"/>
    <x v="2"/>
    <s v="web"/>
  </r>
  <r>
    <n v="880"/>
    <s v="Craig, Ellis and Miller"/>
    <s v="Persevering 5thgeneration throughput"/>
    <n v="84500"/>
    <n v="193101"/>
    <n v="2.2852189349112426"/>
    <x v="3"/>
    <n v="2414"/>
    <n v="79"/>
    <s v="US"/>
    <s v="USD"/>
    <n v="1563685200"/>
    <x v="678"/>
    <n v="1563858000"/>
    <d v="2019-07-23T05:00:00"/>
    <b v="0"/>
    <b v="0"/>
    <s v="music/electric music"/>
    <x v="4"/>
    <s v="electric music"/>
  </r>
  <r>
    <n v="747"/>
    <s v="Greer and Sons"/>
    <s v="Secured clear-thinking intranet"/>
    <n v="4900"/>
    <n v="11214"/>
    <n v="2.2885714285714287"/>
    <x v="3"/>
    <n v="280"/>
    <n v="40"/>
    <s v="US"/>
    <s v="USD"/>
    <n v="1283403600"/>
    <x v="679"/>
    <n v="1284354000"/>
    <d v="2010-09-13T05:00:00"/>
    <b v="0"/>
    <b v="0"/>
    <s v="theater/plays"/>
    <x v="1"/>
    <s v="plays"/>
  </r>
  <r>
    <n v="393"/>
    <s v="Owens, Hall and Gonzalez"/>
    <s v="De-engineered static orchestration"/>
    <n v="62800"/>
    <n v="143788"/>
    <n v="2.2896178343949045"/>
    <x v="3"/>
    <n v="3059"/>
    <n v="47"/>
    <s v="CA"/>
    <s v="CAD"/>
    <n v="1500267600"/>
    <x v="680"/>
    <n v="1500354000"/>
    <d v="2017-07-18T05:00:00"/>
    <b v="0"/>
    <b v="0"/>
    <s v="music/jazz"/>
    <x v="4"/>
    <s v="jazz"/>
  </r>
  <r>
    <n v="187"/>
    <s v="Fox Group"/>
    <s v="Horizontal transitional paradigm"/>
    <n v="60200"/>
    <n v="138384"/>
    <n v="2.2987375415282392"/>
    <x v="3"/>
    <n v="1442"/>
    <n v="95"/>
    <s v="CA"/>
    <s v="CAD"/>
    <n v="1361599200"/>
    <x v="681"/>
    <n v="1364014800"/>
    <d v="2013-03-23T05:00:00"/>
    <b v="0"/>
    <b v="1"/>
    <s v="film &amp; video/shorts"/>
    <x v="3"/>
    <s v="shorts"/>
  </r>
  <r>
    <n v="142"/>
    <s v="Figueroa Ltd"/>
    <s v="Expanded solution-oriented benchmark"/>
    <n v="5000"/>
    <n v="11502"/>
    <n v="2.3003999999999998"/>
    <x v="3"/>
    <n v="117"/>
    <n v="98"/>
    <s v="US"/>
    <s v="USD"/>
    <n v="1333688400"/>
    <x v="512"/>
    <n v="1337230800"/>
    <d v="2012-05-17T05:00:00"/>
    <b v="0"/>
    <b v="0"/>
    <s v="technology/web"/>
    <x v="2"/>
    <s v="web"/>
  </r>
  <r>
    <n v="892"/>
    <s v="Anderson, Parks and Estrada"/>
    <s v="Realigned discrete structure"/>
    <n v="6000"/>
    <n v="13835"/>
    <n v="2.3058333333333332"/>
    <x v="3"/>
    <n v="182"/>
    <n v="76"/>
    <s v="US"/>
    <s v="USD"/>
    <n v="1274418000"/>
    <x v="682"/>
    <n v="1277960400"/>
    <d v="2010-07-01T05:00:00"/>
    <b v="0"/>
    <b v="0"/>
    <s v="publishing/translations"/>
    <x v="6"/>
    <s v="translations"/>
  </r>
  <r>
    <n v="768"/>
    <s v="Ramirez-Calderon"/>
    <s v="Fundamental zero tolerance alliance"/>
    <n v="4800"/>
    <n v="11088"/>
    <n v="2.31"/>
    <x v="3"/>
    <n v="150"/>
    <n v="73"/>
    <s v="US"/>
    <s v="USD"/>
    <n v="1386741600"/>
    <x v="403"/>
    <n v="1388037600"/>
    <d v="2013-12-26T06:00:00"/>
    <b v="0"/>
    <b v="0"/>
    <s v="theater/plays"/>
    <x v="1"/>
    <s v="plays"/>
  </r>
  <r>
    <n v="751"/>
    <s v="Lane-Barber"/>
    <s v="Universal value-added moderator"/>
    <n v="3600"/>
    <n v="8363"/>
    <n v="2.3230555555555554"/>
    <x v="3"/>
    <n v="270"/>
    <n v="30"/>
    <s v="US"/>
    <s v="USD"/>
    <n v="1458190800"/>
    <x v="683"/>
    <n v="1459486800"/>
    <d v="2016-04-01T05:00:00"/>
    <b v="1"/>
    <b v="1"/>
    <s v="publishing/nonfiction"/>
    <x v="6"/>
    <s v="nonfiction"/>
  </r>
  <r>
    <n v="267"/>
    <s v="Acosta PLC"/>
    <s v="Extended eco-centric function"/>
    <n v="61600"/>
    <n v="143910"/>
    <n v="2.3362012987012988"/>
    <x v="3"/>
    <n v="2768"/>
    <n v="51"/>
    <s v="AU"/>
    <s v="AUD"/>
    <n v="1351054800"/>
    <x v="684"/>
    <n v="1352440800"/>
    <d v="2012-11-09T06:00:00"/>
    <b v="0"/>
    <b v="0"/>
    <s v="theater/plays"/>
    <x v="1"/>
    <s v="plays"/>
  </r>
  <r>
    <n v="65"/>
    <s v="Berry-Boyer"/>
    <s v="Mandatory incremental projection"/>
    <n v="6100"/>
    <n v="14405"/>
    <n v="2.3614754098360655"/>
    <x v="3"/>
    <n v="236"/>
    <n v="61"/>
    <s v="US"/>
    <s v="USD"/>
    <n v="1296108000"/>
    <x v="197"/>
    <n v="1296712800"/>
    <d v="2011-02-03T06:00:00"/>
    <b v="0"/>
    <b v="0"/>
    <s v="theater/plays"/>
    <x v="1"/>
    <s v="plays"/>
  </r>
  <r>
    <n v="478"/>
    <s v="Lyons LLC"/>
    <s v="Balanced impactful circuit"/>
    <n v="68800"/>
    <n v="162603"/>
    <n v="2.3634156976744185"/>
    <x v="3"/>
    <n v="2756"/>
    <n v="58"/>
    <s v="US"/>
    <s v="USD"/>
    <n v="1425877200"/>
    <x v="685"/>
    <n v="1426914000"/>
    <d v="2015-03-21T05:00:00"/>
    <b v="0"/>
    <b v="0"/>
    <s v="technology/wearables"/>
    <x v="2"/>
    <s v="wearables"/>
  </r>
  <r>
    <n v="145"/>
    <s v="Fields-Moore"/>
    <s v="Secured reciprocal array"/>
    <n v="25000"/>
    <n v="59128"/>
    <n v="2.3651200000000001"/>
    <x v="3"/>
    <n v="768"/>
    <n v="76"/>
    <s v="CH"/>
    <s v="CHF"/>
    <n v="1410066000"/>
    <x v="686"/>
    <n v="1410498000"/>
    <d v="2014-09-12T05:00:00"/>
    <b v="0"/>
    <b v="0"/>
    <s v="technology/wearables"/>
    <x v="2"/>
    <s v="wearables"/>
  </r>
  <r>
    <n v="569"/>
    <s v="Fischer, Fowler and Arnold"/>
    <s v="Extended multi-tasking definition"/>
    <n v="20100"/>
    <n v="47705"/>
    <n v="2.3733830845771142"/>
    <x v="3"/>
    <n v="589"/>
    <n v="80"/>
    <s v="IT"/>
    <s v="EUR"/>
    <n v="1294725600"/>
    <x v="687"/>
    <n v="1295762400"/>
    <d v="2011-01-23T06:00:00"/>
    <b v="0"/>
    <b v="0"/>
    <s v="film &amp; video/animation"/>
    <x v="3"/>
    <s v="animation"/>
  </r>
  <r>
    <n v="918"/>
    <s v="Jones-Gonzalez"/>
    <s v="Seamless dynamic website"/>
    <n v="3800"/>
    <n v="9021"/>
    <n v="2.3739473684210526"/>
    <x v="3"/>
    <n v="156"/>
    <n v="57"/>
    <s v="CH"/>
    <s v="CHF"/>
    <n v="1343365200"/>
    <x v="688"/>
    <n v="1344315600"/>
    <d v="2012-08-07T05:00:00"/>
    <b v="0"/>
    <b v="0"/>
    <s v="publishing/radio &amp; podcasts"/>
    <x v="6"/>
    <s v="radio &amp; podcasts"/>
  </r>
  <r>
    <n v="847"/>
    <s v="Miller, Glenn and Adams"/>
    <s v="Distributed actuating project"/>
    <n v="4700"/>
    <n v="11174"/>
    <n v="2.3774468085106384"/>
    <x v="3"/>
    <n v="110"/>
    <n v="101"/>
    <s v="US"/>
    <s v="USD"/>
    <n v="1515304800"/>
    <x v="689"/>
    <n v="1515564000"/>
    <d v="2018-01-10T06:00:00"/>
    <b v="0"/>
    <b v="0"/>
    <s v="food/food trucks"/>
    <x v="0"/>
    <s v="food trucks"/>
  </r>
  <r>
    <n v="923"/>
    <s v="Wise and Sons"/>
    <s v="Sharable discrete definition"/>
    <n v="1700"/>
    <n v="4044"/>
    <n v="2.3788235294117648"/>
    <x v="3"/>
    <n v="40"/>
    <n v="101"/>
    <s v="US"/>
    <s v="USD"/>
    <n v="1279083600"/>
    <x v="690"/>
    <n v="1279170000"/>
    <d v="2010-07-15T05:00:00"/>
    <b v="0"/>
    <b v="0"/>
    <s v="theater/plays"/>
    <x v="1"/>
    <s v="plays"/>
  </r>
  <r>
    <n v="883"/>
    <s v="Simmons-Villarreal"/>
    <s v="Customer-focused mobile Graphic Interface"/>
    <n v="3400"/>
    <n v="8089"/>
    <n v="2.3791176470588233"/>
    <x v="3"/>
    <n v="193"/>
    <n v="41"/>
    <s v="US"/>
    <s v="USD"/>
    <n v="1274763600"/>
    <x v="691"/>
    <n v="1277874000"/>
    <d v="2010-06-30T05:00:00"/>
    <b v="0"/>
    <b v="0"/>
    <s v="film &amp; video/shorts"/>
    <x v="3"/>
    <s v="shorts"/>
  </r>
  <r>
    <n v="813"/>
    <s v="Buckley Group"/>
    <s v="Diverse high-level attitude"/>
    <n v="3200"/>
    <n v="7661"/>
    <n v="2.3940625"/>
    <x v="3"/>
    <n v="68"/>
    <n v="112"/>
    <s v="US"/>
    <s v="USD"/>
    <n v="1346043600"/>
    <x v="692"/>
    <n v="1346907600"/>
    <d v="2012-09-06T05:00:00"/>
    <b v="0"/>
    <b v="0"/>
    <s v="games/video games"/>
    <x v="7"/>
    <s v="video games"/>
  </r>
  <r>
    <n v="665"/>
    <s v="Park-Goodman"/>
    <s v="Customer-focused impactful extranet"/>
    <n v="5100"/>
    <n v="12219"/>
    <n v="2.3958823529411766"/>
    <x v="3"/>
    <n v="272"/>
    <n v="44"/>
    <s v="US"/>
    <s v="USD"/>
    <n v="1310187600"/>
    <x v="693"/>
    <n v="1311397200"/>
    <d v="2011-07-23T05:00:00"/>
    <b v="0"/>
    <b v="1"/>
    <s v="film &amp; video/documentary"/>
    <x v="3"/>
    <s v="documentary"/>
  </r>
  <r>
    <n v="933"/>
    <s v="Espinoza Group"/>
    <s v="Implemented tangible support"/>
    <n v="73000"/>
    <n v="175015"/>
    <n v="2.3974657534246577"/>
    <x v="3"/>
    <n v="1902"/>
    <n v="92"/>
    <s v="US"/>
    <s v="USD"/>
    <n v="1365397200"/>
    <x v="694"/>
    <n v="1366520400"/>
    <d v="2013-04-21T05:00:00"/>
    <b v="0"/>
    <b v="0"/>
    <s v="theater/plays"/>
    <x v="1"/>
    <s v="plays"/>
  </r>
  <r>
    <n v="556"/>
    <s v="Smith and Sons"/>
    <s v="Grass-roots 24/7 attitude"/>
    <n v="5200"/>
    <n v="12467"/>
    <n v="2.3975"/>
    <x v="3"/>
    <n v="122"/>
    <n v="102"/>
    <s v="US"/>
    <s v="USD"/>
    <n v="1315285200"/>
    <x v="695"/>
    <n v="1315890000"/>
    <d v="2011-09-13T05:00:00"/>
    <b v="0"/>
    <b v="1"/>
    <s v="publishing/translations"/>
    <x v="6"/>
    <s v="translations"/>
  </r>
  <r>
    <n v="275"/>
    <s v="Ward, Sanchez and Kemp"/>
    <s v="Stand-alone discrete Graphical User Interface"/>
    <n v="3900"/>
    <n v="9419"/>
    <n v="2.4151282051282053"/>
    <x v="3"/>
    <n v="116"/>
    <n v="81"/>
    <s v="US"/>
    <s v="USD"/>
    <n v="1554526800"/>
    <x v="696"/>
    <n v="1555218000"/>
    <d v="2019-04-14T05:00:00"/>
    <b v="0"/>
    <b v="0"/>
    <s v="publishing/translations"/>
    <x v="6"/>
    <s v="translations"/>
  </r>
  <r>
    <n v="13"/>
    <s v="Walker, Taylor and Coleman"/>
    <s v="Multi-tiered directional open architecture"/>
    <n v="4200"/>
    <n v="10295"/>
    <n v="2.4511904761904764"/>
    <x v="3"/>
    <n v="98"/>
    <n v="105"/>
    <s v="US"/>
    <s v="USD"/>
    <n v="1465621200"/>
    <x v="697"/>
    <n v="1466658000"/>
    <d v="2016-06-23T05:00:00"/>
    <b v="0"/>
    <b v="0"/>
    <s v="music/indie rock"/>
    <x v="4"/>
    <s v="indie rock"/>
  </r>
  <r>
    <n v="717"/>
    <s v="Barnes, Wilcox and Riley"/>
    <s v="Reverse-engineered well-modulated ability"/>
    <n v="5600"/>
    <n v="13868"/>
    <n v="2.4764285714285714"/>
    <x v="3"/>
    <n v="555"/>
    <n v="24"/>
    <s v="US"/>
    <s v="USD"/>
    <n v="1313989200"/>
    <x v="698"/>
    <n v="1315803600"/>
    <d v="2011-09-12T05:00:00"/>
    <b v="0"/>
    <b v="0"/>
    <s v="film &amp; video/documentary"/>
    <x v="3"/>
    <s v="documentary"/>
  </r>
  <r>
    <n v="617"/>
    <s v="King LLC"/>
    <s v="Multi-channeled local intranet"/>
    <n v="1400"/>
    <n v="3496"/>
    <n v="2.4971428571428573"/>
    <x v="3"/>
    <n v="55"/>
    <n v="63"/>
    <s v="US"/>
    <s v="USD"/>
    <n v="1401858000"/>
    <x v="699"/>
    <n v="1402722000"/>
    <d v="2014-06-14T05:00:00"/>
    <b v="0"/>
    <b v="0"/>
    <s v="theater/plays"/>
    <x v="1"/>
    <s v="plays"/>
  </r>
  <r>
    <n v="860"/>
    <s v="Lee PLC"/>
    <s v="Re-contextualized leadingedge firmware"/>
    <n v="2000"/>
    <n v="5033"/>
    <n v="2.5165000000000002"/>
    <x v="3"/>
    <n v="65"/>
    <n v="77"/>
    <s v="US"/>
    <s v="USD"/>
    <n v="1550556000"/>
    <x v="700"/>
    <n v="1551420000"/>
    <d v="2019-03-01T06:00:00"/>
    <b v="0"/>
    <b v="1"/>
    <s v="technology/wearables"/>
    <x v="2"/>
    <s v="wearables"/>
  </r>
  <r>
    <n v="902"/>
    <s v="Wang, Silva and Byrd"/>
    <s v="Integrated bifurcated software"/>
    <n v="1400"/>
    <n v="3534"/>
    <n v="2.5242857142857145"/>
    <x v="3"/>
    <n v="110"/>
    <n v="32"/>
    <s v="US"/>
    <s v="USD"/>
    <n v="1454133600"/>
    <x v="359"/>
    <n v="1457762400"/>
    <d v="2016-03-12T06:00:00"/>
    <b v="0"/>
    <b v="0"/>
    <s v="technology/web"/>
    <x v="2"/>
    <s v="web"/>
  </r>
  <r>
    <n v="89"/>
    <s v="White, Singleton and Zimmerman"/>
    <s v="Monitored scalable knowledgebase"/>
    <n v="3400"/>
    <n v="8588"/>
    <n v="2.5258823529411765"/>
    <x v="3"/>
    <n v="96"/>
    <n v="89"/>
    <s v="US"/>
    <s v="USD"/>
    <n v="1271307600"/>
    <x v="701"/>
    <n v="1271480400"/>
    <d v="2010-04-17T05:00:00"/>
    <b v="0"/>
    <b v="0"/>
    <s v="theater/plays"/>
    <x v="1"/>
    <s v="plays"/>
  </r>
  <r>
    <n v="269"/>
    <s v="Miles and Sons"/>
    <s v="Persistent attitude-oriented approach"/>
    <n v="3500"/>
    <n v="8842"/>
    <n v="2.5262857142857142"/>
    <x v="3"/>
    <n v="87"/>
    <n v="101"/>
    <s v="US"/>
    <s v="USD"/>
    <n v="1548914400"/>
    <x v="702"/>
    <n v="1550728800"/>
    <d v="2019-02-21T06:00:00"/>
    <b v="0"/>
    <b v="0"/>
    <s v="film &amp; video/television"/>
    <x v="3"/>
    <s v="television"/>
  </r>
  <r>
    <n v="163"/>
    <s v="Burton-Watkins"/>
    <s v="Extended reciprocal circuit"/>
    <n v="3500"/>
    <n v="8864"/>
    <n v="2.5325714285714285"/>
    <x v="3"/>
    <n v="246"/>
    <n v="36"/>
    <s v="US"/>
    <s v="USD"/>
    <n v="1508475600"/>
    <x v="703"/>
    <n v="1512712800"/>
    <d v="2017-12-08T06:00:00"/>
    <b v="0"/>
    <b v="1"/>
    <s v="photography/photography books"/>
    <x v="5"/>
    <s v="photography books"/>
  </r>
  <r>
    <n v="68"/>
    <s v="Moreno-Turner"/>
    <s v="Inverse multi-tasking installation"/>
    <n v="5700"/>
    <n v="14508"/>
    <n v="2.5452631578947367"/>
    <x v="3"/>
    <n v="246"/>
    <n v="58"/>
    <s v="IT"/>
    <s v="EUR"/>
    <n v="1501131600"/>
    <x v="704"/>
    <n v="1505192400"/>
    <d v="2017-09-12T05:00:00"/>
    <b v="0"/>
    <b v="1"/>
    <s v="theater/plays"/>
    <x v="1"/>
    <s v="plays"/>
  </r>
  <r>
    <n v="753"/>
    <s v="Guerrero-Griffin"/>
    <s v="Networked web-enabled product"/>
    <n v="4700"/>
    <n v="12065"/>
    <n v="2.5670212765957445"/>
    <x v="3"/>
    <n v="137"/>
    <n v="88"/>
    <s v="US"/>
    <s v="USD"/>
    <n v="1274590800"/>
    <x v="705"/>
    <n v="1275886800"/>
    <d v="2010-06-07T05:00:00"/>
    <b v="0"/>
    <b v="0"/>
    <s v="photography/photography books"/>
    <x v="5"/>
    <s v="photography books"/>
  </r>
  <r>
    <n v="891"/>
    <s v="Williams, Price and Hurley"/>
    <s v="Synchronized demand-driven infrastructure"/>
    <n v="3000"/>
    <n v="7758"/>
    <n v="2.5859999999999999"/>
    <x v="3"/>
    <n v="165"/>
    <n v="47"/>
    <s v="CA"/>
    <s v="CAD"/>
    <n v="1322892000"/>
    <x v="706"/>
    <n v="1326693600"/>
    <d v="2012-01-16T06:00:00"/>
    <b v="0"/>
    <b v="0"/>
    <s v="film &amp; video/documentary"/>
    <x v="3"/>
    <s v="documentary"/>
  </r>
  <r>
    <n v="92"/>
    <s v="Santos, Bell and Lloyd"/>
    <s v="Object-based analyzing knowledge user"/>
    <n v="20000"/>
    <n v="51775"/>
    <n v="2.5887500000000001"/>
    <x v="3"/>
    <n v="498"/>
    <n v="103"/>
    <s v="CH"/>
    <s v="CHF"/>
    <n v="1277269200"/>
    <x v="707"/>
    <n v="1277355600"/>
    <d v="2010-06-24T05:00:00"/>
    <b v="0"/>
    <b v="1"/>
    <s v="games/video games"/>
    <x v="7"/>
    <s v="video games"/>
  </r>
  <r>
    <n v="225"/>
    <s v="Fox-Quinn"/>
    <s v="Enterprise-wide reciprocal success"/>
    <n v="67800"/>
    <n v="176398"/>
    <n v="2.6017404129793511"/>
    <x v="3"/>
    <n v="5880"/>
    <n v="29"/>
    <s v="US"/>
    <s v="USD"/>
    <n v="1399093200"/>
    <x v="708"/>
    <n v="1399093200"/>
    <d v="2014-05-03T05:00:00"/>
    <b v="1"/>
    <b v="0"/>
    <s v="music/rock"/>
    <x v="4"/>
    <s v="rock"/>
  </r>
  <r>
    <n v="484"/>
    <s v="Landry Inc"/>
    <s v="Synergistic cohesive adapter"/>
    <n v="29600"/>
    <n v="77021"/>
    <n v="2.6020608108108108"/>
    <x v="3"/>
    <n v="1572"/>
    <n v="48"/>
    <s v="GB"/>
    <s v="GBP"/>
    <n v="1407128400"/>
    <x v="709"/>
    <n v="1411362000"/>
    <d v="2014-09-22T05:00:00"/>
    <b v="0"/>
    <b v="1"/>
    <s v="food/food trucks"/>
    <x v="0"/>
    <s v="food trucks"/>
  </r>
  <r>
    <n v="88"/>
    <s v="Clark Group"/>
    <s v="Grass-roots fault-tolerant policy"/>
    <n v="4800"/>
    <n v="12516"/>
    <n v="2.6074999999999999"/>
    <x v="3"/>
    <n v="113"/>
    <n v="110"/>
    <s v="US"/>
    <s v="USD"/>
    <n v="1429160400"/>
    <x v="710"/>
    <n v="1431061200"/>
    <d v="2015-05-08T05:00:00"/>
    <b v="0"/>
    <b v="0"/>
    <s v="publishing/translations"/>
    <x v="6"/>
    <s v="translations"/>
  </r>
  <r>
    <n v="137"/>
    <s v="Hudson-Nguyen"/>
    <s v="Down-sized disintermediate support"/>
    <n v="1800"/>
    <n v="4712"/>
    <n v="2.617777777777778"/>
    <x v="3"/>
    <n v="50"/>
    <n v="94"/>
    <s v="US"/>
    <s v="USD"/>
    <n v="1286341200"/>
    <x v="711"/>
    <n v="1286859600"/>
    <d v="2010-10-12T05:00:00"/>
    <b v="0"/>
    <b v="0"/>
    <s v="publishing/nonfiction"/>
    <x v="6"/>
    <s v="nonfiction"/>
  </r>
  <r>
    <n v="807"/>
    <s v="Walker-Taylor"/>
    <s v="Automated uniform concept"/>
    <n v="700"/>
    <n v="1848"/>
    <n v="2.64"/>
    <x v="3"/>
    <n v="43"/>
    <n v="42"/>
    <s v="US"/>
    <s v="USD"/>
    <n v="1571115600"/>
    <x v="712"/>
    <n v="1574920800"/>
    <d v="2019-11-28T06:00:00"/>
    <b v="0"/>
    <b v="1"/>
    <s v="theater/plays"/>
    <x v="1"/>
    <s v="plays"/>
  </r>
  <r>
    <n v="540"/>
    <s v="Brown-Pena"/>
    <s v="Front-line client-server secured line"/>
    <n v="5300"/>
    <n v="14097"/>
    <n v="2.6598113207547169"/>
    <x v="3"/>
    <n v="247"/>
    <n v="57"/>
    <s v="US"/>
    <s v="USD"/>
    <n v="1525496400"/>
    <x v="713"/>
    <n v="1527397200"/>
    <d v="2018-05-27T05:00:00"/>
    <b v="0"/>
    <b v="0"/>
    <s v="photography/photography books"/>
    <x v="5"/>
    <s v="photography books"/>
  </r>
  <r>
    <n v="10"/>
    <s v="Green Ltd"/>
    <s v="Monitored empowering installation"/>
    <n v="5200"/>
    <n v="13838"/>
    <n v="2.6611538461538462"/>
    <x v="3"/>
    <n v="220"/>
    <n v="62"/>
    <s v="US"/>
    <s v="USD"/>
    <n v="1281762000"/>
    <x v="714"/>
    <n v="1285909200"/>
    <d v="2010-10-01T05:00:00"/>
    <b v="0"/>
    <b v="0"/>
    <s v="film &amp; video/drama"/>
    <x v="3"/>
    <s v="drama"/>
  </r>
  <r>
    <n v="827"/>
    <s v="Miranda, Martinez and Lowery"/>
    <s v="Innovative actuating artificial intelligence"/>
    <n v="2300"/>
    <n v="6134"/>
    <n v="2.6669565217391304"/>
    <x v="3"/>
    <n v="82"/>
    <n v="74"/>
    <s v="AU"/>
    <s v="AUD"/>
    <n v="1304398800"/>
    <x v="715"/>
    <n v="1305435600"/>
    <d v="2011-05-15T05:00:00"/>
    <b v="0"/>
    <b v="1"/>
    <s v="film &amp; video/drama"/>
    <x v="3"/>
    <s v="drama"/>
  </r>
  <r>
    <n v="620"/>
    <s v="Swanson, Wilson and Baker"/>
    <s v="Synergized well-modulated project"/>
    <n v="4300"/>
    <n v="11525"/>
    <n v="2.6802325581395348"/>
    <x v="3"/>
    <n v="128"/>
    <n v="90"/>
    <s v="AU"/>
    <s v="AUD"/>
    <n v="1467954000"/>
    <x v="716"/>
    <n v="1468299600"/>
    <d v="2016-07-12T05:00:00"/>
    <b v="0"/>
    <b v="0"/>
    <s v="photography/photography books"/>
    <x v="5"/>
    <s v="photography books"/>
  </r>
  <r>
    <n v="258"/>
    <s v="Duncan, Mcdonald and Miller"/>
    <s v="Assimilated coherent hardware"/>
    <n v="5000"/>
    <n v="13424"/>
    <n v="2.6848000000000001"/>
    <x v="3"/>
    <n v="186"/>
    <n v="72"/>
    <s v="US"/>
    <s v="USD"/>
    <n v="1481176800"/>
    <x v="717"/>
    <n v="1482904800"/>
    <d v="2016-12-28T06:00:00"/>
    <b v="0"/>
    <b v="1"/>
    <s v="theater/plays"/>
    <x v="1"/>
    <s v="plays"/>
  </r>
  <r>
    <n v="804"/>
    <s v="English-Mccullough"/>
    <s v="Business-focused discrete software"/>
    <n v="2600"/>
    <n v="6987"/>
    <n v="2.6873076923076922"/>
    <x v="3"/>
    <n v="218"/>
    <n v="32"/>
    <s v="US"/>
    <s v="USD"/>
    <n v="1514872800"/>
    <x v="718"/>
    <n v="1516600800"/>
    <d v="2018-01-22T06:00:00"/>
    <b v="0"/>
    <b v="0"/>
    <s v="music/rock"/>
    <x v="4"/>
    <s v="rock"/>
  </r>
  <r>
    <n v="112"/>
    <s v="Jones-Meyer"/>
    <s v="Re-engineered client-driven hub"/>
    <n v="4700"/>
    <n v="12635"/>
    <n v="2.6882978723404256"/>
    <x v="3"/>
    <n v="361"/>
    <n v="35"/>
    <s v="AU"/>
    <s v="AUD"/>
    <n v="1408856400"/>
    <x v="719"/>
    <n v="1410152400"/>
    <d v="2014-09-08T05:00:00"/>
    <b v="0"/>
    <b v="0"/>
    <s v="technology/web"/>
    <x v="2"/>
    <s v="web"/>
  </r>
  <r>
    <n v="723"/>
    <s v="Beck-Knight"/>
    <s v="Exclusive fresh-thinking model"/>
    <n v="4900"/>
    <n v="13250"/>
    <n v="2.704081632653061"/>
    <x v="3"/>
    <n v="144"/>
    <n v="92"/>
    <s v="AU"/>
    <s v="AUD"/>
    <n v="1456898400"/>
    <x v="720"/>
    <n v="1458709200"/>
    <d v="2016-03-23T05:00:00"/>
    <b v="0"/>
    <b v="0"/>
    <s v="theater/plays"/>
    <x v="1"/>
    <s v="plays"/>
  </r>
  <r>
    <n v="770"/>
    <s v="Mathis-Rodriguez"/>
    <s v="User-centric attitude-oriented intranet"/>
    <n v="4300"/>
    <n v="11642"/>
    <n v="2.7074418604651163"/>
    <x v="3"/>
    <n v="216"/>
    <n v="53"/>
    <s v="IT"/>
    <s v="EUR"/>
    <n v="1397451600"/>
    <x v="721"/>
    <n v="1398056400"/>
    <d v="2014-04-21T05:00:00"/>
    <b v="0"/>
    <b v="1"/>
    <s v="theater/plays"/>
    <x v="1"/>
    <s v="plays"/>
  </r>
  <r>
    <n v="548"/>
    <s v="York-Pitts"/>
    <s v="Monitored discrete toolset"/>
    <n v="66100"/>
    <n v="179074"/>
    <n v="2.7091376701966716"/>
    <x v="3"/>
    <n v="2985"/>
    <n v="59"/>
    <s v="US"/>
    <s v="USD"/>
    <n v="1459486800"/>
    <x v="722"/>
    <n v="1460610000"/>
    <d v="2016-04-14T05:00:00"/>
    <b v="0"/>
    <b v="0"/>
    <s v="theater/plays"/>
    <x v="1"/>
    <s v="plays"/>
  </r>
  <r>
    <n v="871"/>
    <s v="Santana-George"/>
    <s v="Re-engineered client-driven knowledge user"/>
    <n v="71500"/>
    <n v="194912"/>
    <n v="2.7260419580419581"/>
    <x v="3"/>
    <n v="2320"/>
    <n v="84"/>
    <s v="US"/>
    <s v="USD"/>
    <n v="1509512400"/>
    <x v="287"/>
    <n v="1511071200"/>
    <d v="2017-11-19T06:00:00"/>
    <b v="0"/>
    <b v="1"/>
    <s v="theater/plays"/>
    <x v="1"/>
    <s v="plays"/>
  </r>
  <r>
    <n v="369"/>
    <s v="Smith-Gonzalez"/>
    <s v="Polarized needs-based approach"/>
    <n v="5400"/>
    <n v="14743"/>
    <n v="2.730185185185185"/>
    <x v="3"/>
    <n v="154"/>
    <n v="95"/>
    <s v="US"/>
    <s v="USD"/>
    <n v="1359871200"/>
    <x v="723"/>
    <n v="1363237200"/>
    <d v="2013-03-14T05:00:00"/>
    <b v="0"/>
    <b v="1"/>
    <s v="film &amp; video/television"/>
    <x v="3"/>
    <s v="television"/>
  </r>
  <r>
    <n v="249"/>
    <s v="Avila-Nelson"/>
    <s v="Up-sized intermediate website"/>
    <n v="61500"/>
    <n v="168095"/>
    <n v="2.7332520325203253"/>
    <x v="3"/>
    <n v="6465"/>
    <n v="26"/>
    <s v="US"/>
    <s v="USD"/>
    <n v="1420178400"/>
    <x v="724"/>
    <n v="1420783200"/>
    <d v="2015-01-09T06:00:00"/>
    <b v="0"/>
    <b v="0"/>
    <s v="publishing/translations"/>
    <x v="6"/>
    <s v="translations"/>
  </r>
  <r>
    <n v="59"/>
    <s v="Wright, Fox and Marks"/>
    <s v="Assimilated real-time support"/>
    <n v="1400"/>
    <n v="3851"/>
    <n v="2.7507142857142859"/>
    <x v="3"/>
    <n v="128"/>
    <n v="30"/>
    <s v="US"/>
    <s v="USD"/>
    <n v="1497243600"/>
    <x v="725"/>
    <n v="1498539600"/>
    <d v="2017-06-27T05:00:00"/>
    <b v="0"/>
    <b v="1"/>
    <s v="theater/plays"/>
    <x v="1"/>
    <s v="plays"/>
  </r>
  <r>
    <n v="544"/>
    <s v="Taylor Inc"/>
    <s v="Public-key 3rdgeneration system engine"/>
    <n v="2800"/>
    <n v="7742"/>
    <n v="2.7650000000000001"/>
    <x v="3"/>
    <n v="84"/>
    <n v="92"/>
    <s v="US"/>
    <s v="USD"/>
    <n v="1452232800"/>
    <x v="726"/>
    <n v="1453356000"/>
    <d v="2016-01-21T06:00:00"/>
    <b v="0"/>
    <b v="0"/>
    <s v="music/rock"/>
    <x v="4"/>
    <s v="rock"/>
  </r>
  <r>
    <n v="368"/>
    <s v="Whitaker, Wallace and Daniels"/>
    <s v="Reactive directional capacity"/>
    <n v="5200"/>
    <n v="14394"/>
    <n v="2.7680769230769231"/>
    <x v="3"/>
    <n v="206"/>
    <n v="69"/>
    <s v="GB"/>
    <s v="GBP"/>
    <n v="1286946000"/>
    <x v="727"/>
    <n v="1288933200"/>
    <d v="2010-11-05T05:00:00"/>
    <b v="0"/>
    <b v="1"/>
    <s v="film &amp; video/documentary"/>
    <x v="3"/>
    <s v="documentary"/>
  </r>
  <r>
    <n v="624"/>
    <s v="White, Robertson and Roberts"/>
    <s v="Down-sized national software"/>
    <n v="5100"/>
    <n v="14249"/>
    <n v="2.793921568627451"/>
    <x v="3"/>
    <n v="432"/>
    <n v="32"/>
    <s v="US"/>
    <s v="USD"/>
    <n v="1422165600"/>
    <x v="728"/>
    <n v="1422684000"/>
    <d v="2015-01-31T06:00:00"/>
    <b v="0"/>
    <b v="0"/>
    <s v="photography/photography books"/>
    <x v="5"/>
    <s v="photography books"/>
  </r>
  <r>
    <n v="102"/>
    <s v="Garcia Inc"/>
    <s v="Front-line web-enabled model"/>
    <n v="3700"/>
    <n v="10422"/>
    <n v="2.8167567567567566"/>
    <x v="3"/>
    <n v="336"/>
    <n v="31"/>
    <s v="US"/>
    <s v="USD"/>
    <n v="1526274000"/>
    <x v="729"/>
    <n v="1526878800"/>
    <d v="2018-05-21T05:00:00"/>
    <b v="0"/>
    <b v="1"/>
    <s v="technology/wearables"/>
    <x v="2"/>
    <s v="wearables"/>
  </r>
  <r>
    <n v="608"/>
    <s v="Johnson Group"/>
    <s v="Compatible full-range leverage"/>
    <n v="3900"/>
    <n v="11075"/>
    <n v="2.8397435897435899"/>
    <x v="3"/>
    <n v="316"/>
    <n v="35"/>
    <s v="US"/>
    <s v="USD"/>
    <n v="1551852000"/>
    <x v="730"/>
    <n v="1552197600"/>
    <d v="2019-03-10T06:00:00"/>
    <b v="0"/>
    <b v="1"/>
    <s v="music/jazz"/>
    <x v="4"/>
    <s v="jazz"/>
  </r>
  <r>
    <n v="549"/>
    <s v="Jarvis and Sons"/>
    <s v="Business-focused intermediate system engine"/>
    <n v="29500"/>
    <n v="83843"/>
    <n v="2.8421355932203389"/>
    <x v="3"/>
    <n v="762"/>
    <n v="110"/>
    <s v="US"/>
    <s v="USD"/>
    <n v="1369717200"/>
    <x v="731"/>
    <n v="1370494800"/>
    <d v="2013-06-06T05:00:00"/>
    <b v="0"/>
    <b v="0"/>
    <s v="technology/wearables"/>
    <x v="2"/>
    <s v="wearables"/>
  </r>
  <r>
    <n v="470"/>
    <s v="Grimes, Holland and Sloan"/>
    <s v="Extended dedicated archive"/>
    <n v="3600"/>
    <n v="10289"/>
    <n v="2.8580555555555556"/>
    <x v="3"/>
    <n v="381"/>
    <n v="27"/>
    <s v="US"/>
    <s v="USD"/>
    <n v="1481522400"/>
    <x v="102"/>
    <n v="1482127200"/>
    <d v="2016-12-19T06:00:00"/>
    <b v="0"/>
    <b v="0"/>
    <s v="technology/wearables"/>
    <x v="2"/>
    <s v="wearables"/>
  </r>
  <r>
    <n v="305"/>
    <s v="Townsend Ltd"/>
    <s v="Grass-roots actuating policy"/>
    <n v="2800"/>
    <n v="8014"/>
    <n v="2.8621428571428571"/>
    <x v="3"/>
    <n v="85"/>
    <n v="94"/>
    <s v="US"/>
    <s v="USD"/>
    <n v="1458363600"/>
    <x v="732"/>
    <n v="1461906000"/>
    <d v="2016-04-29T05:00:00"/>
    <b v="0"/>
    <b v="0"/>
    <s v="theater/plays"/>
    <x v="1"/>
    <s v="plays"/>
  </r>
  <r>
    <n v="425"/>
    <s v="Sullivan, Davis and Booth"/>
    <s v="Vision-oriented actuating hardware"/>
    <n v="2700"/>
    <n v="7767"/>
    <n v="2.8766666666666665"/>
    <x v="3"/>
    <n v="92"/>
    <n v="84"/>
    <s v="US"/>
    <s v="USD"/>
    <n v="1438059600"/>
    <x v="733"/>
    <n v="1438578000"/>
    <d v="2015-08-03T05:00:00"/>
    <b v="0"/>
    <b v="0"/>
    <s v="photography/photography books"/>
    <x v="5"/>
    <s v="photography books"/>
  </r>
  <r>
    <n v="821"/>
    <s v="Alvarez-Andrews"/>
    <s v="Extended impactful secured line"/>
    <n v="4900"/>
    <n v="14273"/>
    <n v="2.9128571428571428"/>
    <x v="3"/>
    <n v="210"/>
    <n v="67"/>
    <s v="US"/>
    <s v="USD"/>
    <n v="1488261600"/>
    <x v="734"/>
    <n v="1489381200"/>
    <d v="2017-03-13T05:00:00"/>
    <b v="0"/>
    <b v="0"/>
    <s v="film &amp; video/documentary"/>
    <x v="3"/>
    <s v="documentary"/>
  </r>
  <r>
    <n v="184"/>
    <s v="Howard, Carter and Griffith"/>
    <s v="Adaptive asynchronous emulation"/>
    <n v="3600"/>
    <n v="10550"/>
    <n v="2.9305555555555554"/>
    <x v="3"/>
    <n v="340"/>
    <n v="31"/>
    <s v="US"/>
    <s v="USD"/>
    <n v="1556859600"/>
    <x v="735"/>
    <n v="1556946000"/>
    <d v="2019-05-04T05:00:00"/>
    <b v="0"/>
    <b v="0"/>
    <s v="theater/plays"/>
    <x v="1"/>
    <s v="plays"/>
  </r>
  <r>
    <n v="314"/>
    <s v="Sanchez-Morgan"/>
    <s v="Realigned upward-trending strategy"/>
    <n v="1400"/>
    <n v="4126"/>
    <n v="2.9471428571428571"/>
    <x v="3"/>
    <n v="133"/>
    <n v="31"/>
    <s v="US"/>
    <s v="USD"/>
    <n v="1552366800"/>
    <x v="59"/>
    <n v="1552798800"/>
    <d v="2019-03-17T05:00:00"/>
    <b v="0"/>
    <b v="1"/>
    <s v="film &amp; video/documentary"/>
    <x v="3"/>
    <s v="documentary"/>
  </r>
  <r>
    <n v="962"/>
    <s v="Harris, Russell and Mitchell"/>
    <s v="User-centric cohesive policy"/>
    <n v="3600"/>
    <n v="10657"/>
    <n v="2.9602777777777778"/>
    <x v="3"/>
    <n v="266"/>
    <n v="40"/>
    <s v="US"/>
    <s v="USD"/>
    <n v="1384408800"/>
    <x v="736"/>
    <n v="1386223200"/>
    <d v="2013-12-05T06:00:00"/>
    <b v="0"/>
    <b v="0"/>
    <s v="food/food trucks"/>
    <x v="0"/>
    <s v="food trucks"/>
  </r>
  <r>
    <n v="197"/>
    <s v="Perry and Sons"/>
    <s v="Business-focused logistical framework"/>
    <n v="54700"/>
    <n v="163118"/>
    <n v="2.9820475319926874"/>
    <x v="3"/>
    <n v="1989"/>
    <n v="82"/>
    <s v="US"/>
    <s v="USD"/>
    <n v="1498194000"/>
    <x v="737"/>
    <n v="1499403600"/>
    <d v="2017-07-07T05:00:00"/>
    <b v="0"/>
    <b v="0"/>
    <s v="film &amp; video/drama"/>
    <x v="3"/>
    <s v="drama"/>
  </r>
  <r>
    <n v="359"/>
    <s v="Salazar-Moon"/>
    <s v="Compatible needs-based architecture"/>
    <n v="4000"/>
    <n v="11948"/>
    <n v="2.9870000000000001"/>
    <x v="3"/>
    <n v="187"/>
    <n v="63"/>
    <s v="US"/>
    <s v="USD"/>
    <n v="1314421200"/>
    <x v="738"/>
    <n v="1315026000"/>
    <d v="2011-09-03T05:00:00"/>
    <b v="0"/>
    <b v="0"/>
    <s v="film &amp; video/animation"/>
    <x v="3"/>
    <s v="animation"/>
  </r>
  <r>
    <n v="78"/>
    <s v="Montgomery, Larson and Spencer"/>
    <s v="User-centric bifurcated knowledge user"/>
    <n v="4500"/>
    <n v="13536"/>
    <n v="3.008"/>
    <x v="3"/>
    <n v="330"/>
    <n v="41"/>
    <s v="US"/>
    <s v="USD"/>
    <n v="1523854800"/>
    <x v="673"/>
    <n v="1523941200"/>
    <d v="2018-04-17T05:00:00"/>
    <b v="0"/>
    <b v="0"/>
    <s v="publishing/translations"/>
    <x v="6"/>
    <s v="translations"/>
  </r>
  <r>
    <n v="94"/>
    <s v="Hanson Inc"/>
    <s v="Grass-roots web-enabled contingency"/>
    <n v="2900"/>
    <n v="8807"/>
    <n v="3.036896551724138"/>
    <x v="3"/>
    <n v="180"/>
    <n v="48"/>
    <s v="GB"/>
    <s v="GBP"/>
    <n v="1554613200"/>
    <x v="739"/>
    <n v="1555563600"/>
    <d v="2019-04-18T05:00:00"/>
    <b v="0"/>
    <b v="0"/>
    <s v="technology/web"/>
    <x v="2"/>
    <s v="web"/>
  </r>
  <r>
    <n v="272"/>
    <s v="Horton, Morrison and Clark"/>
    <s v="Networked radical neural-net"/>
    <n v="51100"/>
    <n v="155349"/>
    <n v="3.0400978473581213"/>
    <x v="3"/>
    <n v="1894"/>
    <n v="82"/>
    <s v="US"/>
    <s v="USD"/>
    <n v="1562734800"/>
    <x v="740"/>
    <n v="1564894800"/>
    <d v="2019-08-04T05:00:00"/>
    <b v="0"/>
    <b v="1"/>
    <s v="theater/plays"/>
    <x v="1"/>
    <s v="plays"/>
  </r>
  <r>
    <n v="491"/>
    <s v="Henson PLC"/>
    <s v="Universal contextually-based knowledgebase"/>
    <n v="56800"/>
    <n v="173437"/>
    <n v="3.0534683098591549"/>
    <x v="3"/>
    <n v="2443"/>
    <n v="70"/>
    <s v="US"/>
    <s v="USD"/>
    <n v="1372654800"/>
    <x v="741"/>
    <n v="1374901200"/>
    <d v="2013-07-27T05:00:00"/>
    <b v="0"/>
    <b v="1"/>
    <s v="food/food trucks"/>
    <x v="0"/>
    <s v="food trucks"/>
  </r>
  <r>
    <n v="570"/>
    <s v="Martinez-Juarez"/>
    <s v="Realigned uniform knowledge user"/>
    <n v="31200"/>
    <n v="95364"/>
    <n v="3.0565384615384614"/>
    <x v="3"/>
    <n v="2725"/>
    <n v="34"/>
    <s v="US"/>
    <s v="USD"/>
    <n v="1419055200"/>
    <x v="250"/>
    <n v="1419573600"/>
    <d v="2014-12-26T06:00:00"/>
    <b v="0"/>
    <b v="1"/>
    <s v="music/rock"/>
    <x v="4"/>
    <s v="rock"/>
  </r>
  <r>
    <n v="180"/>
    <s v="Olsen, Edwards and Reid"/>
    <s v="Optional clear-thinking software"/>
    <n v="56000"/>
    <n v="172736"/>
    <n v="3.0845714285714285"/>
    <x v="3"/>
    <n v="2107"/>
    <n v="81"/>
    <s v="AU"/>
    <s v="AUD"/>
    <n v="1269234000"/>
    <x v="742"/>
    <n v="1269666000"/>
    <d v="2010-03-27T05:00:00"/>
    <b v="0"/>
    <b v="0"/>
    <s v="technology/wearables"/>
    <x v="2"/>
    <s v="wearables"/>
  </r>
  <r>
    <n v="31"/>
    <s v="Schroeder Ltd"/>
    <s v="Progressive needs-based focus group"/>
    <n v="3500"/>
    <n v="10850"/>
    <n v="3.1"/>
    <x v="3"/>
    <n v="226"/>
    <n v="48"/>
    <s v="GB"/>
    <s v="GBP"/>
    <n v="1451973600"/>
    <x v="743"/>
    <n v="1454392800"/>
    <d v="2016-02-02T06:00:00"/>
    <b v="0"/>
    <b v="0"/>
    <s v="games/video games"/>
    <x v="7"/>
    <s v="video games"/>
  </r>
  <r>
    <n v="312"/>
    <s v="Martinez LLC"/>
    <s v="Robust impactful approach"/>
    <n v="59100"/>
    <n v="183345"/>
    <n v="3.1022842639593908"/>
    <x v="3"/>
    <n v="3742"/>
    <n v="48"/>
    <s v="US"/>
    <s v="USD"/>
    <n v="1382677200"/>
    <x v="744"/>
    <n v="1383282000"/>
    <d v="2013-11-01T05:00:00"/>
    <b v="0"/>
    <b v="0"/>
    <s v="theater/plays"/>
    <x v="1"/>
    <s v="plays"/>
  </r>
  <r>
    <n v="631"/>
    <s v="Carlson-Hernandez"/>
    <s v="Quality-focused real-time solution"/>
    <n v="59200"/>
    <n v="183756"/>
    <n v="3.1039864864864866"/>
    <x v="3"/>
    <n v="3063"/>
    <n v="59"/>
    <s v="US"/>
    <s v="USD"/>
    <n v="1553576400"/>
    <x v="745"/>
    <n v="1553922000"/>
    <d v="2019-03-30T05:00:00"/>
    <b v="0"/>
    <b v="0"/>
    <s v="theater/plays"/>
    <x v="1"/>
    <s v="plays"/>
  </r>
  <r>
    <n v="133"/>
    <s v="Gates PLC"/>
    <s v="Secured content-based product"/>
    <n v="4500"/>
    <n v="13985"/>
    <n v="3.1077777777777778"/>
    <x v="3"/>
    <n v="159"/>
    <n v="87"/>
    <s v="US"/>
    <s v="USD"/>
    <n v="1313125200"/>
    <x v="746"/>
    <n v="1315026000"/>
    <d v="2011-09-03T05:00:00"/>
    <b v="0"/>
    <b v="0"/>
    <s v="music/world music"/>
    <x v="4"/>
    <s v="world music"/>
  </r>
  <r>
    <n v="703"/>
    <s v="Perez Group"/>
    <s v="Cross-platform tertiary hub"/>
    <n v="63400"/>
    <n v="197728"/>
    <n v="3.1187381703470032"/>
    <x v="3"/>
    <n v="2038"/>
    <n v="97"/>
    <s v="US"/>
    <s v="USD"/>
    <n v="1334984400"/>
    <x v="747"/>
    <n v="1336453200"/>
    <d v="2012-05-08T05:00:00"/>
    <b v="1"/>
    <b v="1"/>
    <s v="publishing/translations"/>
    <x v="6"/>
    <s v="translations"/>
  </r>
  <r>
    <n v="262"/>
    <s v="Lloyd, Kennedy and Davis"/>
    <s v="Compatible multimedia hub"/>
    <n v="1700"/>
    <n v="5328"/>
    <n v="3.1341176470588237"/>
    <x v="3"/>
    <n v="107"/>
    <n v="49"/>
    <s v="US"/>
    <s v="USD"/>
    <n v="1301979600"/>
    <x v="173"/>
    <n v="1304226000"/>
    <d v="2011-05-01T05:00:00"/>
    <b v="0"/>
    <b v="1"/>
    <s v="music/indie rock"/>
    <x v="4"/>
    <s v="indie rock"/>
  </r>
  <r>
    <n v="832"/>
    <s v="Bradley, Beck and Mayo"/>
    <s v="Synergized fault-tolerant hierarchy"/>
    <n v="43200"/>
    <n v="136156"/>
    <n v="3.1517592592592591"/>
    <x v="3"/>
    <n v="1297"/>
    <n v="104"/>
    <s v="DK"/>
    <s v="DKK"/>
    <n v="1445490000"/>
    <x v="748"/>
    <n v="1448431200"/>
    <d v="2015-11-25T06:00:00"/>
    <b v="1"/>
    <b v="0"/>
    <s v="publishing/translations"/>
    <x v="6"/>
    <s v="translations"/>
  </r>
  <r>
    <n v="404"/>
    <s v="Bailey-Boyer"/>
    <s v="Visionary exuding Internet solution"/>
    <n v="48900"/>
    <n v="154321"/>
    <n v="3.1558486707566464"/>
    <x v="3"/>
    <n v="2237"/>
    <n v="68"/>
    <s v="US"/>
    <s v="USD"/>
    <n v="1510639200"/>
    <x v="749"/>
    <n v="1510898400"/>
    <d v="2017-11-17T06:00:00"/>
    <b v="0"/>
    <b v="0"/>
    <s v="theater/plays"/>
    <x v="1"/>
    <s v="plays"/>
  </r>
  <r>
    <n v="471"/>
    <s v="Perry and Sons"/>
    <s v="Configurable static help-desk"/>
    <n v="3100"/>
    <n v="9889"/>
    <n v="3.19"/>
    <x v="3"/>
    <n v="194"/>
    <n v="50"/>
    <s v="GB"/>
    <s v="GBP"/>
    <n v="1335934800"/>
    <x v="647"/>
    <n v="1335934800"/>
    <d v="2012-05-02T05:00:00"/>
    <b v="0"/>
    <b v="1"/>
    <s v="food/food trucks"/>
    <x v="0"/>
    <s v="food trucks"/>
  </r>
  <r>
    <n v="734"/>
    <s v="Stone PLC"/>
    <s v="Exclusive 5thgeneration leverage"/>
    <n v="4200"/>
    <n v="13404"/>
    <n v="3.1914285714285713"/>
    <x v="3"/>
    <n v="536"/>
    <n v="25"/>
    <s v="US"/>
    <s v="USD"/>
    <n v="1485583200"/>
    <x v="750"/>
    <n v="1486620000"/>
    <d v="2017-02-09T06:00:00"/>
    <b v="0"/>
    <b v="1"/>
    <s v="theater/plays"/>
    <x v="1"/>
    <s v="plays"/>
  </r>
  <r>
    <n v="908"/>
    <s v="Bryant-Pope"/>
    <s v="Networked intangible help-desk"/>
    <n v="38200"/>
    <n v="121950"/>
    <n v="3.1924083769633507"/>
    <x v="3"/>
    <n v="3934"/>
    <n v="30"/>
    <s v="US"/>
    <s v="USD"/>
    <n v="1335934800"/>
    <x v="647"/>
    <n v="1336885200"/>
    <d v="2012-05-13T05:00:00"/>
    <b v="0"/>
    <b v="0"/>
    <s v="games/video games"/>
    <x v="7"/>
    <s v="video games"/>
  </r>
  <r>
    <n v="976"/>
    <s v="Huerta, Roberts and Dickerson"/>
    <s v="Self-enabling value-added artificial intelligence"/>
    <n v="4000"/>
    <n v="12886"/>
    <n v="3.2214999999999998"/>
    <x v="3"/>
    <n v="140"/>
    <n v="92"/>
    <s v="US"/>
    <s v="USD"/>
    <n v="1296194400"/>
    <x v="751"/>
    <n v="1296712800"/>
    <d v="2011-02-03T06:00:00"/>
    <b v="0"/>
    <b v="1"/>
    <s v="theater/plays"/>
    <x v="1"/>
    <s v="plays"/>
  </r>
  <r>
    <n v="583"/>
    <s v="Powell and Sons"/>
    <s v="Centralized clear-thinking conglomeration"/>
    <n v="18900"/>
    <n v="60934"/>
    <n v="3.2240211640211642"/>
    <x v="3"/>
    <n v="909"/>
    <n v="67"/>
    <s v="US"/>
    <s v="USD"/>
    <n v="1329717600"/>
    <x v="142"/>
    <n v="1331186400"/>
    <d v="2012-03-08T06:00:00"/>
    <b v="0"/>
    <b v="0"/>
    <s v="film &amp; video/documentary"/>
    <x v="3"/>
    <s v="documentary"/>
  </r>
  <r>
    <n v="38"/>
    <s v="Maldonado-Gonzalez"/>
    <s v="Digitized client-driven database"/>
    <n v="3100"/>
    <n v="10085"/>
    <n v="3.2532258064516131"/>
    <x v="3"/>
    <n v="134"/>
    <n v="75"/>
    <s v="US"/>
    <s v="USD"/>
    <n v="1287378000"/>
    <x v="752"/>
    <n v="1287810000"/>
    <d v="2010-10-23T05:00:00"/>
    <b v="0"/>
    <b v="0"/>
    <s v="photography/photography books"/>
    <x v="5"/>
    <s v="photography books"/>
  </r>
  <r>
    <n v="246"/>
    <s v="Walters-Carter"/>
    <s v="Seamless value-added standardization"/>
    <n v="4500"/>
    <n v="14649"/>
    <n v="3.2553333333333332"/>
    <x v="3"/>
    <n v="222"/>
    <n v="65"/>
    <s v="US"/>
    <s v="USD"/>
    <n v="1375678800"/>
    <x v="753"/>
    <n v="1376024400"/>
    <d v="2013-08-09T05:00:00"/>
    <b v="0"/>
    <b v="0"/>
    <s v="technology/web"/>
    <x v="2"/>
    <s v="web"/>
  </r>
  <r>
    <n v="278"/>
    <s v="Higgins, Davis and Salazar"/>
    <s v="Distributed multi-tasking strategy"/>
    <n v="2700"/>
    <n v="8799"/>
    <n v="3.2588888888888889"/>
    <x v="3"/>
    <n v="91"/>
    <n v="96"/>
    <s v="US"/>
    <s v="USD"/>
    <n v="1353909600"/>
    <x v="754"/>
    <n v="1356069600"/>
    <d v="2012-12-21T06:00:00"/>
    <b v="0"/>
    <b v="0"/>
    <s v="technology/web"/>
    <x v="2"/>
    <s v="web"/>
  </r>
  <r>
    <n v="7"/>
    <s v="Carter-Guzman"/>
    <s v="Centralized cohesive challenge"/>
    <n v="4500"/>
    <n v="14741"/>
    <n v="3.2757777777777779"/>
    <x v="3"/>
    <n v="227"/>
    <n v="64"/>
    <s v="DK"/>
    <s v="DKK"/>
    <n v="1439442000"/>
    <x v="755"/>
    <n v="1439614800"/>
    <d v="2015-08-15T05:00:00"/>
    <b v="0"/>
    <b v="0"/>
    <s v="theater/plays"/>
    <x v="1"/>
    <s v="plays"/>
  </r>
  <r>
    <n v="29"/>
    <s v="Johnson, Parker and Haynes"/>
    <s v="Focused 6thgeneration forecast"/>
    <n v="45900"/>
    <n v="150965"/>
    <n v="3.2889978213507627"/>
    <x v="3"/>
    <n v="1606"/>
    <n v="94"/>
    <s v="CH"/>
    <s v="CHF"/>
    <n v="1532062800"/>
    <x v="756"/>
    <n v="1535518800"/>
    <d v="2018-08-29T05:00:00"/>
    <b v="0"/>
    <b v="0"/>
    <s v="film &amp; video/shorts"/>
    <x v="3"/>
    <s v="shorts"/>
  </r>
  <r>
    <n v="466"/>
    <s v="Obrien and Sons"/>
    <s v="Pre-emptive transitional frame"/>
    <n v="1200"/>
    <n v="3984"/>
    <n v="3.32"/>
    <x v="3"/>
    <n v="42"/>
    <n v="94"/>
    <s v="US"/>
    <s v="USD"/>
    <n v="1368594000"/>
    <x v="757"/>
    <n v="1370581200"/>
    <d v="2013-06-07T05:00:00"/>
    <b v="0"/>
    <b v="1"/>
    <s v="technology/wearables"/>
    <x v="2"/>
    <s v="wearables"/>
  </r>
  <r>
    <n v="23"/>
    <s v="Gray-Jenkins"/>
    <s v="Devolved next generation adapter"/>
    <n v="4500"/>
    <n v="14942"/>
    <n v="3.3204444444444445"/>
    <x v="3"/>
    <n v="142"/>
    <n v="105"/>
    <s v="GB"/>
    <s v="GBP"/>
    <n v="1550124000"/>
    <x v="758"/>
    <n v="1554699600"/>
    <d v="2019-04-08T05:00:00"/>
    <b v="0"/>
    <b v="0"/>
    <s v="film &amp; video/documentary"/>
    <x v="3"/>
    <s v="documentary"/>
  </r>
  <r>
    <n v="219"/>
    <s v="Huang-Henderson"/>
    <s v="Stand-alone mobile customer loyalty"/>
    <n v="41700"/>
    <n v="138497"/>
    <n v="3.3212709832134291"/>
    <x v="3"/>
    <n v="1539"/>
    <n v="89"/>
    <s v="US"/>
    <s v="USD"/>
    <n v="1345093200"/>
    <x v="759"/>
    <n v="1346130000"/>
    <d v="2012-08-28T05:00:00"/>
    <b v="0"/>
    <b v="0"/>
    <s v="film &amp; video/animation"/>
    <x v="3"/>
    <s v="animation"/>
  </r>
  <r>
    <n v="968"/>
    <s v="Gonzalez-White"/>
    <s v="Open-architected disintermediate budgetary management"/>
    <n v="2400"/>
    <n v="8117"/>
    <n v="3.3820833333333336"/>
    <x v="3"/>
    <n v="114"/>
    <n v="71"/>
    <s v="US"/>
    <s v="USD"/>
    <n v="1293861600"/>
    <x v="674"/>
    <n v="1295157600"/>
    <d v="2011-01-16T06:00:00"/>
    <b v="0"/>
    <b v="0"/>
    <s v="food/food trucks"/>
    <x v="0"/>
    <s v="food trucks"/>
  </r>
  <r>
    <n v="848"/>
    <s v="Cole, Salazar and Moreno"/>
    <s v="Robust motivating orchestration"/>
    <n v="3200"/>
    <n v="10831"/>
    <n v="3.3846875000000001"/>
    <x v="3"/>
    <n v="172"/>
    <n v="62"/>
    <s v="US"/>
    <s v="USD"/>
    <n v="1276318800"/>
    <x v="760"/>
    <n v="1277096400"/>
    <d v="2010-06-21T05:00:00"/>
    <b v="0"/>
    <b v="0"/>
    <s v="film &amp; video/drama"/>
    <x v="3"/>
    <s v="drama"/>
  </r>
  <r>
    <n v="580"/>
    <s v="Perez PLC"/>
    <s v="Seamless 6thgeneration extranet"/>
    <n v="43800"/>
    <n v="149578"/>
    <n v="3.4150228310502282"/>
    <x v="3"/>
    <n v="3116"/>
    <n v="48"/>
    <s v="US"/>
    <s v="USD"/>
    <n v="1393394400"/>
    <x v="761"/>
    <n v="1394085600"/>
    <d v="2014-03-06T06:00:00"/>
    <b v="0"/>
    <b v="0"/>
    <s v="theater/plays"/>
    <x v="1"/>
    <s v="plays"/>
  </r>
  <r>
    <n v="874"/>
    <s v="Chung-Nguyen"/>
    <s v="Managed discrete parallelism"/>
    <n v="40200"/>
    <n v="139468"/>
    <n v="3.4693532338308457"/>
    <x v="3"/>
    <n v="4358"/>
    <n v="32"/>
    <s v="US"/>
    <s v="USD"/>
    <n v="1271998800"/>
    <x v="762"/>
    <n v="1275282000"/>
    <d v="2010-05-31T05:00:00"/>
    <b v="0"/>
    <b v="1"/>
    <s v="photography/photography books"/>
    <x v="5"/>
    <s v="photography books"/>
  </r>
  <r>
    <n v="864"/>
    <s v="Stevenson-Thompson"/>
    <s v="Automated static workforce"/>
    <n v="4200"/>
    <n v="14577"/>
    <n v="3.4707142857142856"/>
    <x v="3"/>
    <n v="150"/>
    <n v="97"/>
    <s v="US"/>
    <s v="USD"/>
    <n v="1471582800"/>
    <x v="763"/>
    <n v="1472014800"/>
    <d v="2016-08-24T05:00:00"/>
    <b v="0"/>
    <b v="0"/>
    <s v="film &amp; video/shorts"/>
    <x v="3"/>
    <s v="shorts"/>
  </r>
  <r>
    <n v="822"/>
    <s v="Stewart and Sons"/>
    <s v="Distributed optimizing protocol"/>
    <n v="54000"/>
    <n v="188982"/>
    <n v="3.4996666666666667"/>
    <x v="3"/>
    <n v="2100"/>
    <n v="89"/>
    <s v="US"/>
    <s v="USD"/>
    <n v="1393567200"/>
    <x v="764"/>
    <n v="1395032400"/>
    <d v="2014-03-17T05:00:00"/>
    <b v="0"/>
    <b v="0"/>
    <s v="music/rock"/>
    <x v="4"/>
    <s v="rock"/>
  </r>
  <r>
    <n v="458"/>
    <s v="Wise, Thompson and Allen"/>
    <s v="Pre-emptive neutral portal"/>
    <n v="33800"/>
    <n v="118706"/>
    <n v="3.5120118343195266"/>
    <x v="3"/>
    <n v="2120"/>
    <n v="55"/>
    <s v="US"/>
    <s v="USD"/>
    <n v="1269752400"/>
    <x v="765"/>
    <n v="1273554000"/>
    <d v="2010-05-11T05:00:00"/>
    <b v="0"/>
    <b v="0"/>
    <s v="theater/plays"/>
    <x v="1"/>
    <s v="plays"/>
  </r>
  <r>
    <n v="735"/>
    <s v="Caldwell PLC"/>
    <s v="Grass-roots zero administration alliance"/>
    <n v="37100"/>
    <n v="131404"/>
    <n v="3.5418867924528303"/>
    <x v="3"/>
    <n v="1991"/>
    <n v="65"/>
    <s v="US"/>
    <s v="USD"/>
    <n v="1459314000"/>
    <x v="766"/>
    <n v="1459918800"/>
    <d v="2016-04-06T05:00:00"/>
    <b v="0"/>
    <b v="0"/>
    <s v="photography/photography books"/>
    <x v="5"/>
    <s v="photography books"/>
  </r>
  <r>
    <n v="439"/>
    <s v="Cummings Inc"/>
    <s v="Digitized transitional monitoring"/>
    <n v="28400"/>
    <n v="100900"/>
    <n v="3.5528169014084505"/>
    <x v="3"/>
    <n v="2293"/>
    <n v="44"/>
    <s v="US"/>
    <s v="USD"/>
    <n v="1478408400"/>
    <x v="767"/>
    <n v="1479016800"/>
    <d v="2016-11-13T06:00:00"/>
    <b v="0"/>
    <b v="0"/>
    <s v="film &amp; video/science fiction"/>
    <x v="3"/>
    <s v="science fiction"/>
  </r>
  <r>
    <n v="964"/>
    <s v="Peck, Higgins and Smith"/>
    <s v="Devolved disintermediate encryption"/>
    <n v="3700"/>
    <n v="13164"/>
    <n v="3.5578378378378379"/>
    <x v="3"/>
    <n v="155"/>
    <n v="84"/>
    <s v="US"/>
    <s v="USD"/>
    <n v="1431320400"/>
    <x v="768"/>
    <n v="1431752400"/>
    <d v="2015-05-16T05:00:00"/>
    <b v="0"/>
    <b v="0"/>
    <s v="theater/plays"/>
    <x v="1"/>
    <s v="plays"/>
  </r>
  <r>
    <n v="407"/>
    <s v="Herrera-Wilson"/>
    <s v="Organized bandwidth-monitored core"/>
    <n v="3400"/>
    <n v="12100"/>
    <n v="3.5588235294117645"/>
    <x v="3"/>
    <n v="484"/>
    <n v="25"/>
    <s v="DK"/>
    <s v="DKK"/>
    <n v="1570942800"/>
    <x v="769"/>
    <n v="1571547600"/>
    <d v="2019-10-20T05:00:00"/>
    <b v="0"/>
    <b v="0"/>
    <s v="theater/plays"/>
    <x v="1"/>
    <s v="plays"/>
  </r>
  <r>
    <n v="856"/>
    <s v="Williams and Sons"/>
    <s v="Profound composite core"/>
    <n v="2400"/>
    <n v="8558"/>
    <n v="3.5658333333333334"/>
    <x v="3"/>
    <n v="158"/>
    <n v="54"/>
    <s v="US"/>
    <s v="USD"/>
    <n v="1335243600"/>
    <x v="770"/>
    <n v="1336712400"/>
    <d v="2012-05-11T05:00:00"/>
    <b v="0"/>
    <b v="0"/>
    <s v="food/food trucks"/>
    <x v="0"/>
    <s v="food trucks"/>
  </r>
  <r>
    <n v="823"/>
    <s v="Dyer Inc"/>
    <s v="Secured well-modulated system engine"/>
    <n v="4100"/>
    <n v="14640"/>
    <n v="3.5707317073170732"/>
    <x v="3"/>
    <n v="252"/>
    <n v="58"/>
    <s v="US"/>
    <s v="USD"/>
    <n v="1410325200"/>
    <x v="597"/>
    <n v="1412485200"/>
    <d v="2014-10-05T05:00:00"/>
    <b v="1"/>
    <b v="1"/>
    <s v="music/rock"/>
    <x v="4"/>
    <s v="rock"/>
  </r>
  <r>
    <n v="179"/>
    <s v="Marks Ltd"/>
    <s v="Realigned human-resource orchestration"/>
    <n v="44500"/>
    <n v="159185"/>
    <n v="3.5771910112359548"/>
    <x v="3"/>
    <n v="3537"/>
    <n v="45"/>
    <s v="CA"/>
    <s v="CAD"/>
    <n v="1363496400"/>
    <x v="771"/>
    <n v="1363582800"/>
    <d v="2013-03-18T05:00:00"/>
    <b v="0"/>
    <b v="1"/>
    <s v="theater/plays"/>
    <x v="1"/>
    <s v="plays"/>
  </r>
  <r>
    <n v="683"/>
    <s v="Jones PLC"/>
    <s v="Virtual systemic intranet"/>
    <n v="2300"/>
    <n v="8244"/>
    <n v="3.5843478260869563"/>
    <x v="3"/>
    <n v="147"/>
    <n v="56"/>
    <s v="US"/>
    <s v="USD"/>
    <n v="1537074000"/>
    <x v="772"/>
    <n v="1537246800"/>
    <d v="2018-09-18T05:00:00"/>
    <b v="0"/>
    <b v="0"/>
    <s v="theater/plays"/>
    <x v="1"/>
    <s v="plays"/>
  </r>
  <r>
    <n v="669"/>
    <s v="Payne, Garrett and Thomas"/>
    <s v="Upgradable bi-directional concept"/>
    <n v="48800"/>
    <n v="175020"/>
    <n v="3.5864754098360656"/>
    <x v="3"/>
    <n v="1621"/>
    <n v="107"/>
    <s v="IT"/>
    <s v="EUR"/>
    <n v="1498453200"/>
    <x v="773"/>
    <n v="1499230800"/>
    <d v="2017-07-05T05:00:00"/>
    <b v="0"/>
    <b v="0"/>
    <s v="theater/plays"/>
    <x v="1"/>
    <s v="plays"/>
  </r>
  <r>
    <n v="106"/>
    <s v="Brandt, Carter and Wood"/>
    <s v="Ameliorated clear-thinking circuit"/>
    <n v="3900"/>
    <n v="14006"/>
    <n v="3.5912820512820511"/>
    <x v="3"/>
    <n v="147"/>
    <n v="95"/>
    <s v="US"/>
    <s v="USD"/>
    <n v="1567918800"/>
    <x v="546"/>
    <n v="1568350800"/>
    <d v="2019-09-13T05:00:00"/>
    <b v="0"/>
    <b v="0"/>
    <s v="theater/plays"/>
    <x v="1"/>
    <s v="plays"/>
  </r>
  <r>
    <n v="376"/>
    <s v="Perry PLC"/>
    <s v="Mandatory uniform matrix"/>
    <n v="3400"/>
    <n v="12275"/>
    <n v="3.6102941176470589"/>
    <x v="3"/>
    <n v="131"/>
    <n v="93"/>
    <s v="US"/>
    <s v="USD"/>
    <n v="1404622800"/>
    <x v="774"/>
    <n v="1405141200"/>
    <d v="2014-07-12T05:00:00"/>
    <b v="0"/>
    <b v="0"/>
    <s v="music/rock"/>
    <x v="4"/>
    <s v="rock"/>
  </r>
  <r>
    <n v="195"/>
    <s v="Smith and Sons"/>
    <s v="Upgradable high-level solution"/>
    <n v="15800"/>
    <n v="57157"/>
    <n v="3.61753164556962"/>
    <x v="3"/>
    <n v="524"/>
    <n v="109"/>
    <s v="US"/>
    <s v="USD"/>
    <n v="1532840400"/>
    <x v="437"/>
    <n v="1533445200"/>
    <d v="2018-08-05T05:00:00"/>
    <b v="0"/>
    <b v="0"/>
    <s v="music/electric music"/>
    <x v="4"/>
    <s v="electric music"/>
  </r>
  <r>
    <n v="264"/>
    <s v="Gordon PLC"/>
    <s v="Virtual reciprocal policy"/>
    <n v="45600"/>
    <n v="165375"/>
    <n v="3.6266447368421053"/>
    <x v="3"/>
    <n v="5512"/>
    <n v="30"/>
    <s v="US"/>
    <s v="USD"/>
    <n v="1360648800"/>
    <x v="775"/>
    <n v="1362031200"/>
    <d v="2013-02-28T06:00:00"/>
    <b v="0"/>
    <b v="0"/>
    <s v="theater/plays"/>
    <x v="1"/>
    <s v="plays"/>
  </r>
  <r>
    <n v="474"/>
    <s v="Santos-Young"/>
    <s v="Enhanced neutral ability"/>
    <n v="4000"/>
    <n v="14606"/>
    <n v="3.6515"/>
    <x v="3"/>
    <n v="142"/>
    <n v="102"/>
    <s v="US"/>
    <s v="USD"/>
    <n v="1418709600"/>
    <x v="776"/>
    <n v="1418796000"/>
    <d v="2014-12-17T06:00:00"/>
    <b v="0"/>
    <b v="0"/>
    <s v="film &amp; video/television"/>
    <x v="3"/>
    <s v="television"/>
  </r>
  <r>
    <n v="226"/>
    <s v="Garcia Inc"/>
    <s v="Progressive neutral middleware"/>
    <n v="3000"/>
    <n v="10999"/>
    <n v="3.6663333333333332"/>
    <x v="3"/>
    <n v="112"/>
    <n v="98"/>
    <s v="US"/>
    <s v="USD"/>
    <n v="1270702800"/>
    <x v="777"/>
    <n v="1273899600"/>
    <d v="2010-05-15T05:00:00"/>
    <b v="0"/>
    <b v="0"/>
    <s v="photography/photography books"/>
    <x v="5"/>
    <s v="photography books"/>
  </r>
  <r>
    <n v="954"/>
    <s v="Henderson, Parker and Diaz"/>
    <s v="Enterprise-wide client-driven policy"/>
    <n v="42600"/>
    <n v="156384"/>
    <n v="3.6709859154929578"/>
    <x v="3"/>
    <n v="1548"/>
    <n v="101"/>
    <s v="AU"/>
    <s v="AUD"/>
    <n v="1348290000"/>
    <x v="464"/>
    <n v="1350363600"/>
    <d v="2012-10-16T05:00:00"/>
    <b v="0"/>
    <b v="0"/>
    <s v="technology/web"/>
    <x v="2"/>
    <s v="web"/>
  </r>
  <r>
    <n v="124"/>
    <s v="Stanton, Neal and Rodriguez"/>
    <s v="Polarized uniform software"/>
    <n v="2600"/>
    <n v="9562"/>
    <n v="3.6776923076923076"/>
    <x v="3"/>
    <n v="94"/>
    <n v="101"/>
    <s v="IT"/>
    <s v="EUR"/>
    <n v="1557723600"/>
    <x v="778"/>
    <n v="1562302800"/>
    <d v="2019-07-05T05:00:00"/>
    <b v="0"/>
    <b v="0"/>
    <s v="photography/photography books"/>
    <x v="5"/>
    <s v="photography books"/>
  </r>
  <r>
    <n v="817"/>
    <s v="Alvarez-Bauer"/>
    <s v="Front-line intermediate moderator"/>
    <n v="51300"/>
    <n v="189192"/>
    <n v="3.687953216374269"/>
    <x v="3"/>
    <n v="2489"/>
    <n v="76"/>
    <s v="IT"/>
    <s v="EUR"/>
    <n v="1556946000"/>
    <x v="779"/>
    <n v="1559365200"/>
    <d v="2019-06-01T05:00:00"/>
    <b v="0"/>
    <b v="1"/>
    <s v="publishing/nonfiction"/>
    <x v="6"/>
    <s v="nonfiction"/>
  </r>
  <r>
    <n v="574"/>
    <s v="Parker, Haley and Foster"/>
    <s v="Adaptive local task-force"/>
    <n v="2700"/>
    <n v="9967"/>
    <n v="3.6914814814814814"/>
    <x v="3"/>
    <n v="144"/>
    <n v="69"/>
    <s v="US"/>
    <s v="USD"/>
    <n v="1575698400"/>
    <x v="780"/>
    <n v="1576562400"/>
    <d v="2019-12-17T06:00:00"/>
    <b v="0"/>
    <b v="1"/>
    <s v="food/food trucks"/>
    <x v="0"/>
    <s v="food trucks"/>
  </r>
  <r>
    <n v="561"/>
    <s v="Fowler-Smith"/>
    <s v="Down-sized logistical adapter"/>
    <n v="3000"/>
    <n v="11091"/>
    <n v="3.6970000000000001"/>
    <x v="3"/>
    <n v="198"/>
    <n v="56"/>
    <s v="CH"/>
    <s v="CHF"/>
    <n v="1318827600"/>
    <x v="781"/>
    <n v="1319000400"/>
    <d v="2011-10-19T05:00:00"/>
    <b v="0"/>
    <b v="0"/>
    <s v="theater/plays"/>
    <x v="1"/>
    <s v="plays"/>
  </r>
  <r>
    <n v="882"/>
    <s v="White-Rosario"/>
    <s v="Balanced demand-driven definition"/>
    <n v="800"/>
    <n v="2960"/>
    <n v="3.7"/>
    <x v="3"/>
    <n v="80"/>
    <n v="37"/>
    <s v="US"/>
    <s v="USD"/>
    <n v="1421820000"/>
    <x v="782"/>
    <n v="1422165600"/>
    <d v="2015-01-25T06:00:00"/>
    <b v="0"/>
    <b v="0"/>
    <s v="theater/plays"/>
    <x v="1"/>
    <s v="plays"/>
  </r>
  <r>
    <n v="263"/>
    <s v="Walker Ltd"/>
    <s v="Organic eco-centric success"/>
    <n v="2900"/>
    <n v="10756"/>
    <n v="3.7089655172413791"/>
    <x v="3"/>
    <n v="199"/>
    <n v="54"/>
    <s v="US"/>
    <s v="USD"/>
    <n v="1263016800"/>
    <x v="783"/>
    <n v="1263016800"/>
    <d v="2010-01-09T06:00:00"/>
    <b v="0"/>
    <b v="0"/>
    <s v="photography/photography books"/>
    <x v="5"/>
    <s v="photography books"/>
  </r>
  <r>
    <n v="362"/>
    <s v="Lawrence Group"/>
    <s v="Automated actuating conglomeration"/>
    <n v="3700"/>
    <n v="13755"/>
    <n v="3.7175675675675675"/>
    <x v="3"/>
    <n v="191"/>
    <n v="72"/>
    <s v="US"/>
    <s v="USD"/>
    <n v="1296108000"/>
    <x v="197"/>
    <n v="1299391200"/>
    <d v="2011-03-06T06:00:00"/>
    <b v="0"/>
    <b v="0"/>
    <s v="music/rock"/>
    <x v="4"/>
    <s v="rock"/>
  </r>
  <r>
    <n v="974"/>
    <s v="Thomas, Clay and Mendoza"/>
    <s v="Multi-channeled reciprocal interface"/>
    <n v="800"/>
    <n v="2991"/>
    <n v="3.73875"/>
    <x v="3"/>
    <n v="32"/>
    <n v="93"/>
    <s v="US"/>
    <s v="USD"/>
    <n v="1368853200"/>
    <x v="577"/>
    <n v="1368939600"/>
    <d v="2013-05-19T05:00:00"/>
    <b v="0"/>
    <b v="0"/>
    <s v="music/indie rock"/>
    <x v="4"/>
    <s v="indie rock"/>
  </r>
  <r>
    <n v="113"/>
    <s v="Wright, Hartman and Yu"/>
    <s v="User-friendly tertiary array"/>
    <n v="3300"/>
    <n v="12437"/>
    <n v="3.7687878787878786"/>
    <x v="3"/>
    <n v="131"/>
    <n v="94"/>
    <s v="US"/>
    <s v="USD"/>
    <n v="1505192400"/>
    <x v="784"/>
    <n v="1505797200"/>
    <d v="2017-09-19T05:00:00"/>
    <b v="0"/>
    <b v="0"/>
    <s v="food/food trucks"/>
    <x v="0"/>
    <s v="food trucks"/>
  </r>
  <r>
    <n v="33"/>
    <s v="Blair, Collins and Carter"/>
    <s v="Exclusive interactive approach"/>
    <n v="50200"/>
    <n v="189666"/>
    <n v="3.7782071713147412"/>
    <x v="3"/>
    <n v="5419"/>
    <n v="35"/>
    <s v="US"/>
    <s v="USD"/>
    <n v="1412485200"/>
    <x v="664"/>
    <n v="1415685600"/>
    <d v="2014-11-11T06:00:00"/>
    <b v="0"/>
    <b v="0"/>
    <s v="theater/plays"/>
    <x v="1"/>
    <s v="plays"/>
  </r>
  <r>
    <n v="965"/>
    <s v="Nunez-King"/>
    <s v="Phased clear-thinking policy"/>
    <n v="2200"/>
    <n v="8501"/>
    <n v="3.8640909090909092"/>
    <x v="3"/>
    <n v="207"/>
    <n v="41"/>
    <s v="GB"/>
    <s v="GBP"/>
    <n v="1264399200"/>
    <x v="21"/>
    <n v="1267855200"/>
    <d v="2010-03-06T06:00:00"/>
    <b v="0"/>
    <b v="0"/>
    <s v="music/rock"/>
    <x v="4"/>
    <s v="rock"/>
  </r>
  <r>
    <n v="863"/>
    <s v="Davis-Johnson"/>
    <s v="Automated reciprocal protocol"/>
    <n v="1400"/>
    <n v="5415"/>
    <n v="3.8678571428571429"/>
    <x v="3"/>
    <n v="217"/>
    <n v="24"/>
    <s v="US"/>
    <s v="USD"/>
    <n v="1434517200"/>
    <x v="785"/>
    <n v="1436504400"/>
    <d v="2015-07-10T05:00:00"/>
    <b v="0"/>
    <b v="1"/>
    <s v="film &amp; video/television"/>
    <x v="3"/>
    <s v="television"/>
  </r>
  <r>
    <n v="48"/>
    <s v="Lamb Inc"/>
    <s v="Optimized leadingedge concept"/>
    <n v="33300"/>
    <n v="128862"/>
    <n v="3.86972972972973"/>
    <x v="3"/>
    <n v="2431"/>
    <n v="53"/>
    <s v="US"/>
    <s v="USD"/>
    <n v="1435208400"/>
    <x v="786"/>
    <n v="1436245200"/>
    <d v="2015-07-07T05:00:00"/>
    <b v="0"/>
    <b v="0"/>
    <s v="theater/plays"/>
    <x v="1"/>
    <s v="plays"/>
  </r>
  <r>
    <n v="825"/>
    <s v="Solomon PLC"/>
    <s v="Open-architected 24/7 infrastructure"/>
    <n v="3600"/>
    <n v="13950"/>
    <n v="3.875"/>
    <x v="3"/>
    <n v="157"/>
    <n v="88"/>
    <s v="GB"/>
    <s v="GBP"/>
    <n v="1500958800"/>
    <x v="468"/>
    <n v="1501995600"/>
    <d v="2017-08-06T05:00:00"/>
    <b v="0"/>
    <b v="0"/>
    <s v="film &amp; video/shorts"/>
    <x v="3"/>
    <s v="shorts"/>
  </r>
  <r>
    <n v="313"/>
    <s v="Miller-Irwin"/>
    <s v="Secured maximized policy"/>
    <n v="2200"/>
    <n v="8697"/>
    <n v="3.9531818181818181"/>
    <x v="3"/>
    <n v="223"/>
    <n v="39"/>
    <s v="US"/>
    <s v="USD"/>
    <n v="1330322400"/>
    <x v="787"/>
    <n v="1330495200"/>
    <d v="2012-02-29T06:00:00"/>
    <b v="0"/>
    <b v="0"/>
    <s v="music/rock"/>
    <x v="4"/>
    <s v="rock"/>
  </r>
  <r>
    <n v="224"/>
    <s v="Lester-Moore"/>
    <s v="Diverse analyzing definition"/>
    <n v="46300"/>
    <n v="186885"/>
    <n v="4.0363930885529156"/>
    <x v="3"/>
    <n v="3594"/>
    <n v="51"/>
    <s v="US"/>
    <s v="USD"/>
    <n v="1411534800"/>
    <x v="566"/>
    <n v="1415426400"/>
    <d v="2014-11-08T06:00:00"/>
    <b v="0"/>
    <b v="0"/>
    <s v="film &amp; video/science fiction"/>
    <x v="3"/>
    <s v="science fiction"/>
  </r>
  <r>
    <n v="757"/>
    <s v="Callahan-Gilbert"/>
    <s v="Profit-focused motivating function"/>
    <n v="1400"/>
    <n v="5696"/>
    <n v="4.0685714285714285"/>
    <x v="3"/>
    <n v="114"/>
    <n v="49"/>
    <s v="US"/>
    <s v="USD"/>
    <n v="1305176400"/>
    <x v="788"/>
    <n v="1305522000"/>
    <d v="2011-05-16T05:00:00"/>
    <b v="0"/>
    <b v="0"/>
    <s v="film &amp; video/drama"/>
    <x v="3"/>
    <s v="drama"/>
  </r>
  <r>
    <n v="899"/>
    <s v="Best-Young"/>
    <s v="Implemented multimedia time-frame"/>
    <n v="3100"/>
    <n v="12620"/>
    <n v="4.0709677419354842"/>
    <x v="3"/>
    <n v="123"/>
    <n v="102"/>
    <s v="CH"/>
    <s v="CHF"/>
    <n v="1381122000"/>
    <x v="789"/>
    <n v="1382677200"/>
    <d v="2013-10-25T05:00:00"/>
    <b v="0"/>
    <b v="0"/>
    <s v="music/jazz"/>
    <x v="4"/>
    <s v="jazz"/>
  </r>
  <r>
    <n v="353"/>
    <s v="Mills-Roy"/>
    <s v="Profit-focused multi-tasking access"/>
    <n v="33600"/>
    <n v="137961"/>
    <n v="4.105982142857143"/>
    <x v="3"/>
    <n v="1703"/>
    <n v="81"/>
    <s v="US"/>
    <s v="USD"/>
    <n v="1562302800"/>
    <x v="790"/>
    <n v="1562389200"/>
    <d v="2019-07-06T05:00:00"/>
    <b v="0"/>
    <b v="0"/>
    <s v="theater/plays"/>
    <x v="1"/>
    <s v="plays"/>
  </r>
  <r>
    <n v="730"/>
    <s v="Carson PLC"/>
    <s v="Visionary system-worthy attitude"/>
    <n v="28800"/>
    <n v="118847"/>
    <n v="4.1266319444444441"/>
    <x v="3"/>
    <n v="1071"/>
    <n v="110"/>
    <s v="CA"/>
    <s v="CAD"/>
    <n v="1432357200"/>
    <x v="791"/>
    <n v="1432875600"/>
    <d v="2015-05-29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.1449999999999996"/>
    <x v="3"/>
    <n v="195"/>
    <n v="68"/>
    <s v="DK"/>
    <s v="DKK"/>
    <n v="1402376400"/>
    <x v="792"/>
    <n v="1402722000"/>
    <d v="2014-06-14T05:00:00"/>
    <b v="0"/>
    <b v="0"/>
    <s v="theater/plays"/>
    <x v="1"/>
    <s v="plays"/>
  </r>
  <r>
    <n v="167"/>
    <s v="Cruz-Ward"/>
    <s v="Robust content-based emulation"/>
    <n v="2600"/>
    <n v="10804"/>
    <n v="4.155384615384615"/>
    <x v="3"/>
    <n v="146"/>
    <n v="74"/>
    <s v="AU"/>
    <s v="AUD"/>
    <n v="1370840400"/>
    <x v="793"/>
    <n v="1371704400"/>
    <d v="2013-06-20T05:00:00"/>
    <b v="0"/>
    <b v="0"/>
    <s v="theater/plays"/>
    <x v="1"/>
    <s v="plays"/>
  </r>
  <r>
    <n v="177"/>
    <s v="Lee, Gibson and Morgan"/>
    <s v="Digitized solution-oriented product"/>
    <n v="38800"/>
    <n v="161593"/>
    <n v="4.1647680412371137"/>
    <x v="3"/>
    <n v="2739"/>
    <n v="58"/>
    <s v="US"/>
    <s v="USD"/>
    <n v="1289800800"/>
    <x v="794"/>
    <n v="1291960800"/>
    <d v="2010-12-10T06:00:00"/>
    <b v="0"/>
    <b v="0"/>
    <s v="theater/plays"/>
    <x v="1"/>
    <s v="plays"/>
  </r>
  <r>
    <n v="240"/>
    <s v="Pitts-Reed"/>
    <s v="Vision-oriented dynamic service-desk"/>
    <n v="29400"/>
    <n v="123124"/>
    <n v="4.1878911564625847"/>
    <x v="3"/>
    <n v="1784"/>
    <n v="69"/>
    <s v="US"/>
    <s v="USD"/>
    <n v="1281070800"/>
    <x v="43"/>
    <n v="1281157200"/>
    <d v="2010-08-07T05:00:00"/>
    <b v="0"/>
    <b v="0"/>
    <s v="theater/plays"/>
    <x v="1"/>
    <s v="plays"/>
  </r>
  <r>
    <n v="610"/>
    <s v="Hughes, Mendez and Patterson"/>
    <s v="Stand-alone multi-state data-warehouse"/>
    <n v="42800"/>
    <n v="179356"/>
    <n v="4.1905607476635511"/>
    <x v="3"/>
    <n v="6406"/>
    <n v="27"/>
    <s v="US"/>
    <s v="USD"/>
    <n v="1355637600"/>
    <x v="795"/>
    <n v="1356847200"/>
    <d v="2012-12-30T06:00:00"/>
    <b v="0"/>
    <b v="0"/>
    <s v="theater/plays"/>
    <x v="1"/>
    <s v="plays"/>
  </r>
  <r>
    <n v="230"/>
    <s v="Miranda, Hall and Mcgrath"/>
    <s v="Progressive value-added ability"/>
    <n v="2400"/>
    <n v="10084"/>
    <n v="4.2016666666666671"/>
    <x v="3"/>
    <n v="101"/>
    <n v="99"/>
    <s v="US"/>
    <s v="USD"/>
    <n v="1575612000"/>
    <x v="796"/>
    <n v="1575612000"/>
    <d v="2019-12-06T06:00:00"/>
    <b v="0"/>
    <b v="0"/>
    <s v="games/video games"/>
    <x v="7"/>
    <s v="video games"/>
  </r>
  <r>
    <n v="238"/>
    <s v="Bolton, Sanchez and Carrillo"/>
    <s v="Distributed systemic adapter"/>
    <n v="2400"/>
    <n v="10138"/>
    <n v="4.2241666666666671"/>
    <x v="3"/>
    <n v="97"/>
    <n v="104"/>
    <s v="DK"/>
    <s v="DKK"/>
    <n v="1513231200"/>
    <x v="797"/>
    <n v="1515391200"/>
    <d v="2018-01-08T06:00:00"/>
    <b v="0"/>
    <b v="1"/>
    <s v="theater/plays"/>
    <x v="1"/>
    <s v="plays"/>
  </r>
  <r>
    <n v="152"/>
    <s v="Bowen, Mcdonald and Hall"/>
    <s v="User-centric fault-tolerant task-force"/>
    <n v="41500"/>
    <n v="175573"/>
    <n v="4.2306746987951804"/>
    <x v="3"/>
    <n v="3376"/>
    <n v="52"/>
    <s v="US"/>
    <s v="USD"/>
    <n v="1487311200"/>
    <x v="798"/>
    <n v="1487916000"/>
    <d v="2017-02-24T06:00:00"/>
    <b v="0"/>
    <b v="0"/>
    <s v="music/indie rock"/>
    <x v="4"/>
    <s v="indie rock"/>
  </r>
  <r>
    <n v="169"/>
    <s v="Tran, Steele and Wilson"/>
    <s v="Profit-focused modular product"/>
    <n v="23300"/>
    <n v="98811"/>
    <n v="4.240815450643777"/>
    <x v="3"/>
    <n v="1267"/>
    <n v="77"/>
    <s v="US"/>
    <s v="USD"/>
    <n v="1339909200"/>
    <x v="799"/>
    <n v="1342328400"/>
    <d v="2012-07-15T05:00:00"/>
    <b v="0"/>
    <b v="1"/>
    <s v="film &amp; video/shorts"/>
    <x v="3"/>
    <s v="shorts"/>
  </r>
  <r>
    <n v="207"/>
    <s v="Carney-Anderson"/>
    <s v="Digitized 5thgeneration knowledgebase"/>
    <n v="1000"/>
    <n v="4257"/>
    <n v="4.2569999999999997"/>
    <x v="3"/>
    <n v="43"/>
    <n v="99"/>
    <s v="US"/>
    <s v="USD"/>
    <n v="1535432400"/>
    <x v="300"/>
    <n v="1537160400"/>
    <d v="2018-09-17T05:00:00"/>
    <b v="0"/>
    <b v="1"/>
    <s v="music/rock"/>
    <x v="4"/>
    <s v="rock"/>
  </r>
  <r>
    <n v="520"/>
    <s v="Frederick, Jenkins and Collins"/>
    <s v="Organic radical collaboration"/>
    <n v="800"/>
    <n v="3406"/>
    <n v="4.2575000000000003"/>
    <x v="3"/>
    <n v="32"/>
    <n v="106"/>
    <s v="US"/>
    <s v="USD"/>
    <n v="1555650000"/>
    <x v="800"/>
    <n v="1555909200"/>
    <d v="2019-04-22T05:00:00"/>
    <b v="0"/>
    <b v="0"/>
    <s v="theater/plays"/>
    <x v="1"/>
    <s v="plays"/>
  </r>
  <r>
    <n v="992"/>
    <s v="Morrow Inc"/>
    <s v="Networked global migration"/>
    <n v="3100"/>
    <n v="13223"/>
    <n v="4.2654838709677421"/>
    <x v="3"/>
    <n v="132"/>
    <n v="100"/>
    <s v="US"/>
    <s v="USD"/>
    <n v="1525669200"/>
    <x v="801"/>
    <n v="1526878800"/>
    <d v="2018-05-21T05:00:00"/>
    <b v="0"/>
    <b v="1"/>
    <s v="film &amp; video/drama"/>
    <x v="3"/>
    <s v="drama"/>
  </r>
  <r>
    <n v="688"/>
    <s v="Bowen, Davies and Burns"/>
    <s v="Devolved client-server monitoring"/>
    <n v="2900"/>
    <n v="12449"/>
    <n v="4.2927586206896553"/>
    <x v="3"/>
    <n v="175"/>
    <n v="71"/>
    <s v="US"/>
    <s v="USD"/>
    <n v="1547100000"/>
    <x v="802"/>
    <n v="1548482400"/>
    <d v="2019-01-26T06:00:00"/>
    <b v="0"/>
    <b v="1"/>
    <s v="film &amp; video/television"/>
    <x v="3"/>
    <s v="television"/>
  </r>
  <r>
    <n v="205"/>
    <s v="Weaver-Marquez"/>
    <s v="Focused analyzing circuit"/>
    <n v="1300"/>
    <n v="5614"/>
    <n v="4.3184615384615386"/>
    <x v="3"/>
    <n v="80"/>
    <n v="70"/>
    <s v="US"/>
    <s v="USD"/>
    <n v="1539752400"/>
    <x v="803"/>
    <n v="1540789200"/>
    <d v="2018-10-29T05:00:00"/>
    <b v="1"/>
    <b v="0"/>
    <s v="theater/plays"/>
    <x v="1"/>
    <s v="plays"/>
  </r>
  <r>
    <n v="331"/>
    <s v="Rose-Silva"/>
    <s v="Intuitive static portal"/>
    <n v="3300"/>
    <n v="14643"/>
    <n v="4.4372727272727275"/>
    <x v="3"/>
    <n v="190"/>
    <n v="77"/>
    <s v="US"/>
    <s v="USD"/>
    <n v="1324274400"/>
    <x v="804"/>
    <n v="1324360800"/>
    <d v="2011-12-20T06:00:00"/>
    <b v="0"/>
    <b v="0"/>
    <s v="food/food trucks"/>
    <x v="0"/>
    <s v="food trucks"/>
  </r>
  <r>
    <n v="42"/>
    <s v="Werner-Bryant"/>
    <s v="Virtual uniform frame"/>
    <n v="1800"/>
    <n v="7991"/>
    <n v="4.4394444444444447"/>
    <x v="3"/>
    <n v="222"/>
    <n v="35"/>
    <s v="US"/>
    <s v="USD"/>
    <n v="1309755600"/>
    <x v="805"/>
    <n v="1310533200"/>
    <d v="2011-07-13T05:00:00"/>
    <b v="0"/>
    <b v="0"/>
    <s v="food/food trucks"/>
    <x v="0"/>
    <s v="food trucks"/>
  </r>
  <r>
    <n v="243"/>
    <s v="Garcia PLC"/>
    <s v="Customer-focused attitude-oriented function"/>
    <n v="2300"/>
    <n v="10240"/>
    <n v="4.4521739130434783"/>
    <x v="3"/>
    <n v="238"/>
    <n v="43"/>
    <s v="US"/>
    <s v="USD"/>
    <n v="1520143200"/>
    <x v="806"/>
    <n v="1520402400"/>
    <d v="2018-03-07T06:00:00"/>
    <b v="0"/>
    <b v="0"/>
    <s v="theater/plays"/>
    <x v="1"/>
    <s v="plays"/>
  </r>
  <r>
    <n v="698"/>
    <s v="Taylor, Wood and Taylor"/>
    <s v="Cloned hybrid focus group"/>
    <n v="42100"/>
    <n v="188057"/>
    <n v="4.466912114014252"/>
    <x v="3"/>
    <n v="2893"/>
    <n v="65"/>
    <s v="CA"/>
    <s v="CAD"/>
    <n v="1322114400"/>
    <x v="807"/>
    <n v="1323324000"/>
    <d v="2011-12-08T06:00:00"/>
    <b v="0"/>
    <b v="0"/>
    <s v="technology/wearables"/>
    <x v="2"/>
    <s v="wearables"/>
  </r>
  <r>
    <n v="291"/>
    <s v="Bell, Grimes and Kerr"/>
    <s v="Self-enabling uniform complexity"/>
    <n v="1800"/>
    <n v="8219"/>
    <n v="4.5661111111111108"/>
    <x v="3"/>
    <n v="107"/>
    <n v="76"/>
    <s v="US"/>
    <s v="USD"/>
    <n v="1318654800"/>
    <x v="808"/>
    <n v="1319000400"/>
    <d v="2011-10-19T05:00:00"/>
    <b v="1"/>
    <b v="0"/>
    <s v="technology/web"/>
    <x v="2"/>
    <s v="web"/>
  </r>
  <r>
    <n v="826"/>
    <s v="Miller-Hubbard"/>
    <s v="Digitized 6thgeneration Local Area Network"/>
    <n v="2800"/>
    <n v="12797"/>
    <n v="4.5703571428571426"/>
    <x v="3"/>
    <n v="194"/>
    <n v="65"/>
    <s v="US"/>
    <s v="USD"/>
    <n v="1292220000"/>
    <x v="809"/>
    <n v="1294639200"/>
    <d v="2011-01-10T06:00:00"/>
    <b v="0"/>
    <b v="1"/>
    <s v="theater/plays"/>
    <x v="1"/>
    <s v="plays"/>
  </r>
  <r>
    <n v="670"/>
    <s v="Robinson Group"/>
    <s v="Re-contextualized homogeneous flexibility"/>
    <n v="16200"/>
    <n v="75955"/>
    <n v="4.6885802469135802"/>
    <x v="3"/>
    <n v="1101"/>
    <n v="68"/>
    <s v="US"/>
    <s v="USD"/>
    <n v="1456380000"/>
    <x v="329"/>
    <n v="1457416800"/>
    <d v="2016-03-08T06:00:00"/>
    <b v="0"/>
    <b v="0"/>
    <s v="music/indie rock"/>
    <x v="4"/>
    <s v="indie rock"/>
  </r>
  <r>
    <n v="394"/>
    <s v="Noble-Bailey"/>
    <s v="Customizable dynamic info-mediaries"/>
    <n v="800"/>
    <n v="3755"/>
    <n v="4.6937499999999996"/>
    <x v="3"/>
    <n v="34"/>
    <n v="110"/>
    <s v="US"/>
    <s v="USD"/>
    <n v="1375074000"/>
    <x v="810"/>
    <n v="1375938000"/>
    <d v="2013-08-08T05:00:00"/>
    <b v="0"/>
    <b v="1"/>
    <s v="film &amp; video/documentary"/>
    <x v="3"/>
    <s v="documentary"/>
  </r>
  <r>
    <n v="714"/>
    <s v="Evans-Jones"/>
    <s v="Switchable methodical superstructure"/>
    <n v="38500"/>
    <n v="182036"/>
    <n v="4.7282077922077921"/>
    <x v="3"/>
    <n v="1785"/>
    <n v="101"/>
    <s v="US"/>
    <s v="USD"/>
    <n v="1408424400"/>
    <x v="811"/>
    <n v="1408510800"/>
    <d v="2014-08-20T05:00:00"/>
    <b v="0"/>
    <b v="0"/>
    <s v="music/rock"/>
    <x v="4"/>
    <s v="rock"/>
  </r>
  <r>
    <n v="47"/>
    <s v="Bennett and Sons"/>
    <s v="Function-based multi-state software"/>
    <n v="1500"/>
    <n v="7129"/>
    <n v="4.7526666666666664"/>
    <x v="3"/>
    <n v="149"/>
    <n v="47"/>
    <s v="US"/>
    <s v="USD"/>
    <n v="1396069200"/>
    <x v="812"/>
    <n v="1398661200"/>
    <d v="2014-04-28T05:00:00"/>
    <b v="0"/>
    <b v="0"/>
    <s v="theater/plays"/>
    <x v="1"/>
    <s v="plays"/>
  </r>
  <r>
    <n v="909"/>
    <s v="Gates, Li and Thompson"/>
    <s v="Synchronized attitude-oriented frame"/>
    <n v="1800"/>
    <n v="8621"/>
    <n v="4.7894444444444444"/>
    <x v="3"/>
    <n v="80"/>
    <n v="107"/>
    <s v="CA"/>
    <s v="CAD"/>
    <n v="1528088400"/>
    <x v="367"/>
    <n v="1530421200"/>
    <d v="2018-07-01T05:00:00"/>
    <b v="0"/>
    <b v="1"/>
    <s v="theater/plays"/>
    <x v="1"/>
    <s v="plays"/>
  </r>
  <r>
    <n v="535"/>
    <s v="Garrison LLC"/>
    <s v="Profit-focused 24/7 data-warehouse"/>
    <n v="2600"/>
    <n v="12533"/>
    <n v="4.820384615384615"/>
    <x v="3"/>
    <n v="202"/>
    <n v="62"/>
    <s v="IT"/>
    <s v="EUR"/>
    <n v="1528434000"/>
    <x v="813"/>
    <n v="1528606800"/>
    <d v="2018-06-10T05:00:00"/>
    <b v="0"/>
    <b v="1"/>
    <s v="theater/plays"/>
    <x v="1"/>
    <s v="plays"/>
  </r>
  <r>
    <n v="924"/>
    <s v="Butler-Barr"/>
    <s v="User-friendly next generation core"/>
    <n v="39400"/>
    <n v="192292"/>
    <n v="4.8805076142131982"/>
    <x v="3"/>
    <n v="2289"/>
    <n v="84"/>
    <s v="IT"/>
    <s v="EUR"/>
    <n v="1572498000"/>
    <x v="814"/>
    <n v="1573452000"/>
    <d v="2019-11-11T06:00:00"/>
    <b v="0"/>
    <b v="0"/>
    <s v="theater/plays"/>
    <x v="1"/>
    <s v="plays"/>
  </r>
  <r>
    <n v="989"/>
    <s v="Hernandez Inc"/>
    <s v="Versatile dedicated migration"/>
    <n v="2400"/>
    <n v="11990"/>
    <n v="4.9958333333333336"/>
    <x v="3"/>
    <n v="226"/>
    <n v="53"/>
    <s v="US"/>
    <s v="USD"/>
    <n v="1555390800"/>
    <x v="35"/>
    <n v="1555822800"/>
    <d v="2019-04-21T05:00:00"/>
    <b v="0"/>
    <b v="0"/>
    <s v="publishing/translations"/>
    <x v="6"/>
    <s v="translations"/>
  </r>
  <r>
    <n v="532"/>
    <s v="Cordova-Torres"/>
    <s v="Pre-emptive grid-enabled contingency"/>
    <n v="1600"/>
    <n v="8046"/>
    <n v="5.0287499999999996"/>
    <x v="3"/>
    <n v="126"/>
    <n v="63"/>
    <s v="CA"/>
    <s v="CAD"/>
    <n v="1516860000"/>
    <x v="815"/>
    <n v="1516946400"/>
    <d v="2018-01-26T06:00:00"/>
    <b v="0"/>
    <b v="0"/>
    <s v="theater/plays"/>
    <x v="1"/>
    <s v="plays"/>
  </r>
  <r>
    <n v="654"/>
    <s v="Roberts, Hinton and Williams"/>
    <s v="Programmable static middleware"/>
    <n v="35000"/>
    <n v="177936"/>
    <n v="5.0838857142857146"/>
    <x v="3"/>
    <n v="3016"/>
    <n v="58"/>
    <s v="US"/>
    <s v="USD"/>
    <n v="1440392400"/>
    <x v="371"/>
    <n v="1440824400"/>
    <d v="2015-08-29T05:00:00"/>
    <b v="0"/>
    <b v="0"/>
    <s v="music/metal"/>
    <x v="4"/>
    <s v="metal"/>
  </r>
  <r>
    <n v="846"/>
    <s v="Cooper, Stanley and Bryant"/>
    <s v="Phased empowering success"/>
    <n v="1000"/>
    <n v="5085"/>
    <n v="5.085"/>
    <x v="3"/>
    <n v="48"/>
    <n v="105"/>
    <s v="US"/>
    <s v="USD"/>
    <n v="1532149200"/>
    <x v="816"/>
    <n v="1535259600"/>
    <d v="2018-08-26T05:00:00"/>
    <b v="1"/>
    <b v="1"/>
    <s v="technology/web"/>
    <x v="2"/>
    <s v="web"/>
  </r>
  <r>
    <n v="245"/>
    <s v="Russell-Gardner"/>
    <s v="Re-engineered systematic monitoring"/>
    <n v="2900"/>
    <n v="14771"/>
    <n v="5.0934482758620687"/>
    <x v="3"/>
    <n v="214"/>
    <n v="69"/>
    <s v="US"/>
    <s v="USD"/>
    <n v="1396846800"/>
    <x v="817"/>
    <n v="1396933200"/>
    <d v="2014-04-08T05:00:00"/>
    <b v="0"/>
    <b v="0"/>
    <s v="theater/plays"/>
    <x v="1"/>
    <s v="plays"/>
  </r>
  <r>
    <n v="445"/>
    <s v="Anderson-Pearson"/>
    <s v="Intuitive demand-driven Local Area Network"/>
    <n v="2100"/>
    <n v="10739"/>
    <n v="5.1138095238095236"/>
    <x v="3"/>
    <n v="170"/>
    <n v="63"/>
    <s v="US"/>
    <s v="USD"/>
    <n v="1291356000"/>
    <x v="818"/>
    <n v="1293170400"/>
    <d v="2010-12-24T06:00:00"/>
    <b v="0"/>
    <b v="1"/>
    <s v="theater/plays"/>
    <x v="1"/>
    <s v="plays"/>
  </r>
  <r>
    <n v="479"/>
    <s v="Long-Greene"/>
    <s v="Future-proofed heuristic encryption"/>
    <n v="2400"/>
    <n v="12310"/>
    <n v="5.1291666666666664"/>
    <x v="3"/>
    <n v="173"/>
    <n v="71"/>
    <s v="GB"/>
    <s v="GBP"/>
    <n v="1501304400"/>
    <x v="819"/>
    <n v="1501477200"/>
    <d v="2017-07-31T05:00:00"/>
    <b v="0"/>
    <b v="0"/>
    <s v="food/food trucks"/>
    <x v="0"/>
    <s v="food trucks"/>
  </r>
  <r>
    <n v="716"/>
    <s v="Tapia, Kramer and Hicks"/>
    <s v="Advanced modular moderator"/>
    <n v="2000"/>
    <n v="10353"/>
    <n v="5.1764999999999999"/>
    <x v="3"/>
    <n v="157"/>
    <n v="65"/>
    <s v="US"/>
    <s v="USD"/>
    <n v="1373432400"/>
    <x v="820"/>
    <n v="1375851600"/>
    <d v="2013-08-07T05:00:00"/>
    <b v="0"/>
    <b v="1"/>
    <s v="theater/plays"/>
    <x v="1"/>
    <s v="plays"/>
  </r>
  <r>
    <n v="733"/>
    <s v="Marquez-Kerr"/>
    <s v="Automated hybrid orchestration"/>
    <n v="15800"/>
    <n v="83267"/>
    <n v="5.2700632911392402"/>
    <x v="3"/>
    <n v="980"/>
    <n v="84"/>
    <s v="US"/>
    <s v="USD"/>
    <n v="1406178000"/>
    <x v="616"/>
    <n v="1407301200"/>
    <d v="2014-08-06T05:00:00"/>
    <b v="0"/>
    <b v="0"/>
    <s v="music/metal"/>
    <x v="4"/>
    <s v="metal"/>
  </r>
  <r>
    <n v="502"/>
    <s v="Johnson Inc"/>
    <s v="Reduced context-sensitive complexity"/>
    <n v="1300"/>
    <n v="6889"/>
    <n v="5.2992307692307694"/>
    <x v="3"/>
    <n v="186"/>
    <n v="37"/>
    <s v="AU"/>
    <s v="AUD"/>
    <n v="1343365200"/>
    <x v="688"/>
    <n v="1345870800"/>
    <d v="2012-08-25T05:00:00"/>
    <b v="0"/>
    <b v="1"/>
    <s v="games/video games"/>
    <x v="7"/>
    <s v="video games"/>
  </r>
  <r>
    <n v="684"/>
    <s v="Gilmore LLC"/>
    <s v="Optimized systemic algorithm"/>
    <n v="1400"/>
    <n v="7600"/>
    <n v="5.4285714285714288"/>
    <x v="3"/>
    <n v="110"/>
    <n v="69"/>
    <s v="CA"/>
    <s v="CAD"/>
    <n v="1277787600"/>
    <x v="821"/>
    <n v="1279515600"/>
    <d v="2010-07-19T05:00:00"/>
    <b v="0"/>
    <b v="0"/>
    <s v="publishing/nonfiction"/>
    <x v="6"/>
    <s v="nonfiction"/>
  </r>
  <r>
    <n v="879"/>
    <s v="Ortiz Inc"/>
    <s v="Stand-alone incremental parallelism"/>
    <n v="1000"/>
    <n v="5438"/>
    <n v="5.4379999999999997"/>
    <x v="3"/>
    <n v="53"/>
    <n v="102"/>
    <s v="US"/>
    <s v="USD"/>
    <n v="1487743200"/>
    <x v="822"/>
    <n v="1488520800"/>
    <d v="2017-03-03T06:00:00"/>
    <b v="0"/>
    <b v="0"/>
    <s v="publishing/nonfiction"/>
    <x v="6"/>
    <s v="nonfiction"/>
  </r>
  <r>
    <n v="304"/>
    <s v="Peterson PLC"/>
    <s v="User-friendly discrete benchmark"/>
    <n v="2100"/>
    <n v="11469"/>
    <n v="5.4614285714285717"/>
    <x v="3"/>
    <n v="142"/>
    <n v="80"/>
    <s v="US"/>
    <s v="USD"/>
    <n v="1470546000"/>
    <x v="823"/>
    <n v="1474088400"/>
    <d v="2016-09-17T05:00:00"/>
    <b v="0"/>
    <b v="0"/>
    <s v="film &amp; video/documentary"/>
    <x v="3"/>
    <s v="documentary"/>
  </r>
  <r>
    <n v="494"/>
    <s v="Hopkins-Browning"/>
    <s v="Balanced upward-trending productivity"/>
    <n v="2500"/>
    <n v="13684"/>
    <n v="5.4736000000000002"/>
    <x v="3"/>
    <n v="268"/>
    <n v="51"/>
    <s v="US"/>
    <s v="USD"/>
    <n v="1332392400"/>
    <x v="824"/>
    <n v="1332478800"/>
    <d v="2012-03-23T05:00:00"/>
    <b v="0"/>
    <b v="0"/>
    <s v="technology/wearables"/>
    <x v="2"/>
    <s v="wearables"/>
  </r>
  <r>
    <n v="842"/>
    <s v="Lawson and Sons"/>
    <s v="Reverse-engineered multi-tasking product"/>
    <n v="1500"/>
    <n v="8447"/>
    <n v="5.6313333333333331"/>
    <x v="3"/>
    <n v="132"/>
    <n v="63"/>
    <s v="IT"/>
    <s v="EUR"/>
    <n v="1529038800"/>
    <x v="825"/>
    <n v="1529298000"/>
    <d v="2018-06-18T05:00:00"/>
    <b v="0"/>
    <b v="0"/>
    <s v="technology/wearables"/>
    <x v="2"/>
    <s v="wearables"/>
  </r>
  <r>
    <n v="758"/>
    <s v="Logan-Miranda"/>
    <s v="Proactive systemic firmware"/>
    <n v="29600"/>
    <n v="167005"/>
    <n v="5.6420608108108112"/>
    <x v="3"/>
    <n v="1518"/>
    <n v="110"/>
    <s v="CA"/>
    <s v="CAD"/>
    <n v="1414126800"/>
    <x v="826"/>
    <n v="1414904400"/>
    <d v="2014-11-02T05:00:00"/>
    <b v="0"/>
    <b v="0"/>
    <s v="music/rock"/>
    <x v="4"/>
    <s v="rock"/>
  </r>
  <r>
    <n v="244"/>
    <s v="Herring-Bailey"/>
    <s v="Reverse-engineered system-worthy extranet"/>
    <n v="700"/>
    <n v="3988"/>
    <n v="5.6971428571428575"/>
    <x v="3"/>
    <n v="53"/>
    <n v="75"/>
    <s v="US"/>
    <s v="USD"/>
    <n v="1405314000"/>
    <x v="827"/>
    <n v="1409806800"/>
    <d v="2014-09-04T05:00:00"/>
    <b v="0"/>
    <b v="0"/>
    <s v="theater/plays"/>
    <x v="1"/>
    <s v="plays"/>
  </r>
  <r>
    <n v="426"/>
    <s v="Edwards-Kane"/>
    <s v="Virtual leadingedge framework"/>
    <n v="1800"/>
    <n v="10313"/>
    <n v="5.7294444444444448"/>
    <x v="3"/>
    <n v="219"/>
    <n v="47"/>
    <s v="US"/>
    <s v="USD"/>
    <n v="1361944800"/>
    <x v="828"/>
    <n v="1362549600"/>
    <d v="2013-03-06T06:00:00"/>
    <b v="0"/>
    <b v="0"/>
    <s v="theater/plays"/>
    <x v="1"/>
    <s v="plays"/>
  </r>
  <r>
    <n v="467"/>
    <s v="Shaw Ltd"/>
    <s v="Profit-focused content-based application"/>
    <n v="1400"/>
    <n v="8053"/>
    <n v="5.7521428571428572"/>
    <x v="3"/>
    <n v="139"/>
    <n v="57"/>
    <s v="CA"/>
    <s v="CAD"/>
    <n v="1448258400"/>
    <x v="829"/>
    <n v="1448863200"/>
    <d v="2015-11-30T06:00:00"/>
    <b v="0"/>
    <b v="1"/>
    <s v="technology/web"/>
    <x v="2"/>
    <s v="web"/>
  </r>
  <r>
    <n v="280"/>
    <s v="Braun PLC"/>
    <s v="Function-based high-level infrastructure"/>
    <n v="2500"/>
    <n v="14536"/>
    <n v="5.8144"/>
    <x v="3"/>
    <n v="393"/>
    <n v="36"/>
    <s v="US"/>
    <s v="USD"/>
    <n v="1511244000"/>
    <x v="830"/>
    <n v="1511762400"/>
    <d v="2017-11-27T06:00:00"/>
    <b v="0"/>
    <b v="0"/>
    <s v="film &amp; video/animation"/>
    <x v="3"/>
    <s v="animation"/>
  </r>
  <r>
    <n v="366"/>
    <s v="Williams, Perez and Villegas"/>
    <s v="Robust directional system engine"/>
    <n v="1800"/>
    <n v="10658"/>
    <n v="5.9211111111111112"/>
    <x v="3"/>
    <n v="101"/>
    <n v="105"/>
    <s v="US"/>
    <s v="USD"/>
    <n v="1294034400"/>
    <x v="831"/>
    <n v="1294120800"/>
    <d v="2011-01-04T06:00:00"/>
    <b v="0"/>
    <b v="1"/>
    <s v="theater/plays"/>
    <x v="1"/>
    <s v="plays"/>
  </r>
  <r>
    <n v="108"/>
    <s v="Decker Inc"/>
    <s v="Universal encompassing implementation"/>
    <n v="1500"/>
    <n v="8929"/>
    <n v="5.9526666666666666"/>
    <x v="3"/>
    <n v="83"/>
    <n v="107"/>
    <s v="US"/>
    <s v="USD"/>
    <n v="1333688400"/>
    <x v="512"/>
    <n v="1336885200"/>
    <d v="2012-05-13T05:00:00"/>
    <b v="0"/>
    <b v="0"/>
    <s v="film &amp; video/documentary"/>
    <x v="3"/>
    <s v="documentary"/>
  </r>
  <r>
    <n v="259"/>
    <s v="Watkins Ltd"/>
    <s v="Multi-channeled responsive implementation"/>
    <n v="1800"/>
    <n v="10755"/>
    <n v="5.9749999999999996"/>
    <x v="3"/>
    <n v="138"/>
    <n v="77"/>
    <s v="US"/>
    <s v="USD"/>
    <n v="1354946400"/>
    <x v="832"/>
    <n v="1356588000"/>
    <d v="2012-12-27T06:00:00"/>
    <b v="1"/>
    <b v="0"/>
    <s v="photography/photography books"/>
    <x v="5"/>
    <s v="photography books"/>
  </r>
  <r>
    <n v="816"/>
    <s v="Jones, Casey and Jones"/>
    <s v="Ergonomic mission-critical moratorium"/>
    <n v="2300"/>
    <n v="14150"/>
    <n v="6.1521739130434785"/>
    <x v="3"/>
    <n v="133"/>
    <n v="106"/>
    <s v="US"/>
    <s v="USD"/>
    <n v="1392012000"/>
    <x v="375"/>
    <n v="1392184800"/>
    <d v="2014-02-12T06:00:00"/>
    <b v="1"/>
    <b v="1"/>
    <s v="theater/plays"/>
    <x v="1"/>
    <s v="plays"/>
  </r>
  <r>
    <n v="621"/>
    <s v="Dean, Fox and Phillips"/>
    <s v="Extended context-sensitive forecast"/>
    <n v="25600"/>
    <n v="158669"/>
    <n v="6.1980078125000002"/>
    <x v="3"/>
    <n v="2144"/>
    <n v="74"/>
    <s v="US"/>
    <s v="USD"/>
    <n v="1473742800"/>
    <x v="833"/>
    <n v="1474174800"/>
    <d v="2016-09-18T05:00:00"/>
    <b v="0"/>
    <b v="0"/>
    <s v="theater/plays"/>
    <x v="1"/>
    <s v="plays"/>
  </r>
  <r>
    <n v="252"/>
    <s v="Perez PLC"/>
    <s v="Operative bandwidth-monitored interface"/>
    <n v="1000"/>
    <n v="6263"/>
    <n v="6.2629999999999999"/>
    <x v="3"/>
    <n v="59"/>
    <n v="106"/>
    <s v="US"/>
    <s v="USD"/>
    <n v="1382677200"/>
    <x v="744"/>
    <n v="1383109200"/>
    <d v="2013-10-30T05:00:00"/>
    <b v="0"/>
    <b v="0"/>
    <s v="theater/plays"/>
    <x v="1"/>
    <s v="plays"/>
  </r>
  <r>
    <n v="80"/>
    <s v="Sutton, Barrett and Tucker"/>
    <s v="Cross-platform needs-based approach"/>
    <n v="1100"/>
    <n v="7012"/>
    <n v="6.374545454545455"/>
    <x v="3"/>
    <n v="127"/>
    <n v="55"/>
    <s v="US"/>
    <s v="USD"/>
    <n v="1503982800"/>
    <x v="555"/>
    <n v="1506574800"/>
    <d v="2017-09-28T05:00:00"/>
    <b v="0"/>
    <b v="0"/>
    <s v="games/video games"/>
    <x v="7"/>
    <s v="video games"/>
  </r>
  <r>
    <n v="16"/>
    <s v="Hines Inc"/>
    <s v="Cross-platform systemic adapter"/>
    <n v="1700"/>
    <n v="11041"/>
    <n v="6.4947058823529416"/>
    <x v="3"/>
    <n v="100"/>
    <n v="110"/>
    <s v="US"/>
    <s v="USD"/>
    <n v="1390370400"/>
    <x v="834"/>
    <n v="1392271200"/>
    <d v="2014-02-13T06:00:00"/>
    <b v="0"/>
    <b v="0"/>
    <s v="publishing/nonfiction"/>
    <x v="6"/>
    <s v="nonfiction"/>
  </r>
  <r>
    <n v="853"/>
    <s v="Collier LLC"/>
    <s v="Secured well-modulated projection"/>
    <n v="17100"/>
    <n v="111502"/>
    <n v="6.5205847953216374"/>
    <x v="3"/>
    <n v="1467"/>
    <n v="76"/>
    <s v="CA"/>
    <s v="CAD"/>
    <n v="1308546000"/>
    <x v="835"/>
    <n v="1308978000"/>
    <d v="2011-06-25T05:00:00"/>
    <b v="0"/>
    <b v="1"/>
    <s v="music/indie rock"/>
    <x v="4"/>
    <s v="indie rock"/>
  </r>
  <r>
    <n v="761"/>
    <s v="Mitchell-Lee"/>
    <s v="Customizable leadingedge model"/>
    <n v="2200"/>
    <n v="14420"/>
    <n v="6.5545454545454547"/>
    <x v="3"/>
    <n v="166"/>
    <n v="86"/>
    <s v="US"/>
    <s v="USD"/>
    <n v="1500699600"/>
    <x v="836"/>
    <n v="1501131600"/>
    <d v="2017-07-27T05:00:00"/>
    <b v="0"/>
    <b v="0"/>
    <s v="music/rock"/>
    <x v="4"/>
    <s v="rock"/>
  </r>
  <r>
    <n v="44"/>
    <s v="Reid-Mccullough"/>
    <s v="Visionary real-time groupware"/>
    <n v="1600"/>
    <n v="10541"/>
    <n v="6.5881249999999998"/>
    <x v="3"/>
    <n v="98"/>
    <n v="107"/>
    <s v="DK"/>
    <s v="DKK"/>
    <n v="1552798800"/>
    <x v="837"/>
    <n v="1552885200"/>
    <d v="2019-03-18T05:00:00"/>
    <b v="0"/>
    <b v="0"/>
    <s v="publishing/fiction"/>
    <x v="6"/>
    <s v="fiction"/>
  </r>
  <r>
    <n v="73"/>
    <s v="Collins-Goodman"/>
    <s v="Cross-platform even-keeled initiative"/>
    <n v="1400"/>
    <n v="9253"/>
    <n v="6.609285714285714"/>
    <x v="3"/>
    <n v="88"/>
    <n v="105"/>
    <s v="US"/>
    <s v="USD"/>
    <n v="1480226400"/>
    <x v="428"/>
    <n v="1480485600"/>
    <d v="2016-11-30T06:00:00"/>
    <b v="0"/>
    <b v="0"/>
    <s v="music/jazz"/>
    <x v="4"/>
    <s v="jazz"/>
  </r>
  <r>
    <n v="412"/>
    <s v="Rodriguez-Scott"/>
    <s v="Realigned zero tolerance software"/>
    <n v="2100"/>
    <n v="14046"/>
    <n v="6.6885714285714286"/>
    <x v="3"/>
    <n v="134"/>
    <n v="104"/>
    <s v="US"/>
    <s v="USD"/>
    <n v="1388728800"/>
    <x v="838"/>
    <n v="1389592800"/>
    <d v="2014-01-13T06:00:00"/>
    <b v="0"/>
    <b v="0"/>
    <s v="publishing/fiction"/>
    <x v="6"/>
    <s v="fiction"/>
  </r>
  <r>
    <n v="72"/>
    <s v="Hampton, Lewis and Ray"/>
    <s v="Seamless coherent parallelism"/>
    <n v="600"/>
    <n v="4022"/>
    <n v="6.7033333333333331"/>
    <x v="3"/>
    <n v="54"/>
    <n v="74"/>
    <s v="US"/>
    <s v="USD"/>
    <n v="1435726800"/>
    <x v="606"/>
    <n v="1438837200"/>
    <d v="2015-08-06T05:00:00"/>
    <b v="0"/>
    <b v="0"/>
    <s v="film &amp; video/animation"/>
    <x v="3"/>
    <s v="animation"/>
  </r>
  <r>
    <n v="201"/>
    <s v="Osborne, Perkins and Knox"/>
    <s v="Cross-platform bi-directional workforce"/>
    <n v="2100"/>
    <n v="14305"/>
    <n v="6.8119047619047617"/>
    <x v="3"/>
    <n v="157"/>
    <n v="91"/>
    <s v="US"/>
    <s v="USD"/>
    <n v="1406264400"/>
    <x v="839"/>
    <n v="1407819600"/>
    <d v="2014-08-12T05:00:00"/>
    <b v="0"/>
    <b v="0"/>
    <s v="technology/web"/>
    <x v="2"/>
    <s v="web"/>
  </r>
  <r>
    <n v="627"/>
    <s v="Martin, Lee and Armstrong"/>
    <s v="Open-architected incremental ability"/>
    <n v="1600"/>
    <n v="11108"/>
    <n v="6.9424999999999999"/>
    <x v="3"/>
    <n v="154"/>
    <n v="72"/>
    <s v="GB"/>
    <s v="GBP"/>
    <n v="1276664400"/>
    <x v="840"/>
    <n v="1278738000"/>
    <d v="2010-07-10T05:00:00"/>
    <b v="1"/>
    <b v="0"/>
    <s v="food/food trucks"/>
    <x v="0"/>
    <s v="food trucks"/>
  </r>
  <r>
    <n v="523"/>
    <s v="Underwood, James and Jones"/>
    <s v="Triple-buffered holistic ability"/>
    <n v="900"/>
    <n v="6303"/>
    <n v="7.003333333333333"/>
    <x v="3"/>
    <n v="89"/>
    <n v="70"/>
    <s v="US"/>
    <s v="USD"/>
    <n v="1267682400"/>
    <x v="841"/>
    <n v="1268114400"/>
    <d v="2010-03-09T06:00:00"/>
    <b v="0"/>
    <b v="0"/>
    <s v="film &amp; video/shorts"/>
    <x v="3"/>
    <s v="shorts"/>
  </r>
  <r>
    <n v="285"/>
    <s v="Dawson, Brady and Gilbert"/>
    <s v="Front-line optimizing emulation"/>
    <n v="900"/>
    <n v="6357"/>
    <n v="7.0633333333333335"/>
    <x v="3"/>
    <n v="254"/>
    <n v="25"/>
    <s v="US"/>
    <s v="USD"/>
    <n v="1473483600"/>
    <x v="842"/>
    <n v="1476766800"/>
    <d v="2016-10-18T05:00:00"/>
    <b v="0"/>
    <b v="0"/>
    <s v="theater/plays"/>
    <x v="1"/>
    <s v="plays"/>
  </r>
  <r>
    <n v="708"/>
    <s v="Ortega LLC"/>
    <s v="Secured bifurcated intranet"/>
    <n v="1700"/>
    <n v="12020"/>
    <n v="7.0705882352941174"/>
    <x v="3"/>
    <n v="137"/>
    <n v="87"/>
    <s v="CH"/>
    <s v="CHF"/>
    <n v="1495429200"/>
    <x v="843"/>
    <n v="1496293200"/>
    <d v="2017-06-01T05:00:00"/>
    <b v="0"/>
    <b v="0"/>
    <s v="theater/plays"/>
    <x v="1"/>
    <s v="plays"/>
  </r>
  <r>
    <n v="744"/>
    <s v="Fitzgerald Group"/>
    <s v="Intuitive exuding initiative"/>
    <n v="2000"/>
    <n v="14240"/>
    <n v="7.12"/>
    <x v="3"/>
    <n v="140"/>
    <n v="101"/>
    <s v="US"/>
    <s v="USD"/>
    <n v="1533877200"/>
    <x v="56"/>
    <n v="1534050000"/>
    <d v="2018-08-12T05:00:00"/>
    <b v="0"/>
    <b v="1"/>
    <s v="theater/plays"/>
    <x v="1"/>
    <s v="plays"/>
  </r>
  <r>
    <n v="398"/>
    <s v="Myers LLC"/>
    <s v="Reactive bottom-line open architecture"/>
    <n v="1700"/>
    <n v="12202"/>
    <n v="7.1776470588235295"/>
    <x v="3"/>
    <n v="123"/>
    <n v="99"/>
    <s v="IT"/>
    <s v="EUR"/>
    <n v="1525755600"/>
    <x v="844"/>
    <n v="1525928400"/>
    <d v="2018-05-10T05:00:00"/>
    <b v="0"/>
    <b v="1"/>
    <s v="film &amp; video/animation"/>
    <x v="3"/>
    <s v="animation"/>
  </r>
  <r>
    <n v="182"/>
    <s v="Adams Group"/>
    <s v="Reverse-engineered bandwidth-monitored contingency"/>
    <n v="27100"/>
    <n v="195750"/>
    <n v="7.2232472324723247"/>
    <x v="3"/>
    <n v="3318"/>
    <n v="58"/>
    <s v="DK"/>
    <s v="DKK"/>
    <n v="1560574800"/>
    <x v="845"/>
    <n v="1561957200"/>
    <d v="2019-07-01T05:00:00"/>
    <b v="0"/>
    <b v="0"/>
    <s v="theater/plays"/>
    <x v="1"/>
    <s v="plays"/>
  </r>
  <r>
    <n v="62"/>
    <s v="Sparks-West"/>
    <s v="Organized incremental standardization"/>
    <n v="2000"/>
    <n v="14452"/>
    <n v="7.226"/>
    <x v="3"/>
    <n v="249"/>
    <n v="58"/>
    <s v="US"/>
    <s v="USD"/>
    <n v="1433480400"/>
    <x v="493"/>
    <n v="1433566800"/>
    <d v="2015-06-06T05:00:00"/>
    <b v="0"/>
    <b v="0"/>
    <s v="technology/web"/>
    <x v="2"/>
    <s v="web"/>
  </r>
  <r>
    <n v="493"/>
    <s v="Adams, Walker and Wong"/>
    <s v="Seamless background framework"/>
    <n v="900"/>
    <n v="6514"/>
    <n v="7.2377777777777776"/>
    <x v="3"/>
    <n v="64"/>
    <n v="101"/>
    <s v="US"/>
    <s v="USD"/>
    <n v="1561784400"/>
    <x v="846"/>
    <n v="1562907600"/>
    <d v="2019-07-12T05:00:00"/>
    <b v="0"/>
    <b v="0"/>
    <s v="photography/photography books"/>
    <x v="5"/>
    <s v="photography books"/>
  </r>
  <r>
    <n v="114"/>
    <s v="Harper-Davis"/>
    <s v="Robust heuristic encoding"/>
    <n v="1900"/>
    <n v="13816"/>
    <n v="7.2715789473684209"/>
    <x v="3"/>
    <n v="126"/>
    <n v="109"/>
    <s v="US"/>
    <s v="USD"/>
    <n v="1554786000"/>
    <x v="847"/>
    <n v="1554872400"/>
    <d v="2019-04-10T05:00:00"/>
    <b v="0"/>
    <b v="1"/>
    <s v="technology/wearables"/>
    <x v="2"/>
    <s v="wearables"/>
  </r>
  <r>
    <n v="764"/>
    <s v="Shaffer-Mason"/>
    <s v="Managed bandwidth-monitored system engine"/>
    <n v="1100"/>
    <n v="8010"/>
    <n v="7.2818181818181822"/>
    <x v="3"/>
    <n v="148"/>
    <n v="54"/>
    <s v="US"/>
    <s v="USD"/>
    <n v="1305262800"/>
    <x v="848"/>
    <n v="1305954000"/>
    <d v="2011-05-21T05:00:00"/>
    <b v="0"/>
    <b v="0"/>
    <s v="music/rock"/>
    <x v="4"/>
    <s v="rock"/>
  </r>
  <r>
    <n v="786"/>
    <s v="Smith-Brown"/>
    <s v="Object-based content-based ability"/>
    <n v="1500"/>
    <n v="10946"/>
    <n v="7.2973333333333334"/>
    <x v="3"/>
    <n v="207"/>
    <n v="52"/>
    <s v="IT"/>
    <s v="EUR"/>
    <n v="1522126800"/>
    <x v="633"/>
    <n v="1522731600"/>
    <d v="2018-04-03T05:00:00"/>
    <b v="0"/>
    <b v="1"/>
    <s v="music/jazz"/>
    <x v="4"/>
    <s v="jazz"/>
  </r>
  <r>
    <n v="373"/>
    <s v="Brown-Parker"/>
    <s v="Down-sized coherent toolset"/>
    <n v="22500"/>
    <n v="164291"/>
    <n v="7.3018222222222224"/>
    <x v="3"/>
    <n v="2106"/>
    <n v="78"/>
    <s v="US"/>
    <s v="USD"/>
    <n v="1502946000"/>
    <x v="849"/>
    <n v="1503637200"/>
    <d v="2017-08-25T05:00:00"/>
    <b v="0"/>
    <b v="0"/>
    <s v="theater/plays"/>
    <x v="1"/>
    <s v="plays"/>
  </r>
  <r>
    <n v="365"/>
    <s v="Lucas, Hall and Bonilla"/>
    <s v="Networked bottom-line initiative"/>
    <n v="1600"/>
    <n v="11735"/>
    <n v="7.3343749999999996"/>
    <x v="3"/>
    <n v="112"/>
    <n v="104"/>
    <s v="AU"/>
    <s v="AUD"/>
    <n v="1482991200"/>
    <x v="850"/>
    <n v="1485324000"/>
    <d v="2017-01-25T06:00:00"/>
    <b v="0"/>
    <b v="0"/>
    <s v="theater/plays"/>
    <x v="1"/>
    <s v="plays"/>
  </r>
  <r>
    <n v="958"/>
    <s v="Green, Robinson and Ho"/>
    <s v="De-engineered zero-defect open system"/>
    <n v="1100"/>
    <n v="8081"/>
    <n v="7.3463636363636367"/>
    <x v="3"/>
    <n v="112"/>
    <n v="72"/>
    <s v="US"/>
    <s v="USD"/>
    <n v="1277096400"/>
    <x v="104"/>
    <n v="1278997200"/>
    <d v="2010-07-13T05:00:00"/>
    <b v="0"/>
    <b v="0"/>
    <s v="film &amp; video/animation"/>
    <x v="3"/>
    <s v="animation"/>
  </r>
  <r>
    <n v="756"/>
    <s v="Serrano, Gallagher and Griffith"/>
    <s v="Customizable bi-directional monitoring"/>
    <n v="1300"/>
    <n v="10037"/>
    <n v="7.7207692307692311"/>
    <x v="3"/>
    <n v="148"/>
    <n v="67"/>
    <s v="US"/>
    <s v="USD"/>
    <n v="1421733600"/>
    <x v="851"/>
    <n v="1422252000"/>
    <d v="2015-01-26T06:00:00"/>
    <b v="0"/>
    <b v="0"/>
    <s v="theater/plays"/>
    <x v="1"/>
    <s v="plays"/>
  </r>
  <r>
    <n v="896"/>
    <s v="Wright-Bryant"/>
    <s v="Reverse-engineered client-server extranet"/>
    <n v="19800"/>
    <n v="153338"/>
    <n v="7.7443434343434348"/>
    <x v="3"/>
    <n v="1460"/>
    <n v="105"/>
    <s v="AU"/>
    <s v="AUD"/>
    <n v="1310619600"/>
    <x v="852"/>
    <n v="1310878800"/>
    <d v="2011-07-17T05:00:00"/>
    <b v="0"/>
    <b v="1"/>
    <s v="food/food trucks"/>
    <x v="0"/>
    <s v="food trucks"/>
  </r>
  <r>
    <n v="778"/>
    <s v="Moss-Guzman"/>
    <s v="Cross-platform optimizing website"/>
    <n v="1300"/>
    <n v="10243"/>
    <n v="7.8792307692307695"/>
    <x v="3"/>
    <n v="174"/>
    <n v="58"/>
    <s v="CH"/>
    <s v="CHF"/>
    <n v="1313211600"/>
    <x v="853"/>
    <n v="1313643600"/>
    <d v="2011-08-18T05:00:00"/>
    <b v="0"/>
    <b v="0"/>
    <s v="film &amp; video/animation"/>
    <x v="3"/>
    <s v="animation"/>
  </r>
  <r>
    <n v="966"/>
    <s v="Davis and Sons"/>
    <s v="Seamless solution-oriented capacity"/>
    <n v="1700"/>
    <n v="13468"/>
    <n v="7.9223529411764702"/>
    <x v="3"/>
    <n v="245"/>
    <n v="54"/>
    <s v="US"/>
    <s v="USD"/>
    <n v="1497502800"/>
    <x v="854"/>
    <n v="1497675600"/>
    <d v="2017-06-17T05:00:00"/>
    <b v="0"/>
    <b v="0"/>
    <s v="theater/plays"/>
    <x v="1"/>
    <s v="plays"/>
  </r>
  <r>
    <n v="560"/>
    <s v="Hunt LLC"/>
    <s v="Re-engineered radical policy"/>
    <n v="20000"/>
    <n v="158832"/>
    <n v="7.9416000000000002"/>
    <x v="3"/>
    <n v="3177"/>
    <n v="49"/>
    <s v="US"/>
    <s v="USD"/>
    <n v="1321596000"/>
    <x v="855"/>
    <n v="1325052000"/>
    <d v="2011-12-28T06:00:00"/>
    <b v="0"/>
    <b v="0"/>
    <s v="film &amp; video/animation"/>
    <x v="3"/>
    <s v="animation"/>
  </r>
  <r>
    <n v="912"/>
    <s v="Sanchez-Parsons"/>
    <s v="Reduced bifurcated pricing structure"/>
    <n v="1800"/>
    <n v="14310"/>
    <n v="7.95"/>
    <x v="3"/>
    <n v="179"/>
    <n v="79"/>
    <s v="US"/>
    <s v="USD"/>
    <n v="1346821200"/>
    <x v="856"/>
    <n v="1347944400"/>
    <d v="2012-09-18T05:00:00"/>
    <b v="1"/>
    <b v="0"/>
    <s v="film &amp; video/drama"/>
    <x v="3"/>
    <s v="drama"/>
  </r>
  <r>
    <n v="820"/>
    <s v="Valdez, Williams and Meyer"/>
    <s v="Cross-group heuristic forecast"/>
    <n v="1500"/>
    <n v="12009"/>
    <n v="8.0060000000000002"/>
    <x v="3"/>
    <n v="279"/>
    <n v="43"/>
    <s v="GB"/>
    <s v="GBP"/>
    <n v="1532840400"/>
    <x v="437"/>
    <n v="1533963600"/>
    <d v="2018-08-11T05:00:00"/>
    <b v="0"/>
    <b v="1"/>
    <s v="music/rock"/>
    <x v="4"/>
    <s v="rock"/>
  </r>
  <r>
    <n v="837"/>
    <s v="Cook-Ortiz"/>
    <s v="Right-sized dedicated standardization"/>
    <n v="17700"/>
    <n v="150960"/>
    <n v="8.5288135593220336"/>
    <x v="3"/>
    <n v="1797"/>
    <n v="84"/>
    <s v="US"/>
    <s v="USD"/>
    <n v="1301202000"/>
    <x v="596"/>
    <n v="1305867600"/>
    <d v="2011-05-20T05:00:00"/>
    <b v="0"/>
    <b v="0"/>
    <s v="music/jazz"/>
    <x v="4"/>
    <s v="jazz"/>
  </r>
  <r>
    <n v="978"/>
    <s v="Bailey, Nguyen and Martinez"/>
    <s v="Fundamental user-facing productivity"/>
    <n v="1000"/>
    <n v="8641"/>
    <n v="8.641"/>
    <x v="3"/>
    <n v="92"/>
    <n v="93"/>
    <s v="US"/>
    <s v="USD"/>
    <n v="1478930400"/>
    <x v="223"/>
    <n v="1480831200"/>
    <d v="2016-12-04T06:00:00"/>
    <b v="0"/>
    <b v="0"/>
    <s v="games/video games"/>
    <x v="7"/>
    <s v="video games"/>
  </r>
  <r>
    <n v="174"/>
    <s v="Santos, Black and Donovan"/>
    <s v="Pre-emptive scalable access"/>
    <n v="600"/>
    <n v="5368"/>
    <n v="8.9466666666666672"/>
    <x v="3"/>
    <n v="48"/>
    <n v="111"/>
    <s v="US"/>
    <s v="USD"/>
    <n v="1444021200"/>
    <x v="857"/>
    <n v="1444107600"/>
    <d v="2015-10-06T05:00:00"/>
    <b v="0"/>
    <b v="1"/>
    <s v="technology/wearables"/>
    <x v="2"/>
    <s v="wearables"/>
  </r>
  <r>
    <n v="97"/>
    <s v="Stewart LLC"/>
    <s v="Cloned bi-directional architecture"/>
    <n v="1300"/>
    <n v="12047"/>
    <n v="9.2669230769230762"/>
    <x v="3"/>
    <n v="113"/>
    <n v="106"/>
    <s v="US"/>
    <s v="USD"/>
    <n v="1435208400"/>
    <x v="786"/>
    <n v="1439874000"/>
    <d v="2015-08-18T05:00:00"/>
    <b v="0"/>
    <b v="0"/>
    <s v="food/food trucks"/>
    <x v="0"/>
    <s v="food trucks"/>
  </r>
  <r>
    <n v="506"/>
    <s v="Robles, Bell and Gonzalez"/>
    <s v="Customizable background monitoring"/>
    <n v="18000"/>
    <n v="166874"/>
    <n v="9.2707777777777771"/>
    <x v="3"/>
    <n v="2528"/>
    <n v="66"/>
    <s v="US"/>
    <s v="USD"/>
    <n v="1511416800"/>
    <x v="672"/>
    <n v="1512885600"/>
    <d v="2017-12-10T06:00:00"/>
    <b v="0"/>
    <b v="1"/>
    <s v="theater/plays"/>
    <x v="1"/>
    <s v="plays"/>
  </r>
  <r>
    <n v="687"/>
    <s v="Martin, Gates and Holt"/>
    <s v="Distributed holistic neural-net"/>
    <n v="1500"/>
    <n v="13980"/>
    <n v="9.32"/>
    <x v="3"/>
    <n v="269"/>
    <n v="51"/>
    <s v="US"/>
    <s v="USD"/>
    <n v="1489298400"/>
    <x v="858"/>
    <n v="1489554000"/>
    <d v="2017-03-15T05:00:00"/>
    <b v="0"/>
    <b v="0"/>
    <s v="theater/plays"/>
    <x v="1"/>
    <s v="plays"/>
  </r>
  <r>
    <n v="247"/>
    <s v="Johnson, Patterson and Montoya"/>
    <s v="Triple-buffered fresh-thinking frame"/>
    <n v="19800"/>
    <n v="184658"/>
    <n v="9.3261616161616168"/>
    <x v="3"/>
    <n v="1884"/>
    <n v="98"/>
    <s v="US"/>
    <s v="USD"/>
    <n v="1482386400"/>
    <x v="859"/>
    <n v="1483682400"/>
    <d v="2017-01-06T06:00:00"/>
    <b v="0"/>
    <b v="1"/>
    <s v="publishing/fiction"/>
    <x v="6"/>
    <s v="fiction"/>
  </r>
  <r>
    <n v="586"/>
    <s v="Rowe-Wong"/>
    <s v="Robust hybrid budgetary management"/>
    <n v="700"/>
    <n v="6654"/>
    <n v="9.5057142857142853"/>
    <x v="3"/>
    <n v="130"/>
    <n v="51"/>
    <s v="US"/>
    <s v="USD"/>
    <n v="1289973600"/>
    <x v="860"/>
    <n v="1291615200"/>
    <d v="2010-12-06T06:00:00"/>
    <b v="0"/>
    <b v="0"/>
    <s v="music/rock"/>
    <x v="4"/>
    <s v="rock"/>
  </r>
  <r>
    <n v="449"/>
    <s v="Cuevas-Morales"/>
    <s v="Public-key coherent ability"/>
    <n v="900"/>
    <n v="8703"/>
    <n v="9.67"/>
    <x v="3"/>
    <n v="86"/>
    <n v="101"/>
    <s v="DK"/>
    <s v="DKK"/>
    <n v="1551852000"/>
    <x v="730"/>
    <n v="1553317200"/>
    <d v="2019-03-23T05:00:00"/>
    <b v="0"/>
    <b v="0"/>
    <s v="games/video games"/>
    <x v="7"/>
    <s v="video games"/>
  </r>
  <r>
    <n v="547"/>
    <s v="Hardin-Dixon"/>
    <s v="Focused solution-oriented matrix"/>
    <n v="1300"/>
    <n v="12597"/>
    <n v="9.69"/>
    <x v="3"/>
    <n v="156"/>
    <n v="80"/>
    <s v="US"/>
    <s v="USD"/>
    <n v="1422165600"/>
    <x v="728"/>
    <n v="1423202400"/>
    <d v="2015-02-06T06:00:00"/>
    <b v="0"/>
    <b v="0"/>
    <s v="film &amp; video/drama"/>
    <x v="3"/>
    <s v="drama"/>
  </r>
  <r>
    <n v="101"/>
    <s v="Douglas LLC"/>
    <s v="Reduced heuristic moratorium"/>
    <n v="900"/>
    <n v="9193"/>
    <n v="10.214444444444444"/>
    <x v="3"/>
    <n v="164"/>
    <n v="56"/>
    <s v="US"/>
    <s v="USD"/>
    <n v="1424498400"/>
    <x v="861"/>
    <n v="1425103200"/>
    <d v="2015-02-28T06:00:00"/>
    <b v="0"/>
    <b v="1"/>
    <s v="music/electric music"/>
    <x v="4"/>
    <s v="electric music"/>
  </r>
  <r>
    <n v="214"/>
    <s v="Sullivan Group"/>
    <s v="Open-source fresh-thinking policy"/>
    <n v="1400"/>
    <n v="14324"/>
    <n v="10.231428571428571"/>
    <x v="3"/>
    <n v="165"/>
    <n v="86"/>
    <s v="US"/>
    <s v="USD"/>
    <n v="1282194000"/>
    <x v="862"/>
    <n v="1282712400"/>
    <d v="2010-08-25T05:00:00"/>
    <b v="0"/>
    <b v="0"/>
    <s v="music/rock"/>
    <x v="4"/>
    <s v="rock"/>
  </r>
  <r>
    <n v="679"/>
    <s v="Davis Ltd"/>
    <s v="Synchronized motivating solution"/>
    <n v="1400"/>
    <n v="14511"/>
    <n v="10.365"/>
    <x v="3"/>
    <n v="363"/>
    <n v="39"/>
    <s v="US"/>
    <s v="USD"/>
    <n v="1571374800"/>
    <x v="863"/>
    <n v="1571806800"/>
    <d v="2019-10-23T05:00:00"/>
    <b v="0"/>
    <b v="1"/>
    <s v="food/food trucks"/>
    <x v="0"/>
    <s v="food trucks"/>
  </r>
  <r>
    <n v="591"/>
    <s v="Jensen LLC"/>
    <s v="Realigned dedicated system engine"/>
    <n v="600"/>
    <n v="6226"/>
    <n v="10.376666666666667"/>
    <x v="3"/>
    <n v="102"/>
    <n v="61"/>
    <s v="US"/>
    <s v="USD"/>
    <n v="1279083600"/>
    <x v="690"/>
    <n v="1279947600"/>
    <d v="2010-07-24T05:00:00"/>
    <b v="0"/>
    <b v="0"/>
    <s v="games/video games"/>
    <x v="7"/>
    <s v="video games"/>
  </r>
  <r>
    <n v="1"/>
    <s v="Odom Inc"/>
    <s v="Managed bottom-line architecture"/>
    <n v="1400"/>
    <n v="14560"/>
    <n v="10.4"/>
    <x v="3"/>
    <n v="158"/>
    <n v="92"/>
    <s v="US"/>
    <s v="USD"/>
    <n v="1408424400"/>
    <x v="811"/>
    <n v="1408597200"/>
    <d v="2014-08-21T05:00:00"/>
    <b v="0"/>
    <b v="1"/>
    <s v="music/rock"/>
    <x v="4"/>
    <s v="rock"/>
  </r>
  <r>
    <n v="436"/>
    <s v="King-Nguyen"/>
    <s v="Open-source incremental throughput"/>
    <n v="1300"/>
    <n v="13678"/>
    <n v="10.521538461538462"/>
    <x v="3"/>
    <n v="249"/>
    <n v="54"/>
    <s v="US"/>
    <s v="USD"/>
    <n v="1555736400"/>
    <x v="864"/>
    <n v="1555822800"/>
    <d v="2019-04-21T05:00:00"/>
    <b v="0"/>
    <b v="0"/>
    <s v="music/jazz"/>
    <x v="4"/>
    <s v="jazz"/>
  </r>
  <r>
    <n v="277"/>
    <s v="Ramos-Mitchell"/>
    <s v="Persevering system-worthy info-mediaries"/>
    <n v="700"/>
    <n v="7465"/>
    <n v="10.664285714285715"/>
    <x v="3"/>
    <n v="83"/>
    <n v="89"/>
    <s v="US"/>
    <s v="USD"/>
    <n v="1279515600"/>
    <x v="865"/>
    <n v="1279688400"/>
    <d v="2010-07-21T05:00:00"/>
    <b v="0"/>
    <b v="0"/>
    <s v="theater/plays"/>
    <x v="1"/>
    <s v="plays"/>
  </r>
  <r>
    <n v="818"/>
    <s v="Martinez LLC"/>
    <s v="Automated local secured line"/>
    <n v="700"/>
    <n v="7664"/>
    <n v="10.948571428571428"/>
    <x v="3"/>
    <n v="69"/>
    <n v="111"/>
    <s v="US"/>
    <s v="USD"/>
    <n v="1548050400"/>
    <x v="866"/>
    <n v="1549173600"/>
    <d v="2019-02-03T06:00:00"/>
    <b v="0"/>
    <b v="1"/>
    <s v="theater/plays"/>
    <x v="1"/>
    <s v="plays"/>
  </r>
  <r>
    <n v="951"/>
    <s v="Peterson Ltd"/>
    <s v="Re-engineered 24hour matrix"/>
    <n v="14500"/>
    <n v="159056"/>
    <n v="10.969379310344827"/>
    <x v="3"/>
    <n v="1559"/>
    <n v="102"/>
    <s v="US"/>
    <s v="USD"/>
    <n v="1482732000"/>
    <x v="867"/>
    <n v="1482818400"/>
    <d v="2016-12-27T06:00:00"/>
    <b v="0"/>
    <b v="1"/>
    <s v="music/rock"/>
    <x v="4"/>
    <s v="rock"/>
  </r>
  <r>
    <n v="955"/>
    <s v="Moss-Obrien"/>
    <s v="Function-based next generation emulation"/>
    <n v="700"/>
    <n v="7763"/>
    <n v="11.09"/>
    <x v="3"/>
    <n v="80"/>
    <n v="97"/>
    <s v="US"/>
    <s v="USD"/>
    <n v="1353823200"/>
    <x v="868"/>
    <n v="1353996000"/>
    <d v="2012-11-27T06:00:00"/>
    <b v="0"/>
    <b v="0"/>
    <s v="theater/plays"/>
    <x v="1"/>
    <s v="plays"/>
  </r>
  <r>
    <n v="742"/>
    <s v="West-Stevens"/>
    <s v="Reactive solution-oriented groupware"/>
    <n v="1200"/>
    <n v="13513"/>
    <n v="11.260833333333334"/>
    <x v="3"/>
    <n v="122"/>
    <n v="110"/>
    <s v="US"/>
    <s v="USD"/>
    <n v="1263880800"/>
    <x v="869"/>
    <n v="1267509600"/>
    <d v="2010-03-02T06:00:00"/>
    <b v="0"/>
    <b v="0"/>
    <s v="music/electric music"/>
    <x v="4"/>
    <s v="electric music"/>
  </r>
  <r>
    <n v="741"/>
    <s v="Garcia Ltd"/>
    <s v="Balanced mobile alliance"/>
    <n v="1200"/>
    <n v="14150"/>
    <n v="11.791666666666666"/>
    <x v="3"/>
    <n v="130"/>
    <n v="108"/>
    <s v="US"/>
    <s v="USD"/>
    <n v="1274590800"/>
    <x v="705"/>
    <n v="1274677200"/>
    <d v="2010-05-24T05:00:00"/>
    <b v="0"/>
    <b v="0"/>
    <s v="theater/plays"/>
    <x v="1"/>
    <s v="plays"/>
  </r>
  <r>
    <n v="806"/>
    <s v="Harmon-Madden"/>
    <s v="Adaptive holistic hub"/>
    <n v="700"/>
    <n v="8262"/>
    <n v="11.802857142857142"/>
    <x v="3"/>
    <n v="76"/>
    <n v="108"/>
    <s v="US"/>
    <s v="USD"/>
    <n v="1330927200"/>
    <x v="870"/>
    <n v="1332997200"/>
    <d v="2012-03-29T05:00:00"/>
    <b v="0"/>
    <b v="1"/>
    <s v="film &amp; video/drama"/>
    <x v="3"/>
    <s v="drama"/>
  </r>
  <r>
    <n v="793"/>
    <s v="Rodriguez, Cox and Rodriguez"/>
    <s v="Networked disintermediate leverage"/>
    <n v="1100"/>
    <n v="13045"/>
    <n v="11.859090909090909"/>
    <x v="3"/>
    <n v="181"/>
    <n v="72"/>
    <s v="CH"/>
    <s v="CHF"/>
    <n v="1372136400"/>
    <x v="448"/>
    <n v="1372482000"/>
    <d v="2013-06-29T05:00:00"/>
    <b v="0"/>
    <b v="0"/>
    <s v="publishing/nonfiction"/>
    <x v="6"/>
    <s v="nonfiction"/>
  </r>
  <r>
    <n v="294"/>
    <s v="Turner-Davis"/>
    <s v="Automated local emulation"/>
    <n v="600"/>
    <n v="8038"/>
    <n v="13.396666666666667"/>
    <x v="3"/>
    <n v="183"/>
    <n v="43"/>
    <s v="US"/>
    <s v="USD"/>
    <n v="1540530000"/>
    <x v="871"/>
    <n v="1541570400"/>
    <d v="2018-11-07T06:00:00"/>
    <b v="0"/>
    <b v="0"/>
    <s v="theater/plays"/>
    <x v="1"/>
    <s v="plays"/>
  </r>
  <r>
    <n v="301"/>
    <s v="Wong-Walker"/>
    <s v="Multi-channeled disintermediate policy"/>
    <n v="900"/>
    <n v="12102"/>
    <n v="13.446666666666667"/>
    <x v="3"/>
    <n v="295"/>
    <n v="41"/>
    <s v="US"/>
    <s v="USD"/>
    <n v="1424930400"/>
    <x v="872"/>
    <n v="1426395600"/>
    <d v="2015-03-15T05:00:00"/>
    <b v="0"/>
    <b v="0"/>
    <s v="film &amp; video/documentary"/>
    <x v="3"/>
    <s v="documentary"/>
  </r>
  <r>
    <n v="347"/>
    <s v="Petersen and Sons"/>
    <s v="Open-source full-range portal"/>
    <n v="900"/>
    <n v="12607"/>
    <n v="14.007777777777777"/>
    <x v="3"/>
    <n v="191"/>
    <n v="66"/>
    <s v="US"/>
    <s v="USD"/>
    <n v="1423634400"/>
    <x v="873"/>
    <n v="1425708000"/>
    <d v="2015-03-07T06:00:00"/>
    <b v="0"/>
    <b v="0"/>
    <s v="technology/web"/>
    <x v="2"/>
    <s v="web"/>
  </r>
  <r>
    <n v="82"/>
    <s v="Porter-George"/>
    <s v="Reactive content-based framework"/>
    <n v="1000"/>
    <n v="14973"/>
    <n v="14.973000000000001"/>
    <x v="3"/>
    <n v="180"/>
    <n v="83"/>
    <s v="GB"/>
    <s v="GBP"/>
    <n v="1547704800"/>
    <x v="874"/>
    <n v="1548309600"/>
    <d v="2019-01-24T06:00:00"/>
    <b v="0"/>
    <b v="1"/>
    <s v="games/video games"/>
    <x v="7"/>
    <s v="video games"/>
  </r>
  <r>
    <n v="401"/>
    <s v="Smith-Schmidt"/>
    <s v="Inverse radical hierarchy"/>
    <n v="900"/>
    <n v="13772"/>
    <n v="15.302222222222222"/>
    <x v="3"/>
    <n v="299"/>
    <n v="46"/>
    <s v="US"/>
    <s v="USD"/>
    <n v="1572152400"/>
    <x v="875"/>
    <n v="1572152400"/>
    <d v="2019-10-27T05:00:00"/>
    <b v="0"/>
    <b v="0"/>
    <s v="theater/plays"/>
    <x v="1"/>
    <s v="plays"/>
  </r>
  <r>
    <n v="372"/>
    <s v="Green-Carr"/>
    <s v="Pre-emptive bifurcated artificial intelligence"/>
    <n v="900"/>
    <n v="14324"/>
    <n v="15.915555555555555"/>
    <x v="3"/>
    <n v="169"/>
    <n v="84"/>
    <s v="US"/>
    <s v="USD"/>
    <n v="1420696800"/>
    <x v="419"/>
    <n v="1422424800"/>
    <d v="2015-01-28T06:00:00"/>
    <b v="0"/>
    <b v="1"/>
    <s v="film &amp; video/documentary"/>
    <x v="3"/>
    <s v="documentary"/>
  </r>
  <r>
    <n v="364"/>
    <s v="Ramirez-Myers"/>
    <s v="Switchable intangible definition"/>
    <n v="900"/>
    <n v="14547"/>
    <n v="16.163333333333334"/>
    <x v="3"/>
    <n v="186"/>
    <n v="78"/>
    <s v="US"/>
    <s v="USD"/>
    <n v="1520229600"/>
    <x v="876"/>
    <n v="1522818000"/>
    <d v="2018-04-04T05:00:00"/>
    <b v="0"/>
    <b v="0"/>
    <s v="music/indie rock"/>
    <x v="4"/>
    <s v="indie rock"/>
  </r>
  <r>
    <n v="289"/>
    <s v="Smith, Love and Smith"/>
    <s v="Grass-roots mission-critical capability"/>
    <n v="800"/>
    <n v="13474"/>
    <n v="16.842500000000001"/>
    <x v="3"/>
    <n v="337"/>
    <n v="39"/>
    <s v="CA"/>
    <s v="CAD"/>
    <n v="1438578000"/>
    <x v="877"/>
    <n v="1438837200"/>
    <d v="2015-08-06T05:00:00"/>
    <b v="0"/>
    <b v="0"/>
    <s v="theater/plays"/>
    <x v="1"/>
    <s v="plays"/>
  </r>
  <r>
    <n v="712"/>
    <s v="Garza-Bryant"/>
    <s v="Programmable leadingedge contingency"/>
    <n v="800"/>
    <n v="14725"/>
    <n v="18.40625"/>
    <x v="3"/>
    <n v="202"/>
    <n v="72"/>
    <s v="US"/>
    <s v="USD"/>
    <n v="1467954000"/>
    <x v="716"/>
    <n v="1471496400"/>
    <d v="2016-08-18T05:00:00"/>
    <b v="0"/>
    <b v="0"/>
    <s v="theater/plays"/>
    <x v="1"/>
    <s v="plays"/>
  </r>
  <r>
    <n v="653"/>
    <s v="Williams-Jones"/>
    <s v="Monitored incremental info-mediaries"/>
    <n v="600"/>
    <n v="14033"/>
    <n v="23.388333333333332"/>
    <x v="3"/>
    <n v="234"/>
    <n v="59"/>
    <s v="US"/>
    <s v="USD"/>
    <n v="1460091600"/>
    <x v="878"/>
    <n v="1460264400"/>
    <d v="2016-04-10T05:00:00"/>
    <b v="0"/>
    <b v="0"/>
    <s v="technology/web"/>
    <x v="2"/>
    <s v="web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28A3C6-4B6A-4907-BA44-19098B0B16D5}" name="PivotTable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>
      <items count="975">
        <item x="202"/>
        <item x="739"/>
        <item x="286"/>
        <item x="929"/>
        <item x="931"/>
        <item x="154"/>
        <item x="37"/>
        <item x="417"/>
        <item x="296"/>
        <item x="269"/>
        <item x="593"/>
        <item x="792"/>
        <item x="845"/>
        <item x="634"/>
        <item x="722"/>
        <item x="95"/>
        <item x="736"/>
        <item x="510"/>
        <item x="895"/>
        <item x="729"/>
        <item x="53"/>
        <item x="105"/>
        <item x="146"/>
        <item x="170"/>
        <item x="297"/>
        <item x="352"/>
        <item x="534"/>
        <item x="782"/>
        <item x="581"/>
        <item x="317"/>
        <item x="203"/>
        <item x="324"/>
        <item x="945"/>
        <item x="811"/>
        <item x="725"/>
        <item x="633"/>
        <item x="58"/>
        <item x="226"/>
        <item x="686"/>
        <item x="0"/>
        <item x="271"/>
        <item x="683"/>
        <item x="507"/>
        <item x="754"/>
        <item x="252"/>
        <item x="584"/>
        <item x="672"/>
        <item x="379"/>
        <item x="656"/>
        <item x="721"/>
        <item x="448"/>
        <item x="14"/>
        <item x="431"/>
        <item x="777"/>
        <item x="561"/>
        <item x="15"/>
        <item x="864"/>
        <item x="882"/>
        <item x="614"/>
        <item x="886"/>
        <item x="185"/>
        <item x="740"/>
        <item x="122"/>
        <item x="415"/>
        <item x="350"/>
        <item x="485"/>
        <item x="861"/>
        <item x="546"/>
        <item x="32"/>
        <item x="50"/>
        <item x="60"/>
        <item x="853"/>
        <item x="519"/>
        <item x="870"/>
        <item x="876"/>
        <item x="871"/>
        <item x="267"/>
        <item x="287"/>
        <item x="810"/>
        <item x="401"/>
        <item x="249"/>
        <item x="225"/>
        <item x="66"/>
        <item x="839"/>
        <item x="908"/>
        <item x="709"/>
        <item x="25"/>
        <item x="699"/>
        <item x="88"/>
        <item x="451"/>
        <item x="97"/>
        <item x="506"/>
        <item x="61"/>
        <item x="11"/>
        <item x="513"/>
        <item x="439"/>
        <item x="412"/>
        <item x="5"/>
        <item x="716"/>
        <item x="35"/>
        <item x="649"/>
        <item x="84"/>
        <item x="935"/>
        <item x="770"/>
        <item x="537"/>
        <item x="106"/>
        <item x="344"/>
        <item x="813"/>
        <item x="221"/>
        <item x="748"/>
        <item x="673"/>
        <item x="263"/>
        <item x="760"/>
        <item x="328"/>
        <item x="413"/>
        <item x="889"/>
        <item x="476"/>
        <item x="689"/>
        <item x="390"/>
        <item x="831"/>
        <item x="711"/>
        <item x="197"/>
        <item x="860"/>
        <item x="449"/>
        <item x="471"/>
        <item x="530"/>
        <item x="719"/>
        <item x="508"/>
        <item x="806"/>
        <item x="873"/>
        <item x="863"/>
        <item x="690"/>
        <item x="819"/>
        <item x="124"/>
        <item x="674"/>
        <item x="71"/>
        <item x="177"/>
        <item x="637"/>
        <item x="171"/>
        <item x="558"/>
        <item x="556"/>
        <item x="409"/>
        <item x="620"/>
        <item x="477"/>
        <item x="487"/>
        <item x="827"/>
        <item x="511"/>
        <item x="527"/>
        <item x="708"/>
        <item x="767"/>
        <item x="442"/>
        <item x="72"/>
        <item x="153"/>
        <item x="62"/>
        <item x="605"/>
        <item x="432"/>
        <item x="244"/>
        <item x="159"/>
        <item x="142"/>
        <item x="309"/>
        <item x="599"/>
        <item x="337"/>
        <item x="630"/>
        <item x="22"/>
        <item x="825"/>
        <item x="110"/>
        <item x="517"/>
        <item x="916"/>
        <item x="648"/>
        <item x="919"/>
        <item x="518"/>
        <item x="312"/>
        <item x="33"/>
        <item x="944"/>
        <item x="259"/>
        <item x="125"/>
        <item x="893"/>
        <item x="494"/>
        <item x="718"/>
        <item x="891"/>
        <item x="357"/>
        <item x="250"/>
        <item x="731"/>
        <item x="557"/>
        <item x="55"/>
        <item x="395"/>
        <item x="865"/>
        <item x="951"/>
        <item x="832"/>
        <item x="319"/>
        <item x="234"/>
        <item x="26"/>
        <item x="274"/>
        <item x="381"/>
        <item x="604"/>
        <item x="371"/>
        <item x="627"/>
        <item x="331"/>
        <item x="65"/>
        <item x="650"/>
        <item x="664"/>
        <item x="198"/>
        <item x="232"/>
        <item x="855"/>
        <item x="497"/>
        <item x="631"/>
        <item x="622"/>
        <item x="481"/>
        <item x="925"/>
        <item x="218"/>
        <item x="913"/>
        <item x="910"/>
        <item x="385"/>
        <item x="29"/>
        <item x="57"/>
        <item x="644"/>
        <item x="116"/>
        <item x="31"/>
        <item x="192"/>
        <item x="953"/>
        <item x="399"/>
        <item x="774"/>
        <item x="574"/>
        <item x="835"/>
        <item x="706"/>
        <item x="906"/>
        <item x="85"/>
        <item x="660"/>
        <item x="598"/>
        <item x="775"/>
        <item x="342"/>
        <item x="750"/>
        <item x="341"/>
        <item x="610"/>
        <item x="885"/>
        <item x="339"/>
        <item x="275"/>
        <item x="702"/>
        <item x="137"/>
        <item x="407"/>
        <item x="418"/>
        <item x="742"/>
        <item x="735"/>
        <item x="743"/>
        <item x="113"/>
        <item x="927"/>
        <item x="164"/>
        <item x="438"/>
        <item x="68"/>
        <item x="695"/>
        <item x="555"/>
        <item x="173"/>
        <item x="478"/>
        <item x="78"/>
        <item x="10"/>
        <item x="427"/>
        <item x="847"/>
        <item x="734"/>
        <item x="261"/>
        <item x="765"/>
        <item x="577"/>
        <item x="440"/>
        <item x="210"/>
        <item x="874"/>
        <item x="247"/>
        <item x="373"/>
        <item x="114"/>
        <item x="280"/>
        <item x="54"/>
        <item x="579"/>
        <item x="52"/>
        <item x="18"/>
        <item x="787"/>
        <item x="423"/>
        <item x="880"/>
        <item x="552"/>
        <item x="625"/>
        <item x="335"/>
        <item x="535"/>
        <item x="231"/>
        <item x="123"/>
        <item x="888"/>
        <item x="972"/>
        <item x="807"/>
        <item x="887"/>
        <item x="302"/>
        <item x="502"/>
        <item x="899"/>
        <item x="402"/>
        <item x="160"/>
        <item x="272"/>
        <item x="529"/>
        <item x="724"/>
        <item x="678"/>
        <item x="647"/>
        <item x="445"/>
        <item x="668"/>
        <item x="533"/>
        <item x="824"/>
        <item x="841"/>
        <item x="523"/>
        <item x="603"/>
        <item x="822"/>
        <item x="771"/>
        <item x="652"/>
        <item x="937"/>
        <item x="969"/>
        <item x="368"/>
        <item x="732"/>
        <item x="789"/>
        <item x="168"/>
        <item x="359"/>
        <item x="762"/>
        <item x="369"/>
        <item x="256"/>
        <item x="580"/>
        <item x="270"/>
        <item x="464"/>
        <item x="47"/>
        <item x="299"/>
        <item x="98"/>
        <item x="921"/>
        <item x="503"/>
        <item x="393"/>
        <item x="799"/>
        <item x="952"/>
        <item x="662"/>
        <item x="962"/>
        <item x="360"/>
        <item x="932"/>
        <item x="112"/>
        <item x="635"/>
        <item x="720"/>
        <item x="616"/>
        <item x="129"/>
        <item x="795"/>
        <item x="80"/>
        <item x="701"/>
        <item x="174"/>
        <item x="19"/>
        <item x="334"/>
        <item x="489"/>
        <item x="500"/>
        <item x="532"/>
        <item x="613"/>
        <item x="615"/>
        <item x="499"/>
        <item x="619"/>
        <item x="214"/>
        <item x="843"/>
        <item x="323"/>
        <item x="801"/>
        <item x="136"/>
        <item x="890"/>
        <item x="254"/>
        <item x="149"/>
        <item x="301"/>
        <item x="365"/>
        <item x="101"/>
        <item x="834"/>
        <item x="905"/>
        <item x="467"/>
        <item x="818"/>
        <item x="522"/>
        <item x="515"/>
        <item x="128"/>
        <item x="915"/>
        <item x="539"/>
        <item x="186"/>
        <item x="391"/>
        <item x="684"/>
        <item x="587"/>
        <item x="416"/>
        <item x="243"/>
        <item x="46"/>
        <item x="111"/>
        <item x="621"/>
        <item x="596"/>
        <item x="8"/>
        <item x="902"/>
        <item x="800"/>
        <item x="459"/>
        <item x="714"/>
        <item x="793"/>
        <item x="536"/>
        <item x="435"/>
        <item x="268"/>
        <item x="823"/>
        <item x="768"/>
        <item x="814"/>
        <item x="426"/>
        <item x="176"/>
        <item x="181"/>
        <item x="868"/>
        <item x="237"/>
        <item x="206"/>
        <item x="941"/>
        <item x="490"/>
        <item x="590"/>
        <item x="565"/>
        <item x="441"/>
        <item x="443"/>
        <item x="257"/>
        <item x="295"/>
        <item x="189"/>
        <item x="589"/>
        <item x="788"/>
        <item x="955"/>
        <item x="356"/>
        <item x="67"/>
        <item x="715"/>
        <item x="330"/>
        <item x="575"/>
        <item x="540"/>
        <item x="582"/>
        <item x="74"/>
        <item x="820"/>
        <item x="949"/>
        <item x="9"/>
        <item x="366"/>
        <item x="305"/>
        <item x="624"/>
        <item x="377"/>
        <item x="470"/>
        <item x="386"/>
        <item x="837"/>
        <item x="912"/>
        <item x="118"/>
        <item x="13"/>
        <item x="680"/>
        <item x="744"/>
        <item x="636"/>
        <item x="776"/>
        <item x="51"/>
        <item x="528"/>
        <item x="109"/>
        <item x="148"/>
        <item x="474"/>
        <item x="542"/>
        <item x="183"/>
        <item x="696"/>
        <item x="382"/>
        <item x="612"/>
        <item x="567"/>
        <item x="541"/>
        <item x="376"/>
        <item x="251"/>
        <item x="162"/>
        <item x="388"/>
        <item x="223"/>
        <item x="283"/>
        <item x="755"/>
        <item x="285"/>
        <item x="91"/>
        <item x="957"/>
        <item x="48"/>
        <item x="496"/>
        <item x="346"/>
        <item x="856"/>
        <item x="294"/>
        <item x="691"/>
        <item x="726"/>
        <item x="766"/>
        <item x="394"/>
        <item x="738"/>
        <item x="727"/>
        <item x="316"/>
        <item x="850"/>
        <item x="903"/>
        <item x="322"/>
        <item x="233"/>
        <item x="246"/>
        <item x="504"/>
        <item x="389"/>
        <item x="756"/>
        <item x="184"/>
        <item x="866"/>
        <item x="308"/>
        <item x="375"/>
        <item x="859"/>
        <item x="592"/>
        <item x="667"/>
        <item x="351"/>
        <item x="576"/>
        <item x="641"/>
        <item x="152"/>
        <item x="809"/>
        <item x="306"/>
        <item x="904"/>
        <item x="93"/>
        <item x="896"/>
        <item x="433"/>
        <item x="611"/>
        <item x="147"/>
        <item x="265"/>
        <item x="456"/>
        <item x="405"/>
        <item x="325"/>
        <item x="936"/>
        <item x="86"/>
        <item x="150"/>
        <item x="583"/>
        <item x="63"/>
        <item x="163"/>
        <item x="483"/>
        <item x="651"/>
        <item x="741"/>
        <item x="333"/>
        <item x="473"/>
        <item x="525"/>
        <item x="572"/>
        <item x="816"/>
        <item x="591"/>
        <item x="836"/>
        <item x="898"/>
        <item x="64"/>
        <item x="444"/>
        <item x="343"/>
        <item x="948"/>
        <item x="923"/>
        <item x="520"/>
        <item x="358"/>
        <item x="76"/>
        <item x="340"/>
        <item x="805"/>
        <item x="156"/>
        <item x="155"/>
        <item x="609"/>
        <item x="228"/>
        <item x="79"/>
        <item x="802"/>
        <item x="260"/>
        <item x="303"/>
        <item x="486"/>
        <item x="422"/>
        <item x="135"/>
        <item x="646"/>
        <item x="778"/>
        <item x="700"/>
        <item x="201"/>
        <item x="608"/>
        <item x="39"/>
        <item x="320"/>
        <item x="639"/>
        <item x="354"/>
        <item x="531"/>
        <item x="264"/>
        <item x="665"/>
        <item x="455"/>
        <item x="347"/>
        <item x="158"/>
        <item x="524"/>
        <item x="458"/>
        <item x="425"/>
        <item x="273"/>
        <item x="677"/>
        <item x="329"/>
        <item x="653"/>
        <item x="759"/>
        <item x="213"/>
        <item x="745"/>
        <item x="883"/>
        <item x="858"/>
        <item x="40"/>
        <item x="607"/>
        <item x="169"/>
        <item x="411"/>
        <item x="862"/>
        <item x="545"/>
        <item x="869"/>
        <item x="772"/>
        <item x="570"/>
        <item x="917"/>
        <item x="798"/>
        <item x="134"/>
        <item x="659"/>
        <item x="595"/>
        <item x="195"/>
        <item x="705"/>
        <item x="367"/>
        <item x="3"/>
        <item x="187"/>
        <item x="298"/>
        <item x="516"/>
        <item x="761"/>
        <item x="140"/>
        <item x="24"/>
        <item x="685"/>
        <item x="284"/>
        <item x="30"/>
        <item x="875"/>
        <item x="400"/>
        <item x="446"/>
        <item x="421"/>
        <item x="465"/>
        <item x="940"/>
        <item x="960"/>
        <item x="315"/>
        <item x="313"/>
        <item x="480"/>
        <item x="49"/>
        <item x="126"/>
        <item x="424"/>
        <item x="364"/>
        <item x="396"/>
        <item x="928"/>
        <item x="236"/>
        <item x="127"/>
        <item x="420"/>
        <item x="569"/>
        <item x="437"/>
        <item x="472"/>
        <item x="361"/>
        <item x="884"/>
        <item x="310"/>
        <item x="419"/>
        <item x="854"/>
        <item x="92"/>
        <item x="821"/>
        <item x="81"/>
        <item x="956"/>
        <item x="803"/>
        <item x="654"/>
        <item x="694"/>
        <item x="926"/>
        <item x="900"/>
        <item x="99"/>
        <item x="666"/>
        <item x="380"/>
        <item x="922"/>
        <item x="733"/>
        <item x="43"/>
        <item x="578"/>
        <item x="692"/>
        <item x="501"/>
        <item x="338"/>
        <item x="44"/>
        <item x="703"/>
        <item x="138"/>
        <item x="292"/>
        <item x="188"/>
        <item x="846"/>
        <item x="12"/>
        <item x="749"/>
        <item x="167"/>
        <item x="278"/>
        <item x="838"/>
        <item x="717"/>
        <item x="833"/>
        <item x="808"/>
        <item x="826"/>
        <item x="452"/>
        <item x="657"/>
        <item x="207"/>
        <item x="623"/>
        <item x="212"/>
        <item x="796"/>
        <item x="840"/>
        <item x="966"/>
        <item x="628"/>
        <item x="209"/>
        <item x="959"/>
        <item x="901"/>
        <item x="682"/>
        <item x="600"/>
        <item x="199"/>
        <item x="676"/>
        <item x="488"/>
        <item x="230"/>
        <item x="867"/>
        <item x="967"/>
        <item x="132"/>
        <item x="241"/>
        <item x="815"/>
        <item x="17"/>
        <item x="601"/>
        <item x="219"/>
        <item x="710"/>
        <item x="564"/>
        <item x="618"/>
        <item x="38"/>
        <item x="461"/>
        <item x="258"/>
        <item x="737"/>
        <item x="970"/>
        <item x="6"/>
        <item x="559"/>
        <item x="958"/>
        <item x="227"/>
        <item x="229"/>
        <item x="550"/>
        <item x="463"/>
        <item x="594"/>
        <item x="378"/>
        <item x="918"/>
        <item x="179"/>
        <item x="434"/>
        <item x="235"/>
        <item x="632"/>
        <item x="617"/>
        <item x="133"/>
        <item x="643"/>
        <item x="77"/>
        <item x="585"/>
        <item x="512"/>
        <item x="573"/>
        <item x="220"/>
        <item x="21"/>
        <item x="374"/>
        <item x="704"/>
        <item x="462"/>
        <item x="892"/>
        <item x="384"/>
        <item x="482"/>
        <item x="495"/>
        <item x="397"/>
        <item x="947"/>
        <item x="436"/>
        <item x="311"/>
        <item x="687"/>
        <item x="963"/>
        <item x="59"/>
        <item x="304"/>
        <item x="262"/>
        <item x="428"/>
        <item x="83"/>
        <item x="370"/>
        <item x="920"/>
        <item x="115"/>
        <item x="314"/>
        <item x="387"/>
        <item x="266"/>
        <item x="406"/>
        <item x="681"/>
        <item x="491"/>
        <item x="429"/>
        <item x="492"/>
        <item x="878"/>
        <item x="75"/>
        <item x="453"/>
        <item x="950"/>
        <item x="469"/>
        <item x="392"/>
        <item x="178"/>
        <item x="41"/>
        <item x="276"/>
        <item x="894"/>
        <item x="42"/>
        <item x="526"/>
        <item x="797"/>
        <item x="468"/>
        <item x="145"/>
        <item x="102"/>
        <item x="289"/>
        <item x="794"/>
        <item x="942"/>
        <item x="372"/>
        <item x="141"/>
        <item x="196"/>
        <item x="498"/>
        <item x="45"/>
        <item x="780"/>
        <item x="626"/>
        <item x="764"/>
        <item x="946"/>
        <item x="638"/>
        <item x="842"/>
        <item x="398"/>
        <item x="253"/>
        <item x="121"/>
        <item x="180"/>
        <item x="661"/>
        <item x="804"/>
        <item x="307"/>
        <item x="466"/>
        <item x="730"/>
        <item x="938"/>
        <item x="933"/>
        <item x="34"/>
        <item x="568"/>
        <item x="907"/>
        <item x="119"/>
        <item x="551"/>
        <item x="143"/>
        <item x="182"/>
        <item x="747"/>
        <item x="240"/>
        <item x="239"/>
        <item x="597"/>
        <item x="671"/>
        <item x="751"/>
        <item x="242"/>
        <item x="107"/>
        <item x="157"/>
        <item x="971"/>
        <item x="216"/>
        <item x="602"/>
        <item x="553"/>
        <item x="934"/>
        <item x="781"/>
        <item x="248"/>
        <item x="281"/>
        <item x="629"/>
        <item x="547"/>
        <item x="151"/>
        <item x="404"/>
        <item x="108"/>
        <item x="224"/>
        <item x="120"/>
        <item x="27"/>
        <item x="104"/>
        <item x="968"/>
        <item x="23"/>
        <item x="586"/>
        <item x="645"/>
        <item x="857"/>
        <item x="318"/>
        <item x="640"/>
        <item x="930"/>
        <item x="479"/>
        <item x="208"/>
        <item x="238"/>
        <item x="117"/>
        <item x="844"/>
        <item x="87"/>
        <item x="2"/>
        <item x="828"/>
        <item x="829"/>
        <item x="82"/>
        <item x="200"/>
        <item x="191"/>
        <item x="812"/>
        <item x="332"/>
        <item x="291"/>
        <item x="954"/>
        <item x="791"/>
        <item x="90"/>
        <item x="20"/>
        <item x="166"/>
        <item x="914"/>
        <item x="773"/>
        <item x="897"/>
        <item x="217"/>
        <item x="454"/>
        <item x="784"/>
        <item x="293"/>
        <item x="70"/>
        <item x="345"/>
        <item x="255"/>
        <item x="881"/>
        <item x="300"/>
        <item x="548"/>
        <item x="538"/>
        <item x="222"/>
        <item x="851"/>
        <item x="326"/>
        <item x="288"/>
        <item x="588"/>
        <item x="414"/>
        <item x="658"/>
        <item x="675"/>
        <item x="693"/>
        <item x="790"/>
        <item x="363"/>
        <item x="872"/>
        <item x="4"/>
        <item x="697"/>
        <item x="663"/>
        <item x="175"/>
        <item x="190"/>
        <item x="172"/>
        <item x="964"/>
        <item x="713"/>
        <item x="924"/>
        <item x="1"/>
        <item x="943"/>
        <item x="670"/>
        <item x="161"/>
        <item x="460"/>
        <item x="430"/>
        <item x="28"/>
        <item x="282"/>
        <item x="69"/>
        <item x="475"/>
        <item x="669"/>
        <item x="566"/>
        <item x="549"/>
        <item x="96"/>
        <item x="484"/>
        <item x="403"/>
        <item x="849"/>
        <item x="139"/>
        <item x="753"/>
        <item x="769"/>
        <item x="7"/>
        <item x="728"/>
        <item x="355"/>
        <item x="817"/>
        <item x="383"/>
        <item x="544"/>
        <item x="757"/>
        <item x="131"/>
        <item x="457"/>
        <item x="752"/>
        <item x="505"/>
        <item x="100"/>
        <item x="563"/>
        <item x="698"/>
        <item x="911"/>
        <item x="521"/>
        <item x="707"/>
        <item x="56"/>
        <item x="877"/>
        <item x="353"/>
        <item x="194"/>
        <item x="348"/>
        <item x="509"/>
        <item x="879"/>
        <item x="961"/>
        <item x="785"/>
        <item x="321"/>
        <item x="493"/>
        <item x="94"/>
        <item x="786"/>
        <item x="758"/>
        <item x="571"/>
        <item x="408"/>
        <item x="130"/>
        <item x="848"/>
        <item x="277"/>
        <item x="279"/>
        <item x="562"/>
        <item x="688"/>
        <item x="336"/>
        <item x="215"/>
        <item x="554"/>
        <item x="36"/>
        <item x="909"/>
        <item x="763"/>
        <item x="973"/>
        <item x="349"/>
        <item x="327"/>
        <item x="543"/>
        <item x="103"/>
        <item x="410"/>
        <item x="712"/>
        <item x="560"/>
        <item x="447"/>
        <item x="245"/>
        <item x="723"/>
        <item x="16"/>
        <item x="746"/>
        <item x="830"/>
        <item x="965"/>
        <item x="89"/>
        <item x="655"/>
        <item x="193"/>
        <item x="205"/>
        <item x="606"/>
        <item x="642"/>
        <item x="783"/>
        <item x="852"/>
        <item x="204"/>
        <item x="939"/>
        <item x="211"/>
        <item x="290"/>
        <item x="779"/>
        <item x="679"/>
        <item x="514"/>
        <item x="144"/>
        <item x="165"/>
        <item x="73"/>
        <item x="450"/>
        <item x="362"/>
        <item t="default"/>
      </items>
    </pivotField>
    <pivotField showAll="0"/>
    <pivotField showAll="0"/>
    <pivotField showAll="0"/>
    <pivotField numFmtId="9" showAll="0"/>
    <pivotField axis="axisCol" dataField="1" showAll="0">
      <items count="5">
        <item x="2"/>
        <item x="0"/>
        <item x="1"/>
        <item x="3"/>
        <item t="default"/>
      </items>
    </pivotField>
    <pivotField showAll="0"/>
    <pivotField showAll="0"/>
    <pivotField axis="axisPage" showAll="0">
      <items count="8">
        <item x="5"/>
        <item x="0"/>
        <item x="3"/>
        <item x="6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AE50E0-11B1-4E7C-9FF6-6C6618452DFC}" name="PivotTable7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2"/>
        <item x="0"/>
        <item x="1"/>
        <item x="3"/>
        <item t="default"/>
      </items>
    </pivotField>
    <pivotField showAll="0"/>
    <pivotField showAll="0"/>
    <pivotField axis="axisPage" showAll="0">
      <items count="8">
        <item x="5"/>
        <item x="0"/>
        <item x="3"/>
        <item x="6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3"/>
        <item x="0"/>
        <item x="7"/>
        <item x="8"/>
        <item x="4"/>
        <item x="5"/>
        <item x="6"/>
        <item x="2"/>
        <item x="1"/>
        <item t="default"/>
      </items>
    </pivotField>
    <pivotField axis="axisRow" showAll="0" sortType="ascending">
      <items count="25">
        <item x="3"/>
        <item x="22"/>
        <item x="13"/>
        <item x="12"/>
        <item x="5"/>
        <item x="16"/>
        <item x="0"/>
        <item x="10"/>
        <item x="9"/>
        <item x="8"/>
        <item x="20"/>
        <item x="7"/>
        <item x="6"/>
        <item x="1"/>
        <item x="18"/>
        <item x="4"/>
        <item x="15"/>
        <item x="19"/>
        <item x="21"/>
        <item x="14"/>
        <item x="17"/>
        <item x="11"/>
        <item x="2"/>
        <item x="23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2314F-6BE1-469A-968F-B8567E53B395}" name="PivotTable12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h="1"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3"/>
        <item x="0"/>
        <item x="7"/>
        <item x="8"/>
        <item x="4"/>
        <item x="5"/>
        <item x="6"/>
        <item x="2"/>
        <item x="1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92" zoomScaleNormal="92" workbookViewId="0">
      <selection activeCell="G2" sqref="G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5.59765625" style="4" customWidth="1"/>
    <col min="8" max="8" width="13" bestFit="1" customWidth="1"/>
    <col min="9" max="9" width="17.796875" style="10" customWidth="1"/>
    <col min="12" max="12" width="11.19921875" bestFit="1" customWidth="1"/>
    <col min="13" max="13" width="11.19921875" customWidth="1"/>
    <col min="14" max="14" width="11.19921875" bestFit="1" customWidth="1"/>
    <col min="15" max="15" width="11.19921875" customWidth="1"/>
    <col min="18" max="19" width="28" bestFit="1" customWidth="1"/>
    <col min="20" max="20" width="20.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9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2070</v>
      </c>
      <c r="T1" s="1" t="s">
        <v>2064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8">
        <f>E2/D2</f>
        <v>0</v>
      </c>
      <c r="G2" t="s">
        <v>14</v>
      </c>
      <c r="H2">
        <v>0</v>
      </c>
      <c r="I2" s="10" t="e">
        <f>QUOTIENT(E2,H2)</f>
        <v>#DIV/0!</v>
      </c>
      <c r="J2" t="s">
        <v>15</v>
      </c>
      <c r="K2" t="s">
        <v>16</v>
      </c>
      <c r="L2">
        <v>1448690400</v>
      </c>
      <c r="M2" s="14">
        <f>(((L2/60)/60)/24)+DATE(1970,1,1)</f>
        <v>42336.25</v>
      </c>
      <c r="N2">
        <v>1450159200</v>
      </c>
      <c r="O2" s="14">
        <f>(((N2/60)/60)/24)+DATE(1970,1,1)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8">
        <f>E3/D3</f>
        <v>10.4</v>
      </c>
      <c r="G3" t="s">
        <v>20</v>
      </c>
      <c r="H3">
        <v>158</v>
      </c>
      <c r="I3" s="10">
        <f>QUOTIENT(E3,H3)</f>
        <v>92</v>
      </c>
      <c r="J3" t="s">
        <v>21</v>
      </c>
      <c r="K3" t="s">
        <v>22</v>
      </c>
      <c r="L3">
        <v>1408424400</v>
      </c>
      <c r="M3" s="14">
        <f>(((L3/60)/60)/24)+DATE(1970,1,1)</f>
        <v>41870.208333333336</v>
      </c>
      <c r="N3">
        <v>1408597200</v>
      </c>
      <c r="O3" s="14">
        <f>(((N3/60)/60)/24)+DATE(1970,1,1)</f>
        <v>41872.208333333336</v>
      </c>
      <c r="P3" t="b">
        <v>0</v>
      </c>
      <c r="Q3" t="b">
        <v>1</v>
      </c>
      <c r="R3" t="s">
        <v>23</v>
      </c>
      <c r="S3" t="s">
        <v>2039</v>
      </c>
      <c r="T3" t="s">
        <v>2040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8">
        <f>E4/D4</f>
        <v>1.3147878228782288</v>
      </c>
      <c r="G4" t="s">
        <v>20</v>
      </c>
      <c r="H4">
        <v>1425</v>
      </c>
      <c r="I4" s="10">
        <f>QUOTIENT(E4,H4)</f>
        <v>100</v>
      </c>
      <c r="J4" t="s">
        <v>26</v>
      </c>
      <c r="K4" t="s">
        <v>27</v>
      </c>
      <c r="L4">
        <v>1384668000</v>
      </c>
      <c r="M4" s="14">
        <f>(((L4/60)/60)/24)+DATE(1970,1,1)</f>
        <v>41595.25</v>
      </c>
      <c r="N4">
        <v>1384840800</v>
      </c>
      <c r="O4" s="14">
        <f>(((N4/60)/60)/24)+DATE(1970,1,1)</f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8">
        <f>E5/D5</f>
        <v>0.58976190476190471</v>
      </c>
      <c r="G5" t="s">
        <v>14</v>
      </c>
      <c r="H5">
        <v>24</v>
      </c>
      <c r="I5" s="10">
        <f>QUOTIENT(E5,H5)</f>
        <v>103</v>
      </c>
      <c r="J5" t="s">
        <v>21</v>
      </c>
      <c r="K5" t="s">
        <v>22</v>
      </c>
      <c r="L5">
        <v>1565499600</v>
      </c>
      <c r="M5" s="14">
        <f>(((L5/60)/60)/24)+DATE(1970,1,1)</f>
        <v>43688.208333333328</v>
      </c>
      <c r="N5">
        <v>1568955600</v>
      </c>
      <c r="O5" s="14">
        <f>(((N5/60)/60)/24)+DATE(1970,1,1)</f>
        <v>43728.208333333328</v>
      </c>
      <c r="P5" t="b">
        <v>0</v>
      </c>
      <c r="Q5" t="b">
        <v>0</v>
      </c>
      <c r="R5" t="s">
        <v>23</v>
      </c>
      <c r="S5" t="s">
        <v>2039</v>
      </c>
      <c r="T5" t="s">
        <v>2040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8">
        <f>E6/D6</f>
        <v>0.69276315789473686</v>
      </c>
      <c r="G6" t="s">
        <v>14</v>
      </c>
      <c r="H6">
        <v>53</v>
      </c>
      <c r="I6" s="10">
        <f>QUOTIENT(E6,H6)</f>
        <v>99</v>
      </c>
      <c r="J6" t="s">
        <v>21</v>
      </c>
      <c r="K6" t="s">
        <v>22</v>
      </c>
      <c r="L6">
        <v>1547964000</v>
      </c>
      <c r="M6" s="14">
        <f>(((L6/60)/60)/24)+DATE(1970,1,1)</f>
        <v>43485.25</v>
      </c>
      <c r="N6">
        <v>1548309600</v>
      </c>
      <c r="O6" s="14">
        <f>(((N6/60)/60)/24)+DATE(1970,1,1)</f>
        <v>43489.25</v>
      </c>
      <c r="P6" t="b">
        <v>0</v>
      </c>
      <c r="Q6" t="b">
        <v>0</v>
      </c>
      <c r="R6" t="s">
        <v>33</v>
      </c>
      <c r="S6" t="s">
        <v>2033</v>
      </c>
      <c r="T6" t="s">
        <v>2034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8">
        <f>E7/D7</f>
        <v>1.7361842105263159</v>
      </c>
      <c r="G7" t="s">
        <v>20</v>
      </c>
      <c r="H7">
        <v>174</v>
      </c>
      <c r="I7" s="10">
        <f>QUOTIENT(E7,H7)</f>
        <v>75</v>
      </c>
      <c r="J7" t="s">
        <v>36</v>
      </c>
      <c r="K7" t="s">
        <v>37</v>
      </c>
      <c r="L7">
        <v>1346130000</v>
      </c>
      <c r="M7" s="14">
        <f>(((L7/60)/60)/24)+DATE(1970,1,1)</f>
        <v>41149.208333333336</v>
      </c>
      <c r="N7">
        <v>1347080400</v>
      </c>
      <c r="O7" s="14">
        <f>(((N7/60)/60)/24)+DATE(1970,1,1)</f>
        <v>41160.208333333336</v>
      </c>
      <c r="P7" t="b">
        <v>0</v>
      </c>
      <c r="Q7" t="b">
        <v>0</v>
      </c>
      <c r="R7" t="s">
        <v>33</v>
      </c>
      <c r="S7" t="s">
        <v>2033</v>
      </c>
      <c r="T7" t="s">
        <v>2034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8">
        <f>E8/D8</f>
        <v>0.20961538461538462</v>
      </c>
      <c r="G8" t="s">
        <v>14</v>
      </c>
      <c r="H8">
        <v>18</v>
      </c>
      <c r="I8" s="10">
        <f>QUOTIENT(E8,H8)</f>
        <v>60</v>
      </c>
      <c r="J8" t="s">
        <v>40</v>
      </c>
      <c r="K8" t="s">
        <v>41</v>
      </c>
      <c r="L8">
        <v>1505278800</v>
      </c>
      <c r="M8" s="14">
        <f>(((L8/60)/60)/24)+DATE(1970,1,1)</f>
        <v>42991.208333333328</v>
      </c>
      <c r="N8">
        <v>1505365200</v>
      </c>
      <c r="O8" s="14">
        <f>(((N8/60)/60)/24)+DATE(1970,1,1)</f>
        <v>42992.208333333328</v>
      </c>
      <c r="P8" t="b">
        <v>0</v>
      </c>
      <c r="Q8" t="b">
        <v>0</v>
      </c>
      <c r="R8" t="s">
        <v>42</v>
      </c>
      <c r="S8" t="s">
        <v>2037</v>
      </c>
      <c r="T8" t="s">
        <v>2051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8">
        <f>E9/D9</f>
        <v>3.2757777777777779</v>
      </c>
      <c r="G9" t="s">
        <v>20</v>
      </c>
      <c r="H9">
        <v>227</v>
      </c>
      <c r="I9" s="10">
        <f>QUOTIENT(E9,H9)</f>
        <v>64</v>
      </c>
      <c r="J9" t="s">
        <v>36</v>
      </c>
      <c r="K9" t="s">
        <v>37</v>
      </c>
      <c r="L9">
        <v>1439442000</v>
      </c>
      <c r="M9" s="14">
        <f>(((L9/60)/60)/24)+DATE(1970,1,1)</f>
        <v>42229.208333333328</v>
      </c>
      <c r="N9">
        <v>1439614800</v>
      </c>
      <c r="O9" s="14">
        <f>(((N9/60)/60)/24)+DATE(1970,1,1)</f>
        <v>42231.208333333328</v>
      </c>
      <c r="P9" t="b">
        <v>0</v>
      </c>
      <c r="Q9" t="b">
        <v>0</v>
      </c>
      <c r="R9" t="s">
        <v>33</v>
      </c>
      <c r="S9" t="s">
        <v>2033</v>
      </c>
      <c r="T9" t="s">
        <v>2034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8">
        <f>E10/D10</f>
        <v>0.19932788374205268</v>
      </c>
      <c r="G10" t="s">
        <v>47</v>
      </c>
      <c r="H10">
        <v>708</v>
      </c>
      <c r="I10" s="10">
        <f>QUOTIENT(E10,H10)</f>
        <v>30</v>
      </c>
      <c r="J10" t="s">
        <v>36</v>
      </c>
      <c r="K10" t="s">
        <v>37</v>
      </c>
      <c r="L10">
        <v>1281330000</v>
      </c>
      <c r="M10" s="14">
        <f>(((L10/60)/60)/24)+DATE(1970,1,1)</f>
        <v>40399.208333333336</v>
      </c>
      <c r="N10">
        <v>1281502800</v>
      </c>
      <c r="O10" s="14">
        <f>(((N10/60)/60)/24)+DATE(1970,1,1)</f>
        <v>40401.208333333336</v>
      </c>
      <c r="P10" t="b">
        <v>0</v>
      </c>
      <c r="Q10" t="b">
        <v>0</v>
      </c>
      <c r="R10" t="s">
        <v>33</v>
      </c>
      <c r="S10" t="s">
        <v>2033</v>
      </c>
      <c r="T10" t="s">
        <v>2034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8">
        <f>E11/D11</f>
        <v>0.51741935483870971</v>
      </c>
      <c r="G11" t="s">
        <v>14</v>
      </c>
      <c r="H11">
        <v>44</v>
      </c>
      <c r="I11" s="10">
        <f>QUOTIENT(E11,H11)</f>
        <v>72</v>
      </c>
      <c r="J11" t="s">
        <v>21</v>
      </c>
      <c r="K11" t="s">
        <v>22</v>
      </c>
      <c r="L11">
        <v>1379566800</v>
      </c>
      <c r="M11" s="14">
        <f>(((L11/60)/60)/24)+DATE(1970,1,1)</f>
        <v>41536.208333333336</v>
      </c>
      <c r="N11">
        <v>1383804000</v>
      </c>
      <c r="O11" s="14">
        <f>(((N11/60)/60)/24)+DATE(1970,1,1)</f>
        <v>41585.25</v>
      </c>
      <c r="P11" t="b">
        <v>0</v>
      </c>
      <c r="Q11" t="b">
        <v>0</v>
      </c>
      <c r="R11" t="s">
        <v>50</v>
      </c>
      <c r="S11" t="s">
        <v>2039</v>
      </c>
      <c r="T11" t="s">
        <v>2041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8">
        <f>E12/D12</f>
        <v>2.6611538461538462</v>
      </c>
      <c r="G12" t="s">
        <v>20</v>
      </c>
      <c r="H12">
        <v>220</v>
      </c>
      <c r="I12" s="10">
        <f>QUOTIENT(E12,H12)</f>
        <v>62</v>
      </c>
      <c r="J12" t="s">
        <v>21</v>
      </c>
      <c r="K12" t="s">
        <v>22</v>
      </c>
      <c r="L12">
        <v>1281762000</v>
      </c>
      <c r="M12" s="14">
        <f>(((L12/60)/60)/24)+DATE(1970,1,1)</f>
        <v>40404.208333333336</v>
      </c>
      <c r="N12">
        <v>1285909200</v>
      </c>
      <c r="O12" s="14">
        <f>(((N12/60)/60)/24)+DATE(1970,1,1)</f>
        <v>40452.208333333336</v>
      </c>
      <c r="P12" t="b">
        <v>0</v>
      </c>
      <c r="Q12" t="b">
        <v>0</v>
      </c>
      <c r="R12" t="s">
        <v>53</v>
      </c>
      <c r="S12" t="s">
        <v>2037</v>
      </c>
      <c r="T12" t="s">
        <v>2050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8">
        <f>E13/D13</f>
        <v>0.48095238095238096</v>
      </c>
      <c r="G13" t="s">
        <v>14</v>
      </c>
      <c r="H13">
        <v>27</v>
      </c>
      <c r="I13" s="10">
        <f>QUOTIENT(E13,H13)</f>
        <v>112</v>
      </c>
      <c r="J13" t="s">
        <v>21</v>
      </c>
      <c r="K13" t="s">
        <v>22</v>
      </c>
      <c r="L13">
        <v>1285045200</v>
      </c>
      <c r="M13" s="14">
        <f>(((L13/60)/60)/24)+DATE(1970,1,1)</f>
        <v>40442.208333333336</v>
      </c>
      <c r="N13">
        <v>1285563600</v>
      </c>
      <c r="O13" s="14">
        <f>(((N13/60)/60)/24)+DATE(1970,1,1)</f>
        <v>40448.208333333336</v>
      </c>
      <c r="P13" t="b">
        <v>0</v>
      </c>
      <c r="Q13" t="b">
        <v>1</v>
      </c>
      <c r="R13" t="s">
        <v>33</v>
      </c>
      <c r="S13" t="s">
        <v>2033</v>
      </c>
      <c r="T13" t="s">
        <v>2034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8">
        <f>E14/D14</f>
        <v>0.89349206349206345</v>
      </c>
      <c r="G14" t="s">
        <v>14</v>
      </c>
      <c r="H14">
        <v>55</v>
      </c>
      <c r="I14" s="10">
        <f>QUOTIENT(E14,H14)</f>
        <v>102</v>
      </c>
      <c r="J14" t="s">
        <v>21</v>
      </c>
      <c r="K14" t="s">
        <v>22</v>
      </c>
      <c r="L14">
        <v>1571720400</v>
      </c>
      <c r="M14" s="14">
        <f>(((L14/60)/60)/24)+DATE(1970,1,1)</f>
        <v>43760.208333333328</v>
      </c>
      <c r="N14">
        <v>1572411600</v>
      </c>
      <c r="O14" s="14">
        <f>(((N14/60)/60)/24)+DATE(1970,1,1)</f>
        <v>43768.208333333328</v>
      </c>
      <c r="P14" t="b">
        <v>0</v>
      </c>
      <c r="Q14" t="b">
        <v>0</v>
      </c>
      <c r="R14" t="s">
        <v>53</v>
      </c>
      <c r="S14" t="s">
        <v>2037</v>
      </c>
      <c r="T14" t="s">
        <v>2050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8">
        <f>E15/D15</f>
        <v>2.4511904761904764</v>
      </c>
      <c r="G15" t="s">
        <v>20</v>
      </c>
      <c r="H15">
        <v>98</v>
      </c>
      <c r="I15" s="10">
        <f>QUOTIENT(E15,H15)</f>
        <v>105</v>
      </c>
      <c r="J15" t="s">
        <v>21</v>
      </c>
      <c r="K15" t="s">
        <v>22</v>
      </c>
      <c r="L15">
        <v>1465621200</v>
      </c>
      <c r="M15" s="14">
        <f>(((L15/60)/60)/24)+DATE(1970,1,1)</f>
        <v>42532.208333333328</v>
      </c>
      <c r="N15">
        <v>1466658000</v>
      </c>
      <c r="O15" s="14">
        <f>(((N15/60)/60)/24)+DATE(1970,1,1)</f>
        <v>42544.208333333328</v>
      </c>
      <c r="P15" t="b">
        <v>0</v>
      </c>
      <c r="Q15" t="b">
        <v>0</v>
      </c>
      <c r="R15" t="s">
        <v>60</v>
      </c>
      <c r="S15" t="s">
        <v>2039</v>
      </c>
      <c r="T15" t="s">
        <v>2048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8">
        <f>E16/D16</f>
        <v>0.66769503546099296</v>
      </c>
      <c r="G16" t="s">
        <v>14</v>
      </c>
      <c r="H16">
        <v>200</v>
      </c>
      <c r="I16" s="10">
        <f>QUOTIENT(E16,H16)</f>
        <v>94</v>
      </c>
      <c r="J16" t="s">
        <v>21</v>
      </c>
      <c r="K16" t="s">
        <v>22</v>
      </c>
      <c r="L16">
        <v>1331013600</v>
      </c>
      <c r="M16" s="14">
        <f>(((L16/60)/60)/24)+DATE(1970,1,1)</f>
        <v>40974.25</v>
      </c>
      <c r="N16">
        <v>1333342800</v>
      </c>
      <c r="O16" s="14">
        <f>(((N16/60)/60)/24)+DATE(1970,1,1)</f>
        <v>41001.208333333336</v>
      </c>
      <c r="P16" t="b">
        <v>0</v>
      </c>
      <c r="Q16" t="b">
        <v>0</v>
      </c>
      <c r="R16" t="s">
        <v>60</v>
      </c>
      <c r="S16" t="s">
        <v>2039</v>
      </c>
      <c r="T16" t="s">
        <v>2048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8">
        <f>E17/D17</f>
        <v>0.47307881773399013</v>
      </c>
      <c r="G17" t="s">
        <v>14</v>
      </c>
      <c r="H17">
        <v>452</v>
      </c>
      <c r="I17" s="10">
        <f>QUOTIENT(E17,H17)</f>
        <v>84</v>
      </c>
      <c r="J17" t="s">
        <v>21</v>
      </c>
      <c r="K17" t="s">
        <v>22</v>
      </c>
      <c r="L17">
        <v>1575957600</v>
      </c>
      <c r="M17" s="14">
        <f>(((L17/60)/60)/24)+DATE(1970,1,1)</f>
        <v>43809.25</v>
      </c>
      <c r="N17">
        <v>1576303200</v>
      </c>
      <c r="O17" s="14">
        <f>(((N17/60)/60)/24)+DATE(1970,1,1)</f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2049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8">
        <f>E18/D18</f>
        <v>6.4947058823529416</v>
      </c>
      <c r="G18" t="s">
        <v>20</v>
      </c>
      <c r="H18">
        <v>100</v>
      </c>
      <c r="I18" s="10">
        <f>QUOTIENT(E18,H18)</f>
        <v>110</v>
      </c>
      <c r="J18" t="s">
        <v>21</v>
      </c>
      <c r="K18" t="s">
        <v>22</v>
      </c>
      <c r="L18">
        <v>1390370400</v>
      </c>
      <c r="M18" s="14">
        <f>(((L18/60)/60)/24)+DATE(1970,1,1)</f>
        <v>41661.25</v>
      </c>
      <c r="N18">
        <v>1392271200</v>
      </c>
      <c r="O18" s="14">
        <f>(((N18/60)/60)/24)+DATE(1970,1,1)</f>
        <v>41683.25</v>
      </c>
      <c r="P18" t="b">
        <v>0</v>
      </c>
      <c r="Q18" t="b">
        <v>0</v>
      </c>
      <c r="R18" t="s">
        <v>68</v>
      </c>
      <c r="S18" t="s">
        <v>2044</v>
      </c>
      <c r="T18" t="s">
        <v>2045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8">
        <f>E19/D19</f>
        <v>1.5939125295508274</v>
      </c>
      <c r="G19" t="s">
        <v>20</v>
      </c>
      <c r="H19">
        <v>1249</v>
      </c>
      <c r="I19" s="10">
        <f>QUOTIENT(E19,H19)</f>
        <v>107</v>
      </c>
      <c r="J19" t="s">
        <v>21</v>
      </c>
      <c r="K19" t="s">
        <v>22</v>
      </c>
      <c r="L19">
        <v>1294812000</v>
      </c>
      <c r="M19" s="14">
        <f>(((L19/60)/60)/24)+DATE(1970,1,1)</f>
        <v>40555.25</v>
      </c>
      <c r="N19">
        <v>1294898400</v>
      </c>
      <c r="O19" s="14">
        <f>(((N19/60)/60)/24)+DATE(1970,1,1)</f>
        <v>40556.25</v>
      </c>
      <c r="P19" t="b">
        <v>0</v>
      </c>
      <c r="Q19" t="b">
        <v>0</v>
      </c>
      <c r="R19" t="s">
        <v>71</v>
      </c>
      <c r="S19" t="s">
        <v>2037</v>
      </c>
      <c r="T19" t="s">
        <v>2038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8">
        <f>E20/D20</f>
        <v>0.66912087912087914</v>
      </c>
      <c r="G20" t="s">
        <v>74</v>
      </c>
      <c r="H20">
        <v>135</v>
      </c>
      <c r="I20" s="10">
        <f>QUOTIENT(E20,H20)</f>
        <v>45</v>
      </c>
      <c r="J20" t="s">
        <v>21</v>
      </c>
      <c r="K20" t="s">
        <v>22</v>
      </c>
      <c r="L20">
        <v>1536382800</v>
      </c>
      <c r="M20" s="14">
        <f>(((L20/60)/60)/24)+DATE(1970,1,1)</f>
        <v>43351.208333333328</v>
      </c>
      <c r="N20">
        <v>1537074000</v>
      </c>
      <c r="O20" s="14">
        <f>(((N20/60)/60)/24)+DATE(1970,1,1)</f>
        <v>43359.208333333328</v>
      </c>
      <c r="P20" t="b">
        <v>0</v>
      </c>
      <c r="Q20" t="b">
        <v>0</v>
      </c>
      <c r="R20" t="s">
        <v>33</v>
      </c>
      <c r="S20" t="s">
        <v>2033</v>
      </c>
      <c r="T20" t="s">
        <v>2034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8">
        <f>E21/D21</f>
        <v>0.48529600000000001</v>
      </c>
      <c r="G21" t="s">
        <v>14</v>
      </c>
      <c r="H21">
        <v>674</v>
      </c>
      <c r="I21" s="10">
        <f>QUOTIENT(E21,H21)</f>
        <v>45</v>
      </c>
      <c r="J21" t="s">
        <v>21</v>
      </c>
      <c r="K21" t="s">
        <v>22</v>
      </c>
      <c r="L21">
        <v>1551679200</v>
      </c>
      <c r="M21" s="14">
        <f>(((L21/60)/60)/24)+DATE(1970,1,1)</f>
        <v>43528.25</v>
      </c>
      <c r="N21">
        <v>1553490000</v>
      </c>
      <c r="O21" s="14">
        <f>(((N21/60)/60)/24)+DATE(1970,1,1)</f>
        <v>43549.208333333328</v>
      </c>
      <c r="P21" t="b">
        <v>0</v>
      </c>
      <c r="Q21" t="b">
        <v>1</v>
      </c>
      <c r="R21" t="s">
        <v>33</v>
      </c>
      <c r="S21" t="s">
        <v>2033</v>
      </c>
      <c r="T21" t="s">
        <v>2034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8">
        <f>E22/D22</f>
        <v>1.1224279210925645</v>
      </c>
      <c r="G22" t="s">
        <v>20</v>
      </c>
      <c r="H22">
        <v>1396</v>
      </c>
      <c r="I22" s="10">
        <f>QUOTIENT(E22,H22)</f>
        <v>105</v>
      </c>
      <c r="J22" t="s">
        <v>21</v>
      </c>
      <c r="K22" t="s">
        <v>22</v>
      </c>
      <c r="L22">
        <v>1406523600</v>
      </c>
      <c r="M22" s="14">
        <f>(((L22/60)/60)/24)+DATE(1970,1,1)</f>
        <v>41848.208333333336</v>
      </c>
      <c r="N22">
        <v>1406523600</v>
      </c>
      <c r="O22" s="14">
        <f>(((N22/60)/60)/24)+DATE(1970,1,1)</f>
        <v>41848.208333333336</v>
      </c>
      <c r="P22" t="b">
        <v>0</v>
      </c>
      <c r="Q22" t="b">
        <v>0</v>
      </c>
      <c r="R22" t="s">
        <v>53</v>
      </c>
      <c r="S22" t="s">
        <v>2037</v>
      </c>
      <c r="T22" t="s">
        <v>2050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8">
        <f>E23/D23</f>
        <v>0.40992553191489361</v>
      </c>
      <c r="G23" t="s">
        <v>14</v>
      </c>
      <c r="H23">
        <v>558</v>
      </c>
      <c r="I23" s="10">
        <f>QUOTIENT(E23,H23)</f>
        <v>69</v>
      </c>
      <c r="J23" t="s">
        <v>21</v>
      </c>
      <c r="K23" t="s">
        <v>22</v>
      </c>
      <c r="L23">
        <v>1313384400</v>
      </c>
      <c r="M23" s="14">
        <f>(((L23/60)/60)/24)+DATE(1970,1,1)</f>
        <v>40770.208333333336</v>
      </c>
      <c r="N23">
        <v>1316322000</v>
      </c>
      <c r="O23" s="14">
        <f>(((N23/60)/60)/24)+DATE(1970,1,1)</f>
        <v>40804.208333333336</v>
      </c>
      <c r="P23" t="b">
        <v>0</v>
      </c>
      <c r="Q23" t="b">
        <v>0</v>
      </c>
      <c r="R23" t="s">
        <v>33</v>
      </c>
      <c r="S23" t="s">
        <v>2033</v>
      </c>
      <c r="T23" t="s">
        <v>2034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8">
        <f>E24/D24</f>
        <v>1.2807106598984772</v>
      </c>
      <c r="G24" t="s">
        <v>20</v>
      </c>
      <c r="H24">
        <v>890</v>
      </c>
      <c r="I24" s="10">
        <f>QUOTIENT(E24,H24)</f>
        <v>85</v>
      </c>
      <c r="J24" t="s">
        <v>21</v>
      </c>
      <c r="K24" t="s">
        <v>22</v>
      </c>
      <c r="L24">
        <v>1522731600</v>
      </c>
      <c r="M24" s="14">
        <f>(((L24/60)/60)/24)+DATE(1970,1,1)</f>
        <v>43193.208333333328</v>
      </c>
      <c r="N24">
        <v>1524027600</v>
      </c>
      <c r="O24" s="14">
        <f>(((N24/60)/60)/24)+DATE(1970,1,1)</f>
        <v>43208.208333333328</v>
      </c>
      <c r="P24" t="b">
        <v>0</v>
      </c>
      <c r="Q24" t="b">
        <v>0</v>
      </c>
      <c r="R24" t="s">
        <v>33</v>
      </c>
      <c r="S24" t="s">
        <v>2033</v>
      </c>
      <c r="T24" t="s">
        <v>2034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8">
        <f>E25/D25</f>
        <v>3.3204444444444445</v>
      </c>
      <c r="G25" t="s">
        <v>20</v>
      </c>
      <c r="H25">
        <v>142</v>
      </c>
      <c r="I25" s="10">
        <f>QUOTIENT(E25,H25)</f>
        <v>105</v>
      </c>
      <c r="J25" t="s">
        <v>40</v>
      </c>
      <c r="K25" t="s">
        <v>41</v>
      </c>
      <c r="L25">
        <v>1550124000</v>
      </c>
      <c r="M25" s="14">
        <f>(((L25/60)/60)/24)+DATE(1970,1,1)</f>
        <v>43510.25</v>
      </c>
      <c r="N25">
        <v>1554699600</v>
      </c>
      <c r="O25" s="14">
        <f>(((N25/60)/60)/24)+DATE(1970,1,1)</f>
        <v>43563.208333333328</v>
      </c>
      <c r="P25" t="b">
        <v>0</v>
      </c>
      <c r="Q25" t="b">
        <v>0</v>
      </c>
      <c r="R25" t="s">
        <v>42</v>
      </c>
      <c r="S25" t="s">
        <v>2037</v>
      </c>
      <c r="T25" t="s">
        <v>2051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8">
        <f>E26/D26</f>
        <v>1.1283225108225108</v>
      </c>
      <c r="G26" t="s">
        <v>20</v>
      </c>
      <c r="H26">
        <v>2673</v>
      </c>
      <c r="I26" s="10">
        <f>QUOTIENT(E26,H26)</f>
        <v>39</v>
      </c>
      <c r="J26" t="s">
        <v>21</v>
      </c>
      <c r="K26" t="s">
        <v>22</v>
      </c>
      <c r="L26">
        <v>1403326800</v>
      </c>
      <c r="M26" s="14">
        <f>(((L26/60)/60)/24)+DATE(1970,1,1)</f>
        <v>41811.208333333336</v>
      </c>
      <c r="N26">
        <v>1403499600</v>
      </c>
      <c r="O26" s="14">
        <f>(((N26/60)/60)/24)+DATE(1970,1,1)</f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2049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8">
        <f>E27/D27</f>
        <v>2.1643636363636363</v>
      </c>
      <c r="G27" t="s">
        <v>20</v>
      </c>
      <c r="H27">
        <v>163</v>
      </c>
      <c r="I27" s="10">
        <f>QUOTIENT(E27,H27)</f>
        <v>73</v>
      </c>
      <c r="J27" t="s">
        <v>21</v>
      </c>
      <c r="K27" t="s">
        <v>22</v>
      </c>
      <c r="L27">
        <v>1305694800</v>
      </c>
      <c r="M27" s="14">
        <f>(((L27/60)/60)/24)+DATE(1970,1,1)</f>
        <v>40681.208333333336</v>
      </c>
      <c r="N27">
        <v>1307422800</v>
      </c>
      <c r="O27" s="14">
        <f>(((N27/60)/60)/24)+DATE(1970,1,1)</f>
        <v>40701.208333333336</v>
      </c>
      <c r="P27" t="b">
        <v>0</v>
      </c>
      <c r="Q27" t="b">
        <v>1</v>
      </c>
      <c r="R27" t="s">
        <v>89</v>
      </c>
      <c r="S27" t="s">
        <v>2055</v>
      </c>
      <c r="T27" t="s">
        <v>2056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8">
        <f>E28/D28</f>
        <v>0.4819906976744186</v>
      </c>
      <c r="G28" t="s">
        <v>74</v>
      </c>
      <c r="H28">
        <v>1480</v>
      </c>
      <c r="I28" s="10">
        <f>QUOTIENT(E28,H28)</f>
        <v>35</v>
      </c>
      <c r="J28" t="s">
        <v>21</v>
      </c>
      <c r="K28" t="s">
        <v>22</v>
      </c>
      <c r="L28">
        <v>1533013200</v>
      </c>
      <c r="M28" s="14">
        <f>(((L28/60)/60)/24)+DATE(1970,1,1)</f>
        <v>43312.208333333328</v>
      </c>
      <c r="N28">
        <v>1535346000</v>
      </c>
      <c r="O28" s="14">
        <f>(((N28/60)/60)/24)+DATE(1970,1,1)</f>
        <v>43339.208333333328</v>
      </c>
      <c r="P28" t="b">
        <v>0</v>
      </c>
      <c r="Q28" t="b">
        <v>0</v>
      </c>
      <c r="R28" t="s">
        <v>33</v>
      </c>
      <c r="S28" t="s">
        <v>2033</v>
      </c>
      <c r="T28" t="s">
        <v>2034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8">
        <f>E29/D29</f>
        <v>0.79949999999999999</v>
      </c>
      <c r="G29" t="s">
        <v>14</v>
      </c>
      <c r="H29">
        <v>15</v>
      </c>
      <c r="I29" s="10">
        <f>QUOTIENT(E29,H29)</f>
        <v>106</v>
      </c>
      <c r="J29" t="s">
        <v>21</v>
      </c>
      <c r="K29" t="s">
        <v>22</v>
      </c>
      <c r="L29">
        <v>1443848400</v>
      </c>
      <c r="M29" s="14">
        <f>(((L29/60)/60)/24)+DATE(1970,1,1)</f>
        <v>42280.208333333328</v>
      </c>
      <c r="N29">
        <v>1444539600</v>
      </c>
      <c r="O29" s="14">
        <f>(((N29/60)/60)/24)+DATE(1970,1,1)</f>
        <v>42288.208333333328</v>
      </c>
      <c r="P29" t="b">
        <v>0</v>
      </c>
      <c r="Q29" t="b">
        <v>0</v>
      </c>
      <c r="R29" t="s">
        <v>23</v>
      </c>
      <c r="S29" t="s">
        <v>2039</v>
      </c>
      <c r="T29" t="s">
        <v>2040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8">
        <f>E30/D30</f>
        <v>1.0522553516819573</v>
      </c>
      <c r="G30" t="s">
        <v>20</v>
      </c>
      <c r="H30">
        <v>2220</v>
      </c>
      <c r="I30" s="10">
        <f>QUOTIENT(E30,H30)</f>
        <v>61</v>
      </c>
      <c r="J30" t="s">
        <v>21</v>
      </c>
      <c r="K30" t="s">
        <v>22</v>
      </c>
      <c r="L30">
        <v>1265695200</v>
      </c>
      <c r="M30" s="14">
        <f>(((L30/60)/60)/24)+DATE(1970,1,1)</f>
        <v>40218.25</v>
      </c>
      <c r="N30">
        <v>1267682400</v>
      </c>
      <c r="O30" s="14">
        <f>(((N30/60)/60)/24)+DATE(1970,1,1)</f>
        <v>40241.25</v>
      </c>
      <c r="P30" t="b">
        <v>0</v>
      </c>
      <c r="Q30" t="b">
        <v>1</v>
      </c>
      <c r="R30" t="s">
        <v>33</v>
      </c>
      <c r="S30" t="s">
        <v>2033</v>
      </c>
      <c r="T30" t="s">
        <v>2034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8">
        <f>E31/D31</f>
        <v>3.2889978213507627</v>
      </c>
      <c r="G31" t="s">
        <v>20</v>
      </c>
      <c r="H31">
        <v>1606</v>
      </c>
      <c r="I31" s="10">
        <f>QUOTIENT(E31,H31)</f>
        <v>94</v>
      </c>
      <c r="J31" t="s">
        <v>98</v>
      </c>
      <c r="K31" t="s">
        <v>99</v>
      </c>
      <c r="L31">
        <v>1532062800</v>
      </c>
      <c r="M31" s="14">
        <f>(((L31/60)/60)/24)+DATE(1970,1,1)</f>
        <v>43301.208333333328</v>
      </c>
      <c r="N31">
        <v>1535518800</v>
      </c>
      <c r="O31" s="14">
        <f>(((N31/60)/60)/24)+DATE(1970,1,1)</f>
        <v>43341.208333333328</v>
      </c>
      <c r="P31" t="b">
        <v>0</v>
      </c>
      <c r="Q31" t="b">
        <v>0</v>
      </c>
      <c r="R31" t="s">
        <v>100</v>
      </c>
      <c r="S31" t="s">
        <v>2037</v>
      </c>
      <c r="T31" t="s">
        <v>2058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8">
        <f>E32/D32</f>
        <v>1.606111111111111</v>
      </c>
      <c r="G32" t="s">
        <v>20</v>
      </c>
      <c r="H32">
        <v>129</v>
      </c>
      <c r="I32" s="10">
        <f>QUOTIENT(E32,H32)</f>
        <v>112</v>
      </c>
      <c r="J32" t="s">
        <v>21</v>
      </c>
      <c r="K32" t="s">
        <v>22</v>
      </c>
      <c r="L32">
        <v>1558674000</v>
      </c>
      <c r="M32" s="14">
        <f>(((L32/60)/60)/24)+DATE(1970,1,1)</f>
        <v>43609.208333333328</v>
      </c>
      <c r="N32">
        <v>1559106000</v>
      </c>
      <c r="O32" s="14">
        <f>(((N32/60)/60)/24)+DATE(1970,1,1)</f>
        <v>43614.208333333328</v>
      </c>
      <c r="P32" t="b">
        <v>0</v>
      </c>
      <c r="Q32" t="b">
        <v>0</v>
      </c>
      <c r="R32" t="s">
        <v>71</v>
      </c>
      <c r="S32" t="s">
        <v>2037</v>
      </c>
      <c r="T32" t="s">
        <v>2038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8">
        <f>E33/D33</f>
        <v>3.1</v>
      </c>
      <c r="G33" t="s">
        <v>20</v>
      </c>
      <c r="H33">
        <v>226</v>
      </c>
      <c r="I33" s="10">
        <f>QUOTIENT(E33,H33)</f>
        <v>48</v>
      </c>
      <c r="J33" t="s">
        <v>40</v>
      </c>
      <c r="K33" t="s">
        <v>41</v>
      </c>
      <c r="L33">
        <v>1451973600</v>
      </c>
      <c r="M33" s="14">
        <f>(((L33/60)/60)/24)+DATE(1970,1,1)</f>
        <v>42374.25</v>
      </c>
      <c r="N33">
        <v>1454392800</v>
      </c>
      <c r="O33" s="14">
        <f>(((N33/60)/60)/24)+DATE(1970,1,1)</f>
        <v>42402.25</v>
      </c>
      <c r="P33" t="b">
        <v>0</v>
      </c>
      <c r="Q33" t="b">
        <v>0</v>
      </c>
      <c r="R33" t="s">
        <v>89</v>
      </c>
      <c r="S33" t="s">
        <v>2055</v>
      </c>
      <c r="T33" t="s">
        <v>2056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8">
        <f>E34/D34</f>
        <v>0.86807920792079207</v>
      </c>
      <c r="G34" t="s">
        <v>14</v>
      </c>
      <c r="H34">
        <v>2307</v>
      </c>
      <c r="I34" s="10">
        <f>QUOTIENT(E34,H34)</f>
        <v>38</v>
      </c>
      <c r="J34" t="s">
        <v>107</v>
      </c>
      <c r="K34" t="s">
        <v>108</v>
      </c>
      <c r="L34">
        <v>1515564000</v>
      </c>
      <c r="M34" s="14">
        <f>(((L34/60)/60)/24)+DATE(1970,1,1)</f>
        <v>43110.25</v>
      </c>
      <c r="N34">
        <v>1517896800</v>
      </c>
      <c r="O34" s="14">
        <f>(((N34/60)/60)/24)+DATE(1970,1,1)</f>
        <v>43137.25</v>
      </c>
      <c r="P34" t="b">
        <v>0</v>
      </c>
      <c r="Q34" t="b">
        <v>0</v>
      </c>
      <c r="R34" t="s">
        <v>42</v>
      </c>
      <c r="S34" t="s">
        <v>2037</v>
      </c>
      <c r="T34" t="s">
        <v>2051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8">
        <f>E35/D35</f>
        <v>3.7782071713147412</v>
      </c>
      <c r="G35" t="s">
        <v>20</v>
      </c>
      <c r="H35">
        <v>5419</v>
      </c>
      <c r="I35" s="10">
        <f>QUOTIENT(E35,H35)</f>
        <v>35</v>
      </c>
      <c r="J35" t="s">
        <v>21</v>
      </c>
      <c r="K35" t="s">
        <v>22</v>
      </c>
      <c r="L35">
        <v>1412485200</v>
      </c>
      <c r="M35" s="14">
        <f>(((L35/60)/60)/24)+DATE(1970,1,1)</f>
        <v>41917.208333333336</v>
      </c>
      <c r="N35">
        <v>1415685600</v>
      </c>
      <c r="O35" s="14">
        <f>(((N35/60)/60)/24)+DATE(1970,1,1)</f>
        <v>41954.25</v>
      </c>
      <c r="P35" t="b">
        <v>0</v>
      </c>
      <c r="Q35" t="b">
        <v>0</v>
      </c>
      <c r="R35" t="s">
        <v>33</v>
      </c>
      <c r="S35" t="s">
        <v>2033</v>
      </c>
      <c r="T35" t="s">
        <v>2034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8">
        <f>E36/D36</f>
        <v>1.5080645161290323</v>
      </c>
      <c r="G36" t="s">
        <v>20</v>
      </c>
      <c r="H36">
        <v>165</v>
      </c>
      <c r="I36" s="10">
        <f>QUOTIENT(E36,H36)</f>
        <v>85</v>
      </c>
      <c r="J36" t="s">
        <v>21</v>
      </c>
      <c r="K36" t="s">
        <v>22</v>
      </c>
      <c r="L36">
        <v>1490245200</v>
      </c>
      <c r="M36" s="14">
        <f>(((L36/60)/60)/24)+DATE(1970,1,1)</f>
        <v>42817.208333333328</v>
      </c>
      <c r="N36">
        <v>1490677200</v>
      </c>
      <c r="O36" s="14">
        <f>(((N36/60)/60)/24)+DATE(1970,1,1)</f>
        <v>42822.208333333328</v>
      </c>
      <c r="P36" t="b">
        <v>0</v>
      </c>
      <c r="Q36" t="b">
        <v>0</v>
      </c>
      <c r="R36" t="s">
        <v>42</v>
      </c>
      <c r="S36" t="s">
        <v>2037</v>
      </c>
      <c r="T36" t="s">
        <v>2051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8">
        <f>E37/D37</f>
        <v>1.5030119521912351</v>
      </c>
      <c r="G37" t="s">
        <v>20</v>
      </c>
      <c r="H37">
        <v>1965</v>
      </c>
      <c r="I37" s="10">
        <f>QUOTIENT(E37,H37)</f>
        <v>95</v>
      </c>
      <c r="J37" t="s">
        <v>36</v>
      </c>
      <c r="K37" t="s">
        <v>37</v>
      </c>
      <c r="L37">
        <v>1547877600</v>
      </c>
      <c r="M37" s="14">
        <f>(((L37/60)/60)/24)+DATE(1970,1,1)</f>
        <v>43484.25</v>
      </c>
      <c r="N37">
        <v>1551506400</v>
      </c>
      <c r="O37" s="14">
        <f>(((N37/60)/60)/24)+DATE(1970,1,1)</f>
        <v>43526.25</v>
      </c>
      <c r="P37" t="b">
        <v>0</v>
      </c>
      <c r="Q37" t="b">
        <v>1</v>
      </c>
      <c r="R37" t="s">
        <v>53</v>
      </c>
      <c r="S37" t="s">
        <v>2037</v>
      </c>
      <c r="T37" t="s">
        <v>2050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8">
        <f>E38/D38</f>
        <v>1.572857142857143</v>
      </c>
      <c r="G38" t="s">
        <v>20</v>
      </c>
      <c r="H38">
        <v>16</v>
      </c>
      <c r="I38" s="10">
        <f>QUOTIENT(E38,H38)</f>
        <v>68</v>
      </c>
      <c r="J38" t="s">
        <v>21</v>
      </c>
      <c r="K38" t="s">
        <v>22</v>
      </c>
      <c r="L38">
        <v>1298700000</v>
      </c>
      <c r="M38" s="14">
        <f>(((L38/60)/60)/24)+DATE(1970,1,1)</f>
        <v>40600.25</v>
      </c>
      <c r="N38">
        <v>1300856400</v>
      </c>
      <c r="O38" s="14">
        <f>(((N38/60)/60)/24)+DATE(1970,1,1)</f>
        <v>40625.208333333336</v>
      </c>
      <c r="P38" t="b">
        <v>0</v>
      </c>
      <c r="Q38" t="b">
        <v>0</v>
      </c>
      <c r="R38" t="s">
        <v>33</v>
      </c>
      <c r="S38" t="s">
        <v>2033</v>
      </c>
      <c r="T38" t="s">
        <v>2034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8">
        <f>E39/D39</f>
        <v>1.3998765432098765</v>
      </c>
      <c r="G39" t="s">
        <v>20</v>
      </c>
      <c r="H39">
        <v>107</v>
      </c>
      <c r="I39" s="10">
        <f>QUOTIENT(E39,H39)</f>
        <v>105</v>
      </c>
      <c r="J39" t="s">
        <v>21</v>
      </c>
      <c r="K39" t="s">
        <v>22</v>
      </c>
      <c r="L39">
        <v>1570338000</v>
      </c>
      <c r="M39" s="14">
        <f>(((L39/60)/60)/24)+DATE(1970,1,1)</f>
        <v>43744.208333333328</v>
      </c>
      <c r="N39">
        <v>1573192800</v>
      </c>
      <c r="O39" s="14">
        <f>(((N39/60)/60)/24)+DATE(1970,1,1)</f>
        <v>43777.25</v>
      </c>
      <c r="P39" t="b">
        <v>0</v>
      </c>
      <c r="Q39" t="b">
        <v>1</v>
      </c>
      <c r="R39" t="s">
        <v>119</v>
      </c>
      <c r="S39" t="s">
        <v>2044</v>
      </c>
      <c r="T39" t="s">
        <v>2054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8">
        <f>E40/D40</f>
        <v>3.2532258064516131</v>
      </c>
      <c r="G40" t="s">
        <v>20</v>
      </c>
      <c r="H40">
        <v>134</v>
      </c>
      <c r="I40" s="10">
        <f>QUOTIENT(E40,H40)</f>
        <v>75</v>
      </c>
      <c r="J40" t="s">
        <v>21</v>
      </c>
      <c r="K40" t="s">
        <v>22</v>
      </c>
      <c r="L40">
        <v>1287378000</v>
      </c>
      <c r="M40" s="14">
        <f>(((L40/60)/60)/24)+DATE(1970,1,1)</f>
        <v>40469.208333333336</v>
      </c>
      <c r="N40">
        <v>1287810000</v>
      </c>
      <c r="O40" s="14">
        <f>(((N40/60)/60)/24)+DATE(1970,1,1)</f>
        <v>40474.208333333336</v>
      </c>
      <c r="P40" t="b">
        <v>0</v>
      </c>
      <c r="Q40" t="b">
        <v>0</v>
      </c>
      <c r="R40" t="s">
        <v>122</v>
      </c>
      <c r="S40" t="s">
        <v>2042</v>
      </c>
      <c r="T40" t="s">
        <v>2043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8">
        <f>E41/D41</f>
        <v>0.50777777777777777</v>
      </c>
      <c r="G41" t="s">
        <v>14</v>
      </c>
      <c r="H41">
        <v>88</v>
      </c>
      <c r="I41" s="10">
        <f>QUOTIENT(E41,H41)</f>
        <v>57</v>
      </c>
      <c r="J41" t="s">
        <v>36</v>
      </c>
      <c r="K41" t="s">
        <v>37</v>
      </c>
      <c r="L41">
        <v>1361772000</v>
      </c>
      <c r="M41" s="14">
        <f>(((L41/60)/60)/24)+DATE(1970,1,1)</f>
        <v>41330.25</v>
      </c>
      <c r="N41">
        <v>1362978000</v>
      </c>
      <c r="O41" s="14">
        <f>(((N41/60)/60)/24)+DATE(1970,1,1)</f>
        <v>41344.208333333336</v>
      </c>
      <c r="P41" t="b">
        <v>0</v>
      </c>
      <c r="Q41" t="b">
        <v>0</v>
      </c>
      <c r="R41" t="s">
        <v>33</v>
      </c>
      <c r="S41" t="s">
        <v>2033</v>
      </c>
      <c r="T41" t="s">
        <v>2034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8">
        <f>E42/D42</f>
        <v>1.6906818181818182</v>
      </c>
      <c r="G42" t="s">
        <v>20</v>
      </c>
      <c r="H42">
        <v>198</v>
      </c>
      <c r="I42" s="10">
        <f>QUOTIENT(E42,H42)</f>
        <v>75</v>
      </c>
      <c r="J42" t="s">
        <v>21</v>
      </c>
      <c r="K42" t="s">
        <v>22</v>
      </c>
      <c r="L42">
        <v>1275714000</v>
      </c>
      <c r="M42" s="14">
        <f>(((L42/60)/60)/24)+DATE(1970,1,1)</f>
        <v>40334.208333333336</v>
      </c>
      <c r="N42">
        <v>1277355600</v>
      </c>
      <c r="O42" s="14">
        <f>(((N42/60)/60)/24)+DATE(1970,1,1)</f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2049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8">
        <f>E43/D43</f>
        <v>2.1292857142857144</v>
      </c>
      <c r="G43" t="s">
        <v>20</v>
      </c>
      <c r="H43">
        <v>111</v>
      </c>
      <c r="I43" s="10">
        <f>QUOTIENT(E43,H43)</f>
        <v>107</v>
      </c>
      <c r="J43" t="s">
        <v>107</v>
      </c>
      <c r="K43" t="s">
        <v>108</v>
      </c>
      <c r="L43">
        <v>1346734800</v>
      </c>
      <c r="M43" s="14">
        <f>(((L43/60)/60)/24)+DATE(1970,1,1)</f>
        <v>41156.208333333336</v>
      </c>
      <c r="N43">
        <v>1348981200</v>
      </c>
      <c r="O43" s="14">
        <f>(((N43/60)/60)/24)+DATE(1970,1,1)</f>
        <v>41182.208333333336</v>
      </c>
      <c r="P43" t="b">
        <v>0</v>
      </c>
      <c r="Q43" t="b">
        <v>1</v>
      </c>
      <c r="R43" t="s">
        <v>23</v>
      </c>
      <c r="S43" t="s">
        <v>2039</v>
      </c>
      <c r="T43" t="s">
        <v>2040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8">
        <f>E44/D44</f>
        <v>4.4394444444444447</v>
      </c>
      <c r="G44" t="s">
        <v>20</v>
      </c>
      <c r="H44">
        <v>222</v>
      </c>
      <c r="I44" s="10">
        <f>QUOTIENT(E44,H44)</f>
        <v>35</v>
      </c>
      <c r="J44" t="s">
        <v>21</v>
      </c>
      <c r="K44" t="s">
        <v>22</v>
      </c>
      <c r="L44">
        <v>1309755600</v>
      </c>
      <c r="M44" s="14">
        <f>(((L44/60)/60)/24)+DATE(1970,1,1)</f>
        <v>40728.208333333336</v>
      </c>
      <c r="N44">
        <v>1310533200</v>
      </c>
      <c r="O44" s="14">
        <f>(((N44/60)/60)/24)+DATE(1970,1,1)</f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8">
        <f>E45/D45</f>
        <v>1.859390243902439</v>
      </c>
      <c r="G45" t="s">
        <v>20</v>
      </c>
      <c r="H45">
        <v>6212</v>
      </c>
      <c r="I45" s="10">
        <f>QUOTIENT(E45,H45)</f>
        <v>26</v>
      </c>
      <c r="J45" t="s">
        <v>21</v>
      </c>
      <c r="K45" t="s">
        <v>22</v>
      </c>
      <c r="L45">
        <v>1406178000</v>
      </c>
      <c r="M45" s="14">
        <f>(((L45/60)/60)/24)+DATE(1970,1,1)</f>
        <v>41844.208333333336</v>
      </c>
      <c r="N45">
        <v>1407560400</v>
      </c>
      <c r="O45" s="14">
        <f>(((N45/60)/60)/24)+DATE(1970,1,1)</f>
        <v>41860.208333333336</v>
      </c>
      <c r="P45" t="b">
        <v>0</v>
      </c>
      <c r="Q45" t="b">
        <v>0</v>
      </c>
      <c r="R45" t="s">
        <v>133</v>
      </c>
      <c r="S45" t="s">
        <v>2044</v>
      </c>
      <c r="T45" t="s">
        <v>2057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8">
        <f>E46/D46</f>
        <v>6.5881249999999998</v>
      </c>
      <c r="G46" t="s">
        <v>20</v>
      </c>
      <c r="H46">
        <v>98</v>
      </c>
      <c r="I46" s="10">
        <f>QUOTIENT(E46,H46)</f>
        <v>107</v>
      </c>
      <c r="J46" t="s">
        <v>36</v>
      </c>
      <c r="K46" t="s">
        <v>37</v>
      </c>
      <c r="L46">
        <v>1552798800</v>
      </c>
      <c r="M46" s="14">
        <f>(((L46/60)/60)/24)+DATE(1970,1,1)</f>
        <v>43541.208333333328</v>
      </c>
      <c r="N46">
        <v>1552885200</v>
      </c>
      <c r="O46" s="14">
        <f>(((N46/60)/60)/24)+DATE(1970,1,1)</f>
        <v>43542.208333333328</v>
      </c>
      <c r="P46" t="b">
        <v>0</v>
      </c>
      <c r="Q46" t="b">
        <v>0</v>
      </c>
      <c r="R46" t="s">
        <v>119</v>
      </c>
      <c r="S46" t="s">
        <v>2044</v>
      </c>
      <c r="T46" t="s">
        <v>2054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8">
        <f>E47/D47</f>
        <v>0.4768421052631579</v>
      </c>
      <c r="G47" t="s">
        <v>14</v>
      </c>
      <c r="H47">
        <v>48</v>
      </c>
      <c r="I47" s="10">
        <f>QUOTIENT(E47,H47)</f>
        <v>94</v>
      </c>
      <c r="J47" t="s">
        <v>21</v>
      </c>
      <c r="K47" t="s">
        <v>22</v>
      </c>
      <c r="L47">
        <v>1478062800</v>
      </c>
      <c r="M47" s="14">
        <f>(((L47/60)/60)/24)+DATE(1970,1,1)</f>
        <v>42676.208333333328</v>
      </c>
      <c r="N47">
        <v>1479362400</v>
      </c>
      <c r="O47" s="14">
        <f>(((N47/60)/60)/24)+DATE(1970,1,1)</f>
        <v>42691.25</v>
      </c>
      <c r="P47" t="b">
        <v>0</v>
      </c>
      <c r="Q47" t="b">
        <v>1</v>
      </c>
      <c r="R47" t="s">
        <v>33</v>
      </c>
      <c r="S47" t="s">
        <v>2033</v>
      </c>
      <c r="T47" t="s">
        <v>2034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8">
        <f>E48/D48</f>
        <v>1.1478378378378378</v>
      </c>
      <c r="G48" t="s">
        <v>20</v>
      </c>
      <c r="H48">
        <v>92</v>
      </c>
      <c r="I48" s="10">
        <f>QUOTIENT(E48,H48)</f>
        <v>46</v>
      </c>
      <c r="J48" t="s">
        <v>21</v>
      </c>
      <c r="K48" t="s">
        <v>22</v>
      </c>
      <c r="L48">
        <v>1278565200</v>
      </c>
      <c r="M48" s="14">
        <f>(((L48/60)/60)/24)+DATE(1970,1,1)</f>
        <v>40367.208333333336</v>
      </c>
      <c r="N48">
        <v>1280552400</v>
      </c>
      <c r="O48" s="14">
        <f>(((N48/60)/60)/24)+DATE(1970,1,1)</f>
        <v>40390.208333333336</v>
      </c>
      <c r="P48" t="b">
        <v>0</v>
      </c>
      <c r="Q48" t="b">
        <v>0</v>
      </c>
      <c r="R48" t="s">
        <v>23</v>
      </c>
      <c r="S48" t="s">
        <v>2039</v>
      </c>
      <c r="T48" t="s">
        <v>2040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8">
        <f>E49/D49</f>
        <v>4.7526666666666664</v>
      </c>
      <c r="G49" t="s">
        <v>20</v>
      </c>
      <c r="H49">
        <v>149</v>
      </c>
      <c r="I49" s="10">
        <f>QUOTIENT(E49,H49)</f>
        <v>47</v>
      </c>
      <c r="J49" t="s">
        <v>21</v>
      </c>
      <c r="K49" t="s">
        <v>22</v>
      </c>
      <c r="L49">
        <v>1396069200</v>
      </c>
      <c r="M49" s="14">
        <f>(((L49/60)/60)/24)+DATE(1970,1,1)</f>
        <v>41727.208333333336</v>
      </c>
      <c r="N49">
        <v>1398661200</v>
      </c>
      <c r="O49" s="14">
        <f>(((N49/60)/60)/24)+DATE(1970,1,1)</f>
        <v>41757.208333333336</v>
      </c>
      <c r="P49" t="b">
        <v>0</v>
      </c>
      <c r="Q49" t="b">
        <v>0</v>
      </c>
      <c r="R49" t="s">
        <v>33</v>
      </c>
      <c r="S49" t="s">
        <v>2033</v>
      </c>
      <c r="T49" t="s">
        <v>2034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8">
        <f>E50/D50</f>
        <v>3.86972972972973</v>
      </c>
      <c r="G50" t="s">
        <v>20</v>
      </c>
      <c r="H50">
        <v>2431</v>
      </c>
      <c r="I50" s="10">
        <f>QUOTIENT(E50,H50)</f>
        <v>53</v>
      </c>
      <c r="J50" t="s">
        <v>21</v>
      </c>
      <c r="K50" t="s">
        <v>22</v>
      </c>
      <c r="L50">
        <v>1435208400</v>
      </c>
      <c r="M50" s="14">
        <f>(((L50/60)/60)/24)+DATE(1970,1,1)</f>
        <v>42180.208333333328</v>
      </c>
      <c r="N50">
        <v>1436245200</v>
      </c>
      <c r="O50" s="14">
        <f>(((N50/60)/60)/24)+DATE(1970,1,1)</f>
        <v>42192.208333333328</v>
      </c>
      <c r="P50" t="b">
        <v>0</v>
      </c>
      <c r="Q50" t="b">
        <v>0</v>
      </c>
      <c r="R50" t="s">
        <v>33</v>
      </c>
      <c r="S50" t="s">
        <v>2033</v>
      </c>
      <c r="T50" t="s">
        <v>2034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8">
        <f>E51/D51</f>
        <v>1.89625</v>
      </c>
      <c r="G51" t="s">
        <v>20</v>
      </c>
      <c r="H51">
        <v>303</v>
      </c>
      <c r="I51" s="10">
        <f>QUOTIENT(E51,H51)</f>
        <v>45</v>
      </c>
      <c r="J51" t="s">
        <v>21</v>
      </c>
      <c r="K51" t="s">
        <v>22</v>
      </c>
      <c r="L51">
        <v>1571547600</v>
      </c>
      <c r="M51" s="14">
        <f>(((L51/60)/60)/24)+DATE(1970,1,1)</f>
        <v>43758.208333333328</v>
      </c>
      <c r="N51">
        <v>1575439200</v>
      </c>
      <c r="O51" s="14">
        <f>(((N51/60)/60)/24)+DATE(1970,1,1)</f>
        <v>43803.25</v>
      </c>
      <c r="P51" t="b">
        <v>0</v>
      </c>
      <c r="Q51" t="b">
        <v>0</v>
      </c>
      <c r="R51" t="s">
        <v>23</v>
      </c>
      <c r="S51" t="s">
        <v>2039</v>
      </c>
      <c r="T51" t="s">
        <v>2040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8">
        <f>E52/D52</f>
        <v>0.02</v>
      </c>
      <c r="G52" t="s">
        <v>14</v>
      </c>
      <c r="H52">
        <v>1</v>
      </c>
      <c r="I52" s="10">
        <f>QUOTIENT(E52,H52)</f>
        <v>2</v>
      </c>
      <c r="J52" t="s">
        <v>107</v>
      </c>
      <c r="K52" t="s">
        <v>108</v>
      </c>
      <c r="L52">
        <v>1375333200</v>
      </c>
      <c r="M52" s="14">
        <f>(((L52/60)/60)/24)+DATE(1970,1,1)</f>
        <v>41487.208333333336</v>
      </c>
      <c r="N52">
        <v>1377752400</v>
      </c>
      <c r="O52" s="14">
        <f>(((N52/60)/60)/24)+DATE(1970,1,1)</f>
        <v>41515.208333333336</v>
      </c>
      <c r="P52" t="b">
        <v>0</v>
      </c>
      <c r="Q52" t="b">
        <v>0</v>
      </c>
      <c r="R52" t="s">
        <v>148</v>
      </c>
      <c r="S52" t="s">
        <v>2039</v>
      </c>
      <c r="T52" t="s">
        <v>2046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8">
        <f>E53/D53</f>
        <v>0.91867805186590767</v>
      </c>
      <c r="G53" t="s">
        <v>14</v>
      </c>
      <c r="H53">
        <v>1467</v>
      </c>
      <c r="I53" s="10">
        <f>QUOTIENT(E53,H53)</f>
        <v>99</v>
      </c>
      <c r="J53" t="s">
        <v>40</v>
      </c>
      <c r="K53" t="s">
        <v>41</v>
      </c>
      <c r="L53">
        <v>1332824400</v>
      </c>
      <c r="M53" s="14">
        <f>(((L53/60)/60)/24)+DATE(1970,1,1)</f>
        <v>40995.208333333336</v>
      </c>
      <c r="N53">
        <v>1334206800</v>
      </c>
      <c r="O53" s="14">
        <f>(((N53/60)/60)/24)+DATE(1970,1,1)</f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2049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8">
        <f>E54/D54</f>
        <v>0.34152777777777776</v>
      </c>
      <c r="G54" t="s">
        <v>14</v>
      </c>
      <c r="H54">
        <v>75</v>
      </c>
      <c r="I54" s="10">
        <f>QUOTIENT(E54,H54)</f>
        <v>32</v>
      </c>
      <c r="J54" t="s">
        <v>21</v>
      </c>
      <c r="K54" t="s">
        <v>22</v>
      </c>
      <c r="L54">
        <v>1284526800</v>
      </c>
      <c r="M54" s="14">
        <f>(((L54/60)/60)/24)+DATE(1970,1,1)</f>
        <v>40436.208333333336</v>
      </c>
      <c r="N54">
        <v>1284872400</v>
      </c>
      <c r="O54" s="14">
        <f>(((N54/60)/60)/24)+DATE(1970,1,1)</f>
        <v>40440.208333333336</v>
      </c>
      <c r="P54" t="b">
        <v>0</v>
      </c>
      <c r="Q54" t="b">
        <v>0</v>
      </c>
      <c r="R54" t="s">
        <v>33</v>
      </c>
      <c r="S54" t="s">
        <v>2033</v>
      </c>
      <c r="T54" t="s">
        <v>2034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8">
        <f>E55/D55</f>
        <v>1.4040909090909091</v>
      </c>
      <c r="G55" t="s">
        <v>20</v>
      </c>
      <c r="H55">
        <v>209</v>
      </c>
      <c r="I55" s="10">
        <f>QUOTIENT(E55,H55)</f>
        <v>59</v>
      </c>
      <c r="J55" t="s">
        <v>21</v>
      </c>
      <c r="K55" t="s">
        <v>22</v>
      </c>
      <c r="L55">
        <v>1400562000</v>
      </c>
      <c r="M55" s="14">
        <f>(((L55/60)/60)/24)+DATE(1970,1,1)</f>
        <v>41779.208333333336</v>
      </c>
      <c r="N55">
        <v>1403931600</v>
      </c>
      <c r="O55" s="14">
        <f>(((N55/60)/60)/24)+DATE(1970,1,1)</f>
        <v>41818.208333333336</v>
      </c>
      <c r="P55" t="b">
        <v>0</v>
      </c>
      <c r="Q55" t="b">
        <v>0</v>
      </c>
      <c r="R55" t="s">
        <v>53</v>
      </c>
      <c r="S55" t="s">
        <v>2037</v>
      </c>
      <c r="T55" t="s">
        <v>2050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8">
        <f>E56/D56</f>
        <v>0.89866666666666661</v>
      </c>
      <c r="G56" t="s">
        <v>14</v>
      </c>
      <c r="H56">
        <v>120</v>
      </c>
      <c r="I56" s="10">
        <f>QUOTIENT(E56,H56)</f>
        <v>44</v>
      </c>
      <c r="J56" t="s">
        <v>21</v>
      </c>
      <c r="K56" t="s">
        <v>22</v>
      </c>
      <c r="L56">
        <v>1520748000</v>
      </c>
      <c r="M56" s="14">
        <f>(((L56/60)/60)/24)+DATE(1970,1,1)</f>
        <v>43170.25</v>
      </c>
      <c r="N56">
        <v>1521262800</v>
      </c>
      <c r="O56" s="14">
        <f>(((N56/60)/60)/24)+DATE(1970,1,1)</f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2049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8">
        <f>E57/D57</f>
        <v>1.7796969696969698</v>
      </c>
      <c r="G57" t="s">
        <v>20</v>
      </c>
      <c r="H57">
        <v>131</v>
      </c>
      <c r="I57" s="10">
        <f>QUOTIENT(E57,H57)</f>
        <v>89</v>
      </c>
      <c r="J57" t="s">
        <v>21</v>
      </c>
      <c r="K57" t="s">
        <v>22</v>
      </c>
      <c r="L57">
        <v>1532926800</v>
      </c>
      <c r="M57" s="14">
        <f>(((L57/60)/60)/24)+DATE(1970,1,1)</f>
        <v>43311.208333333328</v>
      </c>
      <c r="N57">
        <v>1533358800</v>
      </c>
      <c r="O57" s="14">
        <f>(((N57/60)/60)/24)+DATE(1970,1,1)</f>
        <v>43316.208333333328</v>
      </c>
      <c r="P57" t="b">
        <v>0</v>
      </c>
      <c r="Q57" t="b">
        <v>0</v>
      </c>
      <c r="R57" t="s">
        <v>159</v>
      </c>
      <c r="S57" t="s">
        <v>2039</v>
      </c>
      <c r="T57" t="s">
        <v>2047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8">
        <f>E58/D58</f>
        <v>1.436625</v>
      </c>
      <c r="G58" t="s">
        <v>20</v>
      </c>
      <c r="H58">
        <v>164</v>
      </c>
      <c r="I58" s="10">
        <f>QUOTIENT(E58,H58)</f>
        <v>70</v>
      </c>
      <c r="J58" t="s">
        <v>21</v>
      </c>
      <c r="K58" t="s">
        <v>22</v>
      </c>
      <c r="L58">
        <v>1420869600</v>
      </c>
      <c r="M58" s="14">
        <f>(((L58/60)/60)/24)+DATE(1970,1,1)</f>
        <v>42014.25</v>
      </c>
      <c r="N58">
        <v>1421474400</v>
      </c>
      <c r="O58" s="14">
        <f>(((N58/60)/60)/24)+DATE(1970,1,1)</f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2049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8">
        <f>E59/D59</f>
        <v>2.1527586206896552</v>
      </c>
      <c r="G59" t="s">
        <v>20</v>
      </c>
      <c r="H59">
        <v>201</v>
      </c>
      <c r="I59" s="10">
        <f>QUOTIENT(E59,H59)</f>
        <v>31</v>
      </c>
      <c r="J59" t="s">
        <v>21</v>
      </c>
      <c r="K59" t="s">
        <v>22</v>
      </c>
      <c r="L59">
        <v>1504242000</v>
      </c>
      <c r="M59" s="14">
        <f>(((L59/60)/60)/24)+DATE(1970,1,1)</f>
        <v>42979.208333333328</v>
      </c>
      <c r="N59">
        <v>1505278800</v>
      </c>
      <c r="O59" s="14">
        <f>(((N59/60)/60)/24)+DATE(1970,1,1)</f>
        <v>42991.208333333328</v>
      </c>
      <c r="P59" t="b">
        <v>0</v>
      </c>
      <c r="Q59" t="b">
        <v>0</v>
      </c>
      <c r="R59" t="s">
        <v>89</v>
      </c>
      <c r="S59" t="s">
        <v>2055</v>
      </c>
      <c r="T59" t="s">
        <v>2056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8">
        <f>E60/D60</f>
        <v>2.2711111111111113</v>
      </c>
      <c r="G60" t="s">
        <v>20</v>
      </c>
      <c r="H60">
        <v>211</v>
      </c>
      <c r="I60" s="10">
        <f>QUOTIENT(E60,H60)</f>
        <v>29</v>
      </c>
      <c r="J60" t="s">
        <v>21</v>
      </c>
      <c r="K60" t="s">
        <v>22</v>
      </c>
      <c r="L60">
        <v>1442811600</v>
      </c>
      <c r="M60" s="14">
        <f>(((L60/60)/60)/24)+DATE(1970,1,1)</f>
        <v>42268.208333333328</v>
      </c>
      <c r="N60">
        <v>1443934800</v>
      </c>
      <c r="O60" s="14">
        <f>(((N60/60)/60)/24)+DATE(1970,1,1)</f>
        <v>42281.208333333328</v>
      </c>
      <c r="P60" t="b">
        <v>0</v>
      </c>
      <c r="Q60" t="b">
        <v>0</v>
      </c>
      <c r="R60" t="s">
        <v>33</v>
      </c>
      <c r="S60" t="s">
        <v>2033</v>
      </c>
      <c r="T60" t="s">
        <v>2034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8">
        <f>E61/D61</f>
        <v>2.7507142857142859</v>
      </c>
      <c r="G61" t="s">
        <v>20</v>
      </c>
      <c r="H61">
        <v>128</v>
      </c>
      <c r="I61" s="10">
        <f>QUOTIENT(E61,H61)</f>
        <v>30</v>
      </c>
      <c r="J61" t="s">
        <v>21</v>
      </c>
      <c r="K61" t="s">
        <v>22</v>
      </c>
      <c r="L61">
        <v>1497243600</v>
      </c>
      <c r="M61" s="14">
        <f>(((L61/60)/60)/24)+DATE(1970,1,1)</f>
        <v>42898.208333333328</v>
      </c>
      <c r="N61">
        <v>1498539600</v>
      </c>
      <c r="O61" s="14">
        <f>(((N61/60)/60)/24)+DATE(1970,1,1)</f>
        <v>42913.208333333328</v>
      </c>
      <c r="P61" t="b">
        <v>0</v>
      </c>
      <c r="Q61" t="b">
        <v>1</v>
      </c>
      <c r="R61" t="s">
        <v>33</v>
      </c>
      <c r="S61" t="s">
        <v>2033</v>
      </c>
      <c r="T61" t="s">
        <v>2034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8">
        <f>E62/D62</f>
        <v>1.4437048832271762</v>
      </c>
      <c r="G62" t="s">
        <v>20</v>
      </c>
      <c r="H62">
        <v>1600</v>
      </c>
      <c r="I62" s="10">
        <f>QUOTIENT(E62,H62)</f>
        <v>84</v>
      </c>
      <c r="J62" t="s">
        <v>15</v>
      </c>
      <c r="K62" t="s">
        <v>16</v>
      </c>
      <c r="L62">
        <v>1342501200</v>
      </c>
      <c r="M62" s="14">
        <f>(((L62/60)/60)/24)+DATE(1970,1,1)</f>
        <v>41107.208333333336</v>
      </c>
      <c r="N62">
        <v>1342760400</v>
      </c>
      <c r="O62" s="14">
        <f>(((N62/60)/60)/24)+DATE(1970,1,1)</f>
        <v>41110.208333333336</v>
      </c>
      <c r="P62" t="b">
        <v>0</v>
      </c>
      <c r="Q62" t="b">
        <v>0</v>
      </c>
      <c r="R62" t="s">
        <v>33</v>
      </c>
      <c r="S62" t="s">
        <v>2033</v>
      </c>
      <c r="T62" t="s">
        <v>2034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8">
        <f>E63/D63</f>
        <v>0.92745983935742971</v>
      </c>
      <c r="G63" t="s">
        <v>14</v>
      </c>
      <c r="H63">
        <v>2253</v>
      </c>
      <c r="I63" s="10">
        <f>QUOTIENT(E63,H63)</f>
        <v>82</v>
      </c>
      <c r="J63" t="s">
        <v>15</v>
      </c>
      <c r="K63" t="s">
        <v>16</v>
      </c>
      <c r="L63">
        <v>1298268000</v>
      </c>
      <c r="M63" s="14">
        <f>(((L63/60)/60)/24)+DATE(1970,1,1)</f>
        <v>40595.25</v>
      </c>
      <c r="N63">
        <v>1301720400</v>
      </c>
      <c r="O63" s="14">
        <f>(((N63/60)/60)/24)+DATE(1970,1,1)</f>
        <v>40635.208333333336</v>
      </c>
      <c r="P63" t="b">
        <v>0</v>
      </c>
      <c r="Q63" t="b">
        <v>0</v>
      </c>
      <c r="R63" t="s">
        <v>33</v>
      </c>
      <c r="S63" t="s">
        <v>2033</v>
      </c>
      <c r="T63" t="s">
        <v>2034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8">
        <f>E64/D64</f>
        <v>7.226</v>
      </c>
      <c r="G64" t="s">
        <v>20</v>
      </c>
      <c r="H64">
        <v>249</v>
      </c>
      <c r="I64" s="10">
        <f>QUOTIENT(E64,H64)</f>
        <v>58</v>
      </c>
      <c r="J64" t="s">
        <v>21</v>
      </c>
      <c r="K64" t="s">
        <v>22</v>
      </c>
      <c r="L64">
        <v>1433480400</v>
      </c>
      <c r="M64" s="14">
        <f>(((L64/60)/60)/24)+DATE(1970,1,1)</f>
        <v>42160.208333333328</v>
      </c>
      <c r="N64">
        <v>1433566800</v>
      </c>
      <c r="O64" s="14">
        <f>(((N64/60)/60)/24)+DATE(1970,1,1)</f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8">
        <f>E65/D65</f>
        <v>0.11851063829787234</v>
      </c>
      <c r="G65" t="s">
        <v>14</v>
      </c>
      <c r="H65">
        <v>5</v>
      </c>
      <c r="I65" s="10">
        <f>QUOTIENT(E65,H65)</f>
        <v>111</v>
      </c>
      <c r="J65" t="s">
        <v>21</v>
      </c>
      <c r="K65" t="s">
        <v>22</v>
      </c>
      <c r="L65">
        <v>1493355600</v>
      </c>
      <c r="M65" s="14">
        <f>(((L65/60)/60)/24)+DATE(1970,1,1)</f>
        <v>42853.208333333328</v>
      </c>
      <c r="N65">
        <v>1493874000</v>
      </c>
      <c r="O65" s="14">
        <f>(((N65/60)/60)/24)+DATE(1970,1,1)</f>
        <v>42859.208333333328</v>
      </c>
      <c r="P65" t="b">
        <v>0</v>
      </c>
      <c r="Q65" t="b">
        <v>0</v>
      </c>
      <c r="R65" t="s">
        <v>33</v>
      </c>
      <c r="S65" t="s">
        <v>2033</v>
      </c>
      <c r="T65" t="s">
        <v>2034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8">
        <f>E66/D66</f>
        <v>0.97642857142857142</v>
      </c>
      <c r="G66" t="s">
        <v>14</v>
      </c>
      <c r="H66">
        <v>38</v>
      </c>
      <c r="I66" s="10">
        <f>QUOTIENT(E66,H66)</f>
        <v>71</v>
      </c>
      <c r="J66" t="s">
        <v>21</v>
      </c>
      <c r="K66" t="s">
        <v>22</v>
      </c>
      <c r="L66">
        <v>1530507600</v>
      </c>
      <c r="M66" s="14">
        <f>(((L66/60)/60)/24)+DATE(1970,1,1)</f>
        <v>43283.208333333328</v>
      </c>
      <c r="N66">
        <v>1531803600</v>
      </c>
      <c r="O66" s="14">
        <f>(((N66/60)/60)/24)+DATE(1970,1,1)</f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8">
        <f>E67/D67</f>
        <v>2.3614754098360655</v>
      </c>
      <c r="G67" t="s">
        <v>20</v>
      </c>
      <c r="H67">
        <v>236</v>
      </c>
      <c r="I67" s="10">
        <f>QUOTIENT(E67,H67)</f>
        <v>61</v>
      </c>
      <c r="J67" t="s">
        <v>21</v>
      </c>
      <c r="K67" t="s">
        <v>22</v>
      </c>
      <c r="L67">
        <v>1296108000</v>
      </c>
      <c r="M67" s="14">
        <f>(((L67/60)/60)/24)+DATE(1970,1,1)</f>
        <v>40570.25</v>
      </c>
      <c r="N67">
        <v>1296712800</v>
      </c>
      <c r="O67" s="14">
        <f>(((N67/60)/60)/24)+DATE(1970,1,1)</f>
        <v>40577.25</v>
      </c>
      <c r="P67" t="b">
        <v>0</v>
      </c>
      <c r="Q67" t="b">
        <v>0</v>
      </c>
      <c r="R67" t="s">
        <v>33</v>
      </c>
      <c r="S67" t="s">
        <v>2033</v>
      </c>
      <c r="T67" t="s">
        <v>2034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8">
        <f>E68/D68</f>
        <v>0.45068965517241377</v>
      </c>
      <c r="G68" t="s">
        <v>14</v>
      </c>
      <c r="H68">
        <v>12</v>
      </c>
      <c r="I68" s="10">
        <f>QUOTIENT(E68,H68)</f>
        <v>108</v>
      </c>
      <c r="J68" t="s">
        <v>21</v>
      </c>
      <c r="K68" t="s">
        <v>22</v>
      </c>
      <c r="L68">
        <v>1428469200</v>
      </c>
      <c r="M68" s="14">
        <f>(((L68/60)/60)/24)+DATE(1970,1,1)</f>
        <v>42102.208333333328</v>
      </c>
      <c r="N68">
        <v>1428901200</v>
      </c>
      <c r="O68" s="14">
        <f>(((N68/60)/60)/24)+DATE(1970,1,1)</f>
        <v>42107.208333333328</v>
      </c>
      <c r="P68" t="b">
        <v>0</v>
      </c>
      <c r="Q68" t="b">
        <v>1</v>
      </c>
      <c r="R68" t="s">
        <v>33</v>
      </c>
      <c r="S68" t="s">
        <v>2033</v>
      </c>
      <c r="T68" t="s">
        <v>2034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8">
        <f>E69/D69</f>
        <v>1.6238567493112948</v>
      </c>
      <c r="G69" t="s">
        <v>20</v>
      </c>
      <c r="H69">
        <v>4065</v>
      </c>
      <c r="I69" s="10">
        <f>QUOTIENT(E69,H69)</f>
        <v>29</v>
      </c>
      <c r="J69" t="s">
        <v>40</v>
      </c>
      <c r="K69" t="s">
        <v>41</v>
      </c>
      <c r="L69">
        <v>1264399200</v>
      </c>
      <c r="M69" s="14">
        <f>(((L69/60)/60)/24)+DATE(1970,1,1)</f>
        <v>40203.25</v>
      </c>
      <c r="N69">
        <v>1264831200</v>
      </c>
      <c r="O69" s="14">
        <f>(((N69/60)/60)/24)+DATE(1970,1,1)</f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2049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8">
        <f>E70/D70</f>
        <v>2.5452631578947367</v>
      </c>
      <c r="G70" t="s">
        <v>20</v>
      </c>
      <c r="H70">
        <v>246</v>
      </c>
      <c r="I70" s="10">
        <f>QUOTIENT(E70,H70)</f>
        <v>58</v>
      </c>
      <c r="J70" t="s">
        <v>107</v>
      </c>
      <c r="K70" t="s">
        <v>108</v>
      </c>
      <c r="L70">
        <v>1501131600</v>
      </c>
      <c r="M70" s="14">
        <f>(((L70/60)/60)/24)+DATE(1970,1,1)</f>
        <v>42943.208333333328</v>
      </c>
      <c r="N70">
        <v>1505192400</v>
      </c>
      <c r="O70" s="14">
        <f>(((N70/60)/60)/24)+DATE(1970,1,1)</f>
        <v>42990.208333333328</v>
      </c>
      <c r="P70" t="b">
        <v>0</v>
      </c>
      <c r="Q70" t="b">
        <v>1</v>
      </c>
      <c r="R70" t="s">
        <v>33</v>
      </c>
      <c r="S70" t="s">
        <v>2033</v>
      </c>
      <c r="T70" t="s">
        <v>2034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8">
        <f>E71/D71</f>
        <v>0.24063291139240506</v>
      </c>
      <c r="G71" t="s">
        <v>74</v>
      </c>
      <c r="H71">
        <v>17</v>
      </c>
      <c r="I71" s="10">
        <f>QUOTIENT(E71,H71)</f>
        <v>111</v>
      </c>
      <c r="J71" t="s">
        <v>21</v>
      </c>
      <c r="K71" t="s">
        <v>22</v>
      </c>
      <c r="L71">
        <v>1292738400</v>
      </c>
      <c r="M71" s="14">
        <f>(((L71/60)/60)/24)+DATE(1970,1,1)</f>
        <v>40531.25</v>
      </c>
      <c r="N71">
        <v>1295676000</v>
      </c>
      <c r="O71" s="14">
        <f>(((N71/60)/60)/24)+DATE(1970,1,1)</f>
        <v>40565.25</v>
      </c>
      <c r="P71" t="b">
        <v>0</v>
      </c>
      <c r="Q71" t="b">
        <v>0</v>
      </c>
      <c r="R71" t="s">
        <v>33</v>
      </c>
      <c r="S71" t="s">
        <v>2033</v>
      </c>
      <c r="T71" t="s">
        <v>2034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8">
        <f>E72/D72</f>
        <v>1.2374140625000001</v>
      </c>
      <c r="G72" t="s">
        <v>20</v>
      </c>
      <c r="H72">
        <v>2475</v>
      </c>
      <c r="I72" s="10">
        <f>QUOTIENT(E72,H72)</f>
        <v>63</v>
      </c>
      <c r="J72" t="s">
        <v>107</v>
      </c>
      <c r="K72" t="s">
        <v>108</v>
      </c>
      <c r="L72">
        <v>1288674000</v>
      </c>
      <c r="M72" s="14">
        <f>(((L72/60)/60)/24)+DATE(1970,1,1)</f>
        <v>40484.208333333336</v>
      </c>
      <c r="N72">
        <v>1292911200</v>
      </c>
      <c r="O72" s="14">
        <f>(((N72/60)/60)/24)+DATE(1970,1,1)</f>
        <v>40533.25</v>
      </c>
      <c r="P72" t="b">
        <v>0</v>
      </c>
      <c r="Q72" t="b">
        <v>1</v>
      </c>
      <c r="R72" t="s">
        <v>33</v>
      </c>
      <c r="S72" t="s">
        <v>2033</v>
      </c>
      <c r="T72" t="s">
        <v>2034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8">
        <f>E73/D73</f>
        <v>1.0806666666666667</v>
      </c>
      <c r="G73" t="s">
        <v>20</v>
      </c>
      <c r="H73">
        <v>76</v>
      </c>
      <c r="I73" s="10">
        <f>QUOTIENT(E73,H73)</f>
        <v>85</v>
      </c>
      <c r="J73" t="s">
        <v>21</v>
      </c>
      <c r="K73" t="s">
        <v>22</v>
      </c>
      <c r="L73">
        <v>1575093600</v>
      </c>
      <c r="M73" s="14">
        <f>(((L73/60)/60)/24)+DATE(1970,1,1)</f>
        <v>43799.25</v>
      </c>
      <c r="N73">
        <v>1575439200</v>
      </c>
      <c r="O73" s="14">
        <f>(((N73/60)/60)/24)+DATE(1970,1,1)</f>
        <v>43803.25</v>
      </c>
      <c r="P73" t="b">
        <v>0</v>
      </c>
      <c r="Q73" t="b">
        <v>0</v>
      </c>
      <c r="R73" t="s">
        <v>33</v>
      </c>
      <c r="S73" t="s">
        <v>2033</v>
      </c>
      <c r="T73" t="s">
        <v>2034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8">
        <f>E74/D74</f>
        <v>6.7033333333333331</v>
      </c>
      <c r="G74" t="s">
        <v>20</v>
      </c>
      <c r="H74">
        <v>54</v>
      </c>
      <c r="I74" s="10">
        <f>QUOTIENT(E74,H74)</f>
        <v>74</v>
      </c>
      <c r="J74" t="s">
        <v>21</v>
      </c>
      <c r="K74" t="s">
        <v>22</v>
      </c>
      <c r="L74">
        <v>1435726800</v>
      </c>
      <c r="M74" s="14">
        <f>(((L74/60)/60)/24)+DATE(1970,1,1)</f>
        <v>42186.208333333328</v>
      </c>
      <c r="N74">
        <v>1438837200</v>
      </c>
      <c r="O74" s="14">
        <f>(((N74/60)/60)/24)+DATE(1970,1,1)</f>
        <v>42222.208333333328</v>
      </c>
      <c r="P74" t="b">
        <v>0</v>
      </c>
      <c r="Q74" t="b">
        <v>0</v>
      </c>
      <c r="R74" t="s">
        <v>71</v>
      </c>
      <c r="S74" t="s">
        <v>2037</v>
      </c>
      <c r="T74" t="s">
        <v>2038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8">
        <f>E75/D75</f>
        <v>6.609285714285714</v>
      </c>
      <c r="G75" t="s">
        <v>20</v>
      </c>
      <c r="H75">
        <v>88</v>
      </c>
      <c r="I75" s="10">
        <f>QUOTIENT(E75,H75)</f>
        <v>105</v>
      </c>
      <c r="J75" t="s">
        <v>21</v>
      </c>
      <c r="K75" t="s">
        <v>22</v>
      </c>
      <c r="L75">
        <v>1480226400</v>
      </c>
      <c r="M75" s="14">
        <f>(((L75/60)/60)/24)+DATE(1970,1,1)</f>
        <v>42701.25</v>
      </c>
      <c r="N75">
        <v>1480485600</v>
      </c>
      <c r="O75" s="14">
        <f>(((N75/60)/60)/24)+DATE(1970,1,1)</f>
        <v>42704.25</v>
      </c>
      <c r="P75" t="b">
        <v>0</v>
      </c>
      <c r="Q75" t="b">
        <v>0</v>
      </c>
      <c r="R75" t="s">
        <v>159</v>
      </c>
      <c r="S75" t="s">
        <v>2039</v>
      </c>
      <c r="T75" t="s">
        <v>2047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8">
        <f>E76/D76</f>
        <v>1.2246153846153847</v>
      </c>
      <c r="G76" t="s">
        <v>20</v>
      </c>
      <c r="H76">
        <v>85</v>
      </c>
      <c r="I76" s="10">
        <f>QUOTIENT(E76,H76)</f>
        <v>56</v>
      </c>
      <c r="J76" t="s">
        <v>40</v>
      </c>
      <c r="K76" t="s">
        <v>41</v>
      </c>
      <c r="L76">
        <v>1459054800</v>
      </c>
      <c r="M76" s="14">
        <f>(((L76/60)/60)/24)+DATE(1970,1,1)</f>
        <v>42456.208333333328</v>
      </c>
      <c r="N76">
        <v>1459141200</v>
      </c>
      <c r="O76" s="14">
        <f>(((N76/60)/60)/24)+DATE(1970,1,1)</f>
        <v>42457.208333333328</v>
      </c>
      <c r="P76" t="b">
        <v>0</v>
      </c>
      <c r="Q76" t="b">
        <v>0</v>
      </c>
      <c r="R76" t="s">
        <v>148</v>
      </c>
      <c r="S76" t="s">
        <v>2039</v>
      </c>
      <c r="T76" t="s">
        <v>2046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8">
        <f>E77/D77</f>
        <v>1.5057731958762886</v>
      </c>
      <c r="G77" t="s">
        <v>20</v>
      </c>
      <c r="H77">
        <v>170</v>
      </c>
      <c r="I77" s="10">
        <f>QUOTIENT(E77,H77)</f>
        <v>85</v>
      </c>
      <c r="J77" t="s">
        <v>21</v>
      </c>
      <c r="K77" t="s">
        <v>22</v>
      </c>
      <c r="L77">
        <v>1531630800</v>
      </c>
      <c r="M77" s="14">
        <f>(((L77/60)/60)/24)+DATE(1970,1,1)</f>
        <v>43296.208333333328</v>
      </c>
      <c r="N77">
        <v>1532322000</v>
      </c>
      <c r="O77" s="14">
        <f>(((N77/60)/60)/24)+DATE(1970,1,1)</f>
        <v>43304.208333333328</v>
      </c>
      <c r="P77" t="b">
        <v>0</v>
      </c>
      <c r="Q77" t="b">
        <v>0</v>
      </c>
      <c r="R77" t="s">
        <v>122</v>
      </c>
      <c r="S77" t="s">
        <v>2042</v>
      </c>
      <c r="T77" t="s">
        <v>2043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8">
        <f>E78/D78</f>
        <v>0.78106590724165992</v>
      </c>
      <c r="G78" t="s">
        <v>14</v>
      </c>
      <c r="H78">
        <v>1684</v>
      </c>
      <c r="I78" s="10">
        <f>QUOTIENT(E78,H78)</f>
        <v>57</v>
      </c>
      <c r="J78" t="s">
        <v>21</v>
      </c>
      <c r="K78" t="s">
        <v>22</v>
      </c>
      <c r="L78">
        <v>1421992800</v>
      </c>
      <c r="M78" s="14">
        <f>(((L78/60)/60)/24)+DATE(1970,1,1)</f>
        <v>42027.25</v>
      </c>
      <c r="N78">
        <v>1426222800</v>
      </c>
      <c r="O78" s="14">
        <f>(((N78/60)/60)/24)+DATE(1970,1,1)</f>
        <v>42076.208333333328</v>
      </c>
      <c r="P78" t="b">
        <v>1</v>
      </c>
      <c r="Q78" t="b">
        <v>1</v>
      </c>
      <c r="R78" t="s">
        <v>33</v>
      </c>
      <c r="S78" t="s">
        <v>2033</v>
      </c>
      <c r="T78" t="s">
        <v>2034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8">
        <f>E79/D79</f>
        <v>0.46947368421052632</v>
      </c>
      <c r="G79" t="s">
        <v>14</v>
      </c>
      <c r="H79">
        <v>56</v>
      </c>
      <c r="I79" s="10">
        <f>QUOTIENT(E79,H79)</f>
        <v>79</v>
      </c>
      <c r="J79" t="s">
        <v>21</v>
      </c>
      <c r="K79" t="s">
        <v>22</v>
      </c>
      <c r="L79">
        <v>1285563600</v>
      </c>
      <c r="M79" s="14">
        <f>(((L79/60)/60)/24)+DATE(1970,1,1)</f>
        <v>40448.208333333336</v>
      </c>
      <c r="N79">
        <v>1286773200</v>
      </c>
      <c r="O79" s="14">
        <f>(((N79/60)/60)/24)+DATE(1970,1,1)</f>
        <v>40462.208333333336</v>
      </c>
      <c r="P79" t="b">
        <v>0</v>
      </c>
      <c r="Q79" t="b">
        <v>1</v>
      </c>
      <c r="R79" t="s">
        <v>71</v>
      </c>
      <c r="S79" t="s">
        <v>2037</v>
      </c>
      <c r="T79" t="s">
        <v>2038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8">
        <f>E80/D80</f>
        <v>3.008</v>
      </c>
      <c r="G80" t="s">
        <v>20</v>
      </c>
      <c r="H80">
        <v>330</v>
      </c>
      <c r="I80" s="10">
        <f>QUOTIENT(E80,H80)</f>
        <v>41</v>
      </c>
      <c r="J80" t="s">
        <v>21</v>
      </c>
      <c r="K80" t="s">
        <v>22</v>
      </c>
      <c r="L80">
        <v>1523854800</v>
      </c>
      <c r="M80" s="14">
        <f>(((L80/60)/60)/24)+DATE(1970,1,1)</f>
        <v>43206.208333333328</v>
      </c>
      <c r="N80">
        <v>1523941200</v>
      </c>
      <c r="O80" s="14">
        <f>(((N80/60)/60)/24)+DATE(1970,1,1)</f>
        <v>43207.208333333328</v>
      </c>
      <c r="P80" t="b">
        <v>0</v>
      </c>
      <c r="Q80" t="b">
        <v>0</v>
      </c>
      <c r="R80" t="s">
        <v>206</v>
      </c>
      <c r="S80" t="s">
        <v>2044</v>
      </c>
      <c r="T80" t="s">
        <v>2052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8">
        <f>E81/D81</f>
        <v>0.6959861591695502</v>
      </c>
      <c r="G81" t="s">
        <v>14</v>
      </c>
      <c r="H81">
        <v>838</v>
      </c>
      <c r="I81" s="10">
        <f>QUOTIENT(E81,H81)</f>
        <v>48</v>
      </c>
      <c r="J81" t="s">
        <v>21</v>
      </c>
      <c r="K81" t="s">
        <v>22</v>
      </c>
      <c r="L81">
        <v>1529125200</v>
      </c>
      <c r="M81" s="14">
        <f>(((L81/60)/60)/24)+DATE(1970,1,1)</f>
        <v>43267.208333333328</v>
      </c>
      <c r="N81">
        <v>1529557200</v>
      </c>
      <c r="O81" s="14">
        <f>(((N81/60)/60)/24)+DATE(1970,1,1)</f>
        <v>43272.208333333328</v>
      </c>
      <c r="P81" t="b">
        <v>0</v>
      </c>
      <c r="Q81" t="b">
        <v>0</v>
      </c>
      <c r="R81" t="s">
        <v>33</v>
      </c>
      <c r="S81" t="s">
        <v>2033</v>
      </c>
      <c r="T81" t="s">
        <v>2034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8">
        <f>E82/D82</f>
        <v>6.374545454545455</v>
      </c>
      <c r="G82" t="s">
        <v>20</v>
      </c>
      <c r="H82">
        <v>127</v>
      </c>
      <c r="I82" s="10">
        <f>QUOTIENT(E82,H82)</f>
        <v>55</v>
      </c>
      <c r="J82" t="s">
        <v>21</v>
      </c>
      <c r="K82" t="s">
        <v>22</v>
      </c>
      <c r="L82">
        <v>1503982800</v>
      </c>
      <c r="M82" s="14">
        <f>(((L82/60)/60)/24)+DATE(1970,1,1)</f>
        <v>42976.208333333328</v>
      </c>
      <c r="N82">
        <v>1506574800</v>
      </c>
      <c r="O82" s="14">
        <f>(((N82/60)/60)/24)+DATE(1970,1,1)</f>
        <v>43006.208333333328</v>
      </c>
      <c r="P82" t="b">
        <v>0</v>
      </c>
      <c r="Q82" t="b">
        <v>0</v>
      </c>
      <c r="R82" t="s">
        <v>89</v>
      </c>
      <c r="S82" t="s">
        <v>2055</v>
      </c>
      <c r="T82" t="s">
        <v>2056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8">
        <f>E83/D83</f>
        <v>2.253392857142857</v>
      </c>
      <c r="G83" t="s">
        <v>20</v>
      </c>
      <c r="H83">
        <v>411</v>
      </c>
      <c r="I83" s="10">
        <f>QUOTIENT(E83,H83)</f>
        <v>92</v>
      </c>
      <c r="J83" t="s">
        <v>21</v>
      </c>
      <c r="K83" t="s">
        <v>22</v>
      </c>
      <c r="L83">
        <v>1511416800</v>
      </c>
      <c r="M83" s="14">
        <f>(((L83/60)/60)/24)+DATE(1970,1,1)</f>
        <v>43062.25</v>
      </c>
      <c r="N83">
        <v>1513576800</v>
      </c>
      <c r="O83" s="14">
        <f>(((N83/60)/60)/24)+DATE(1970,1,1)</f>
        <v>43087.25</v>
      </c>
      <c r="P83" t="b">
        <v>0</v>
      </c>
      <c r="Q83" t="b">
        <v>0</v>
      </c>
      <c r="R83" t="s">
        <v>23</v>
      </c>
      <c r="S83" t="s">
        <v>2039</v>
      </c>
      <c r="T83" t="s">
        <v>2040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8">
        <f>E84/D84</f>
        <v>14.973000000000001</v>
      </c>
      <c r="G84" t="s">
        <v>20</v>
      </c>
      <c r="H84">
        <v>180</v>
      </c>
      <c r="I84" s="10">
        <f>QUOTIENT(E84,H84)</f>
        <v>83</v>
      </c>
      <c r="J84" t="s">
        <v>40</v>
      </c>
      <c r="K84" t="s">
        <v>41</v>
      </c>
      <c r="L84">
        <v>1547704800</v>
      </c>
      <c r="M84" s="14">
        <f>(((L84/60)/60)/24)+DATE(1970,1,1)</f>
        <v>43482.25</v>
      </c>
      <c r="N84">
        <v>1548309600</v>
      </c>
      <c r="O84" s="14">
        <f>(((N84/60)/60)/24)+DATE(1970,1,1)</f>
        <v>43489.25</v>
      </c>
      <c r="P84" t="b">
        <v>0</v>
      </c>
      <c r="Q84" t="b">
        <v>1</v>
      </c>
      <c r="R84" t="s">
        <v>89</v>
      </c>
      <c r="S84" t="s">
        <v>2055</v>
      </c>
      <c r="T84" t="s">
        <v>2056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8">
        <f>E85/D85</f>
        <v>0.37590225563909774</v>
      </c>
      <c r="G85" t="s">
        <v>14</v>
      </c>
      <c r="H85">
        <v>1000</v>
      </c>
      <c r="I85" s="10">
        <f>QUOTIENT(E85,H85)</f>
        <v>39</v>
      </c>
      <c r="J85" t="s">
        <v>21</v>
      </c>
      <c r="K85" t="s">
        <v>22</v>
      </c>
      <c r="L85">
        <v>1469682000</v>
      </c>
      <c r="M85" s="14">
        <f>(((L85/60)/60)/24)+DATE(1970,1,1)</f>
        <v>42579.208333333328</v>
      </c>
      <c r="N85">
        <v>1471582800</v>
      </c>
      <c r="O85" s="14">
        <f>(((N85/60)/60)/24)+DATE(1970,1,1)</f>
        <v>42601.208333333328</v>
      </c>
      <c r="P85" t="b">
        <v>0</v>
      </c>
      <c r="Q85" t="b">
        <v>0</v>
      </c>
      <c r="R85" t="s">
        <v>50</v>
      </c>
      <c r="S85" t="s">
        <v>2039</v>
      </c>
      <c r="T85" t="s">
        <v>2041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8">
        <f>E86/D86</f>
        <v>1.3236942675159236</v>
      </c>
      <c r="G86" t="s">
        <v>20</v>
      </c>
      <c r="H86">
        <v>374</v>
      </c>
      <c r="I86" s="10">
        <f>QUOTIENT(E86,H86)</f>
        <v>111</v>
      </c>
      <c r="J86" t="s">
        <v>21</v>
      </c>
      <c r="K86" t="s">
        <v>22</v>
      </c>
      <c r="L86">
        <v>1343451600</v>
      </c>
      <c r="M86" s="14">
        <f>(((L86/60)/60)/24)+DATE(1970,1,1)</f>
        <v>41118.208333333336</v>
      </c>
      <c r="N86">
        <v>1344315600</v>
      </c>
      <c r="O86" s="14">
        <f>(((N86/60)/60)/24)+DATE(1970,1,1)</f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2049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8">
        <f>E87/D87</f>
        <v>1.3122448979591836</v>
      </c>
      <c r="G87" t="s">
        <v>20</v>
      </c>
      <c r="H87">
        <v>71</v>
      </c>
      <c r="I87" s="10">
        <f>QUOTIENT(E87,H87)</f>
        <v>90</v>
      </c>
      <c r="J87" t="s">
        <v>26</v>
      </c>
      <c r="K87" t="s">
        <v>27</v>
      </c>
      <c r="L87">
        <v>1315717200</v>
      </c>
      <c r="M87" s="14">
        <f>(((L87/60)/60)/24)+DATE(1970,1,1)</f>
        <v>40797.208333333336</v>
      </c>
      <c r="N87">
        <v>1316408400</v>
      </c>
      <c r="O87" s="14">
        <f>(((N87/60)/60)/24)+DATE(1970,1,1)</f>
        <v>40805.208333333336</v>
      </c>
      <c r="P87" t="b">
        <v>0</v>
      </c>
      <c r="Q87" t="b">
        <v>0</v>
      </c>
      <c r="R87" t="s">
        <v>60</v>
      </c>
      <c r="S87" t="s">
        <v>2039</v>
      </c>
      <c r="T87" t="s">
        <v>2048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8">
        <f>E88/D88</f>
        <v>1.6763513513513513</v>
      </c>
      <c r="G88" t="s">
        <v>20</v>
      </c>
      <c r="H88">
        <v>203</v>
      </c>
      <c r="I88" s="10">
        <f>QUOTIENT(E88,H88)</f>
        <v>61</v>
      </c>
      <c r="J88" t="s">
        <v>21</v>
      </c>
      <c r="K88" t="s">
        <v>22</v>
      </c>
      <c r="L88">
        <v>1430715600</v>
      </c>
      <c r="M88" s="14">
        <f>(((L88/60)/60)/24)+DATE(1970,1,1)</f>
        <v>42128.208333333328</v>
      </c>
      <c r="N88">
        <v>1431838800</v>
      </c>
      <c r="O88" s="14">
        <f>(((N88/60)/60)/24)+DATE(1970,1,1)</f>
        <v>42141.208333333328</v>
      </c>
      <c r="P88" t="b">
        <v>1</v>
      </c>
      <c r="Q88" t="b">
        <v>0</v>
      </c>
      <c r="R88" t="s">
        <v>33</v>
      </c>
      <c r="S88" t="s">
        <v>2033</v>
      </c>
      <c r="T88" t="s">
        <v>2034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8">
        <f>E89/D89</f>
        <v>0.6198488664987406</v>
      </c>
      <c r="G89" t="s">
        <v>14</v>
      </c>
      <c r="H89">
        <v>1482</v>
      </c>
      <c r="I89" s="10">
        <f>QUOTIENT(E89,H89)</f>
        <v>83</v>
      </c>
      <c r="J89" t="s">
        <v>26</v>
      </c>
      <c r="K89" t="s">
        <v>27</v>
      </c>
      <c r="L89">
        <v>1299564000</v>
      </c>
      <c r="M89" s="14">
        <f>(((L89/60)/60)/24)+DATE(1970,1,1)</f>
        <v>40610.25</v>
      </c>
      <c r="N89">
        <v>1300510800</v>
      </c>
      <c r="O89" s="14">
        <f>(((N89/60)/60)/24)+DATE(1970,1,1)</f>
        <v>40621.208333333336</v>
      </c>
      <c r="P89" t="b">
        <v>0</v>
      </c>
      <c r="Q89" t="b">
        <v>1</v>
      </c>
      <c r="R89" t="s">
        <v>23</v>
      </c>
      <c r="S89" t="s">
        <v>2039</v>
      </c>
      <c r="T89" t="s">
        <v>2040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8">
        <f>E90/D90</f>
        <v>2.6074999999999999</v>
      </c>
      <c r="G90" t="s">
        <v>20</v>
      </c>
      <c r="H90">
        <v>113</v>
      </c>
      <c r="I90" s="10">
        <f>QUOTIENT(E90,H90)</f>
        <v>110</v>
      </c>
      <c r="J90" t="s">
        <v>21</v>
      </c>
      <c r="K90" t="s">
        <v>22</v>
      </c>
      <c r="L90">
        <v>1429160400</v>
      </c>
      <c r="M90" s="14">
        <f>(((L90/60)/60)/24)+DATE(1970,1,1)</f>
        <v>42110.208333333328</v>
      </c>
      <c r="N90">
        <v>1431061200</v>
      </c>
      <c r="O90" s="14">
        <f>(((N90/60)/60)/24)+DATE(1970,1,1)</f>
        <v>42132.208333333328</v>
      </c>
      <c r="P90" t="b">
        <v>0</v>
      </c>
      <c r="Q90" t="b">
        <v>0</v>
      </c>
      <c r="R90" t="s">
        <v>206</v>
      </c>
      <c r="S90" t="s">
        <v>2044</v>
      </c>
      <c r="T90" t="s">
        <v>2052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8">
        <f>E91/D91</f>
        <v>2.5258823529411765</v>
      </c>
      <c r="G91" t="s">
        <v>20</v>
      </c>
      <c r="H91">
        <v>96</v>
      </c>
      <c r="I91" s="10">
        <f>QUOTIENT(E91,H91)</f>
        <v>89</v>
      </c>
      <c r="J91" t="s">
        <v>21</v>
      </c>
      <c r="K91" t="s">
        <v>22</v>
      </c>
      <c r="L91">
        <v>1271307600</v>
      </c>
      <c r="M91" s="14">
        <f>(((L91/60)/60)/24)+DATE(1970,1,1)</f>
        <v>40283.208333333336</v>
      </c>
      <c r="N91">
        <v>1271480400</v>
      </c>
      <c r="O91" s="14">
        <f>(((N91/60)/60)/24)+DATE(1970,1,1)</f>
        <v>40285.208333333336</v>
      </c>
      <c r="P91" t="b">
        <v>0</v>
      </c>
      <c r="Q91" t="b">
        <v>0</v>
      </c>
      <c r="R91" t="s">
        <v>33</v>
      </c>
      <c r="S91" t="s">
        <v>2033</v>
      </c>
      <c r="T91" t="s">
        <v>2034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8">
        <f>E92/D92</f>
        <v>0.7861538461538462</v>
      </c>
      <c r="G92" t="s">
        <v>14</v>
      </c>
      <c r="H92">
        <v>106</v>
      </c>
      <c r="I92" s="10">
        <f>QUOTIENT(E92,H92)</f>
        <v>57</v>
      </c>
      <c r="J92" t="s">
        <v>21</v>
      </c>
      <c r="K92" t="s">
        <v>22</v>
      </c>
      <c r="L92">
        <v>1456380000</v>
      </c>
      <c r="M92" s="14">
        <f>(((L92/60)/60)/24)+DATE(1970,1,1)</f>
        <v>42425.25</v>
      </c>
      <c r="N92">
        <v>1456380000</v>
      </c>
      <c r="O92" s="14">
        <f>(((N92/60)/60)/24)+DATE(1970,1,1)</f>
        <v>42425.25</v>
      </c>
      <c r="P92" t="b">
        <v>0</v>
      </c>
      <c r="Q92" t="b">
        <v>1</v>
      </c>
      <c r="R92" t="s">
        <v>33</v>
      </c>
      <c r="S92" t="s">
        <v>2033</v>
      </c>
      <c r="T92" t="s">
        <v>2034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8">
        <f>E93/D93</f>
        <v>0.48404406999351912</v>
      </c>
      <c r="G93" t="s">
        <v>14</v>
      </c>
      <c r="H93">
        <v>679</v>
      </c>
      <c r="I93" s="10">
        <f>QUOTIENT(E93,H93)</f>
        <v>109</v>
      </c>
      <c r="J93" t="s">
        <v>107</v>
      </c>
      <c r="K93" t="s">
        <v>108</v>
      </c>
      <c r="L93">
        <v>1470459600</v>
      </c>
      <c r="M93" s="14">
        <f>(((L93/60)/60)/24)+DATE(1970,1,1)</f>
        <v>42588.208333333328</v>
      </c>
      <c r="N93">
        <v>1472878800</v>
      </c>
      <c r="O93" s="14">
        <f>(((N93/60)/60)/24)+DATE(1970,1,1)</f>
        <v>42616.208333333328</v>
      </c>
      <c r="P93" t="b">
        <v>0</v>
      </c>
      <c r="Q93" t="b">
        <v>0</v>
      </c>
      <c r="R93" t="s">
        <v>206</v>
      </c>
      <c r="S93" t="s">
        <v>2044</v>
      </c>
      <c r="T93" t="s">
        <v>2052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8">
        <f>E94/D94</f>
        <v>2.5887500000000001</v>
      </c>
      <c r="G94" t="s">
        <v>20</v>
      </c>
      <c r="H94">
        <v>498</v>
      </c>
      <c r="I94" s="10">
        <f>QUOTIENT(E94,H94)</f>
        <v>103</v>
      </c>
      <c r="J94" t="s">
        <v>98</v>
      </c>
      <c r="K94" t="s">
        <v>99</v>
      </c>
      <c r="L94">
        <v>1277269200</v>
      </c>
      <c r="M94" s="14">
        <f>(((L94/60)/60)/24)+DATE(1970,1,1)</f>
        <v>40352.208333333336</v>
      </c>
      <c r="N94">
        <v>1277355600</v>
      </c>
      <c r="O94" s="14">
        <f>(((N94/60)/60)/24)+DATE(1970,1,1)</f>
        <v>40353.208333333336</v>
      </c>
      <c r="P94" t="b">
        <v>0</v>
      </c>
      <c r="Q94" t="b">
        <v>1</v>
      </c>
      <c r="R94" t="s">
        <v>89</v>
      </c>
      <c r="S94" t="s">
        <v>2055</v>
      </c>
      <c r="T94" t="s">
        <v>2056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8">
        <f>E95/D95</f>
        <v>0.60548713235294116</v>
      </c>
      <c r="G95" t="s">
        <v>74</v>
      </c>
      <c r="H95">
        <v>610</v>
      </c>
      <c r="I95" s="10">
        <f>QUOTIENT(E95,H95)</f>
        <v>107</v>
      </c>
      <c r="J95" t="s">
        <v>21</v>
      </c>
      <c r="K95" t="s">
        <v>22</v>
      </c>
      <c r="L95">
        <v>1350709200</v>
      </c>
      <c r="M95" s="14">
        <f>(((L95/60)/60)/24)+DATE(1970,1,1)</f>
        <v>41202.208333333336</v>
      </c>
      <c r="N95">
        <v>1351054800</v>
      </c>
      <c r="O95" s="14">
        <f>(((N95/60)/60)/24)+DATE(1970,1,1)</f>
        <v>41206.208333333336</v>
      </c>
      <c r="P95" t="b">
        <v>0</v>
      </c>
      <c r="Q95" t="b">
        <v>1</v>
      </c>
      <c r="R95" t="s">
        <v>33</v>
      </c>
      <c r="S95" t="s">
        <v>2033</v>
      </c>
      <c r="T95" t="s">
        <v>2034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8">
        <f>E96/D96</f>
        <v>3.036896551724138</v>
      </c>
      <c r="G96" t="s">
        <v>20</v>
      </c>
      <c r="H96">
        <v>180</v>
      </c>
      <c r="I96" s="10">
        <f>QUOTIENT(E96,H96)</f>
        <v>48</v>
      </c>
      <c r="J96" t="s">
        <v>40</v>
      </c>
      <c r="K96" t="s">
        <v>41</v>
      </c>
      <c r="L96">
        <v>1554613200</v>
      </c>
      <c r="M96" s="14">
        <f>(((L96/60)/60)/24)+DATE(1970,1,1)</f>
        <v>43562.208333333328</v>
      </c>
      <c r="N96">
        <v>1555563600</v>
      </c>
      <c r="O96" s="14">
        <f>(((N96/60)/60)/24)+DATE(1970,1,1)</f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8">
        <f>E97/D97</f>
        <v>1.1299999999999999</v>
      </c>
      <c r="G97" t="s">
        <v>20</v>
      </c>
      <c r="H97">
        <v>27</v>
      </c>
      <c r="I97" s="10">
        <f>QUOTIENT(E97,H97)</f>
        <v>37</v>
      </c>
      <c r="J97" t="s">
        <v>21</v>
      </c>
      <c r="K97" t="s">
        <v>22</v>
      </c>
      <c r="L97">
        <v>1571029200</v>
      </c>
      <c r="M97" s="14">
        <f>(((L97/60)/60)/24)+DATE(1970,1,1)</f>
        <v>43752.208333333328</v>
      </c>
      <c r="N97">
        <v>1571634000</v>
      </c>
      <c r="O97" s="14">
        <f>(((N97/60)/60)/24)+DATE(1970,1,1)</f>
        <v>43759.208333333328</v>
      </c>
      <c r="P97" t="b">
        <v>0</v>
      </c>
      <c r="Q97" t="b">
        <v>0</v>
      </c>
      <c r="R97" t="s">
        <v>42</v>
      </c>
      <c r="S97" t="s">
        <v>2037</v>
      </c>
      <c r="T97" t="s">
        <v>2051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8">
        <f>E98/D98</f>
        <v>2.1737876614060259</v>
      </c>
      <c r="G98" t="s">
        <v>20</v>
      </c>
      <c r="H98">
        <v>2331</v>
      </c>
      <c r="I98" s="10">
        <f>QUOTIENT(E98,H98)</f>
        <v>64</v>
      </c>
      <c r="J98" t="s">
        <v>21</v>
      </c>
      <c r="K98" t="s">
        <v>22</v>
      </c>
      <c r="L98">
        <v>1299736800</v>
      </c>
      <c r="M98" s="14">
        <f>(((L98/60)/60)/24)+DATE(1970,1,1)</f>
        <v>40612.25</v>
      </c>
      <c r="N98">
        <v>1300856400</v>
      </c>
      <c r="O98" s="14">
        <f>(((N98/60)/60)/24)+DATE(1970,1,1)</f>
        <v>40625.208333333336</v>
      </c>
      <c r="P98" t="b">
        <v>0</v>
      </c>
      <c r="Q98" t="b">
        <v>0</v>
      </c>
      <c r="R98" t="s">
        <v>33</v>
      </c>
      <c r="S98" t="s">
        <v>2033</v>
      </c>
      <c r="T98" t="s">
        <v>2034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8">
        <f>E99/D99</f>
        <v>9.2669230769230762</v>
      </c>
      <c r="G99" t="s">
        <v>20</v>
      </c>
      <c r="H99">
        <v>113</v>
      </c>
      <c r="I99" s="10">
        <f>QUOTIENT(E99,H99)</f>
        <v>106</v>
      </c>
      <c r="J99" t="s">
        <v>21</v>
      </c>
      <c r="K99" t="s">
        <v>22</v>
      </c>
      <c r="L99">
        <v>1435208400</v>
      </c>
      <c r="M99" s="14">
        <f>(((L99/60)/60)/24)+DATE(1970,1,1)</f>
        <v>42180.208333333328</v>
      </c>
      <c r="N99">
        <v>1439874000</v>
      </c>
      <c r="O99" s="14">
        <f>(((N99/60)/60)/24)+DATE(1970,1,1)</f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8">
        <f>E100/D100</f>
        <v>0.33692229038854804</v>
      </c>
      <c r="G100" t="s">
        <v>14</v>
      </c>
      <c r="H100">
        <v>1220</v>
      </c>
      <c r="I100" s="10">
        <f>QUOTIENT(E100,H100)</f>
        <v>27</v>
      </c>
      <c r="J100" t="s">
        <v>26</v>
      </c>
      <c r="K100" t="s">
        <v>27</v>
      </c>
      <c r="L100">
        <v>1437973200</v>
      </c>
      <c r="M100" s="14">
        <f>(((L100/60)/60)/24)+DATE(1970,1,1)</f>
        <v>42212.208333333328</v>
      </c>
      <c r="N100">
        <v>1438318800</v>
      </c>
      <c r="O100" s="14">
        <f>(((N100/60)/60)/24)+DATE(1970,1,1)</f>
        <v>42216.208333333328</v>
      </c>
      <c r="P100" t="b">
        <v>0</v>
      </c>
      <c r="Q100" t="b">
        <v>0</v>
      </c>
      <c r="R100" t="s">
        <v>89</v>
      </c>
      <c r="S100" t="s">
        <v>2055</v>
      </c>
      <c r="T100" t="s">
        <v>2056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8">
        <f>E101/D101</f>
        <v>1.9672368421052631</v>
      </c>
      <c r="G101" t="s">
        <v>20</v>
      </c>
      <c r="H101">
        <v>164</v>
      </c>
      <c r="I101" s="10">
        <f>QUOTIENT(E101,H101)</f>
        <v>91</v>
      </c>
      <c r="J101" t="s">
        <v>21</v>
      </c>
      <c r="K101" t="s">
        <v>22</v>
      </c>
      <c r="L101">
        <v>1416895200</v>
      </c>
      <c r="M101" s="14">
        <f>(((L101/60)/60)/24)+DATE(1970,1,1)</f>
        <v>41968.25</v>
      </c>
      <c r="N101">
        <v>1419400800</v>
      </c>
      <c r="O101" s="14">
        <f>(((N101/60)/60)/24)+DATE(1970,1,1)</f>
        <v>41997.25</v>
      </c>
      <c r="P101" t="b">
        <v>0</v>
      </c>
      <c r="Q101" t="b">
        <v>0</v>
      </c>
      <c r="R101" t="s">
        <v>33</v>
      </c>
      <c r="S101" t="s">
        <v>2033</v>
      </c>
      <c r="T101" t="s">
        <v>2034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8">
        <f>E102/D102</f>
        <v>0.01</v>
      </c>
      <c r="G102" t="s">
        <v>14</v>
      </c>
      <c r="H102">
        <v>1</v>
      </c>
      <c r="I102" s="10">
        <f>QUOTIENT(E102,H102)</f>
        <v>1</v>
      </c>
      <c r="J102" t="s">
        <v>21</v>
      </c>
      <c r="K102" t="s">
        <v>22</v>
      </c>
      <c r="L102">
        <v>1319000400</v>
      </c>
      <c r="M102" s="14">
        <f>(((L102/60)/60)/24)+DATE(1970,1,1)</f>
        <v>40835.208333333336</v>
      </c>
      <c r="N102">
        <v>1320555600</v>
      </c>
      <c r="O102" s="14">
        <f>(((N102/60)/60)/24)+DATE(1970,1,1)</f>
        <v>40853.208333333336</v>
      </c>
      <c r="P102" t="b">
        <v>0</v>
      </c>
      <c r="Q102" t="b">
        <v>0</v>
      </c>
      <c r="R102" t="s">
        <v>33</v>
      </c>
      <c r="S102" t="s">
        <v>2033</v>
      </c>
      <c r="T102" t="s">
        <v>2034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8">
        <f>E103/D103</f>
        <v>10.214444444444444</v>
      </c>
      <c r="G103" t="s">
        <v>20</v>
      </c>
      <c r="H103">
        <v>164</v>
      </c>
      <c r="I103" s="10">
        <f>QUOTIENT(E103,H103)</f>
        <v>56</v>
      </c>
      <c r="J103" t="s">
        <v>21</v>
      </c>
      <c r="K103" t="s">
        <v>22</v>
      </c>
      <c r="L103">
        <v>1424498400</v>
      </c>
      <c r="M103" s="14">
        <f>(((L103/60)/60)/24)+DATE(1970,1,1)</f>
        <v>42056.25</v>
      </c>
      <c r="N103">
        <v>1425103200</v>
      </c>
      <c r="O103" s="14">
        <f>(((N103/60)/60)/24)+DATE(1970,1,1)</f>
        <v>42063.25</v>
      </c>
      <c r="P103" t="b">
        <v>0</v>
      </c>
      <c r="Q103" t="b">
        <v>1</v>
      </c>
      <c r="R103" t="s">
        <v>50</v>
      </c>
      <c r="S103" t="s">
        <v>2039</v>
      </c>
      <c r="T103" t="s">
        <v>2041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8">
        <f>E104/D104</f>
        <v>2.8167567567567566</v>
      </c>
      <c r="G104" t="s">
        <v>20</v>
      </c>
      <c r="H104">
        <v>336</v>
      </c>
      <c r="I104" s="10">
        <f>QUOTIENT(E104,H104)</f>
        <v>31</v>
      </c>
      <c r="J104" t="s">
        <v>21</v>
      </c>
      <c r="K104" t="s">
        <v>22</v>
      </c>
      <c r="L104">
        <v>1526274000</v>
      </c>
      <c r="M104" s="14">
        <f>(((L104/60)/60)/24)+DATE(1970,1,1)</f>
        <v>43234.208333333328</v>
      </c>
      <c r="N104">
        <v>1526878800</v>
      </c>
      <c r="O104" s="14">
        <f>(((N104/60)/60)/24)+DATE(1970,1,1)</f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2049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8">
        <f>E105/D105</f>
        <v>0.24610000000000001</v>
      </c>
      <c r="G105" t="s">
        <v>14</v>
      </c>
      <c r="H105">
        <v>37</v>
      </c>
      <c r="I105" s="10">
        <f>QUOTIENT(E105,H105)</f>
        <v>66</v>
      </c>
      <c r="J105" t="s">
        <v>107</v>
      </c>
      <c r="K105" t="s">
        <v>108</v>
      </c>
      <c r="L105">
        <v>1287896400</v>
      </c>
      <c r="M105" s="14">
        <f>(((L105/60)/60)/24)+DATE(1970,1,1)</f>
        <v>40475.208333333336</v>
      </c>
      <c r="N105">
        <v>1288674000</v>
      </c>
      <c r="O105" s="14">
        <f>(((N105/60)/60)/24)+DATE(1970,1,1)</f>
        <v>40484.208333333336</v>
      </c>
      <c r="P105" t="b">
        <v>0</v>
      </c>
      <c r="Q105" t="b">
        <v>0</v>
      </c>
      <c r="R105" t="s">
        <v>50</v>
      </c>
      <c r="S105" t="s">
        <v>2039</v>
      </c>
      <c r="T105" t="s">
        <v>2041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8">
        <f>E106/D106</f>
        <v>1.4314010067114094</v>
      </c>
      <c r="G106" t="s">
        <v>20</v>
      </c>
      <c r="H106">
        <v>1917</v>
      </c>
      <c r="I106" s="10">
        <f>QUOTIENT(E106,H106)</f>
        <v>89</v>
      </c>
      <c r="J106" t="s">
        <v>21</v>
      </c>
      <c r="K106" t="s">
        <v>22</v>
      </c>
      <c r="L106">
        <v>1495515600</v>
      </c>
      <c r="M106" s="14">
        <f>(((L106/60)/60)/24)+DATE(1970,1,1)</f>
        <v>42878.208333333328</v>
      </c>
      <c r="N106">
        <v>1495602000</v>
      </c>
      <c r="O106" s="14">
        <f>(((N106/60)/60)/24)+DATE(1970,1,1)</f>
        <v>42879.208333333328</v>
      </c>
      <c r="P106" t="b">
        <v>0</v>
      </c>
      <c r="Q106" t="b">
        <v>0</v>
      </c>
      <c r="R106" t="s">
        <v>60</v>
      </c>
      <c r="S106" t="s">
        <v>2039</v>
      </c>
      <c r="T106" t="s">
        <v>2048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8">
        <f>E107/D107</f>
        <v>1.4454411764705883</v>
      </c>
      <c r="G107" t="s">
        <v>20</v>
      </c>
      <c r="H107">
        <v>95</v>
      </c>
      <c r="I107" s="10">
        <f>QUOTIENT(E107,H107)</f>
        <v>103</v>
      </c>
      <c r="J107" t="s">
        <v>21</v>
      </c>
      <c r="K107" t="s">
        <v>22</v>
      </c>
      <c r="L107">
        <v>1364878800</v>
      </c>
      <c r="M107" s="14">
        <f>(((L107/60)/60)/24)+DATE(1970,1,1)</f>
        <v>41366.208333333336</v>
      </c>
      <c r="N107">
        <v>1366434000</v>
      </c>
      <c r="O107" s="14">
        <f>(((N107/60)/60)/24)+DATE(1970,1,1)</f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8">
        <f>E108/D108</f>
        <v>3.5912820512820511</v>
      </c>
      <c r="G108" t="s">
        <v>20</v>
      </c>
      <c r="H108">
        <v>147</v>
      </c>
      <c r="I108" s="10">
        <f>QUOTIENT(E108,H108)</f>
        <v>95</v>
      </c>
      <c r="J108" t="s">
        <v>21</v>
      </c>
      <c r="K108" t="s">
        <v>22</v>
      </c>
      <c r="L108">
        <v>1567918800</v>
      </c>
      <c r="M108" s="14">
        <f>(((L108/60)/60)/24)+DATE(1970,1,1)</f>
        <v>43716.208333333328</v>
      </c>
      <c r="N108">
        <v>1568350800</v>
      </c>
      <c r="O108" s="14">
        <f>(((N108/60)/60)/24)+DATE(1970,1,1)</f>
        <v>43721.208333333328</v>
      </c>
      <c r="P108" t="b">
        <v>0</v>
      </c>
      <c r="Q108" t="b">
        <v>0</v>
      </c>
      <c r="R108" t="s">
        <v>33</v>
      </c>
      <c r="S108" t="s">
        <v>2033</v>
      </c>
      <c r="T108" t="s">
        <v>2034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8">
        <f>E109/D109</f>
        <v>1.8648571428571428</v>
      </c>
      <c r="G109" t="s">
        <v>20</v>
      </c>
      <c r="H109">
        <v>86</v>
      </c>
      <c r="I109" s="10">
        <f>QUOTIENT(E109,H109)</f>
        <v>75</v>
      </c>
      <c r="J109" t="s">
        <v>21</v>
      </c>
      <c r="K109" t="s">
        <v>22</v>
      </c>
      <c r="L109">
        <v>1524459600</v>
      </c>
      <c r="M109" s="14">
        <f>(((L109/60)/60)/24)+DATE(1970,1,1)</f>
        <v>43213.208333333328</v>
      </c>
      <c r="N109">
        <v>1525928400</v>
      </c>
      <c r="O109" s="14">
        <f>(((N109/60)/60)/24)+DATE(1970,1,1)</f>
        <v>43230.208333333328</v>
      </c>
      <c r="P109" t="b">
        <v>0</v>
      </c>
      <c r="Q109" t="b">
        <v>1</v>
      </c>
      <c r="R109" t="s">
        <v>33</v>
      </c>
      <c r="S109" t="s">
        <v>2033</v>
      </c>
      <c r="T109" t="s">
        <v>2034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8">
        <f>E110/D110</f>
        <v>5.9526666666666666</v>
      </c>
      <c r="G110" t="s">
        <v>20</v>
      </c>
      <c r="H110">
        <v>83</v>
      </c>
      <c r="I110" s="10">
        <f>QUOTIENT(E110,H110)</f>
        <v>107</v>
      </c>
      <c r="J110" t="s">
        <v>21</v>
      </c>
      <c r="K110" t="s">
        <v>22</v>
      </c>
      <c r="L110">
        <v>1333688400</v>
      </c>
      <c r="M110" s="14">
        <f>(((L110/60)/60)/24)+DATE(1970,1,1)</f>
        <v>41005.208333333336</v>
      </c>
      <c r="N110">
        <v>1336885200</v>
      </c>
      <c r="O110" s="14">
        <f>(((N110/60)/60)/24)+DATE(1970,1,1)</f>
        <v>41042.208333333336</v>
      </c>
      <c r="P110" t="b">
        <v>0</v>
      </c>
      <c r="Q110" t="b">
        <v>0</v>
      </c>
      <c r="R110" t="s">
        <v>42</v>
      </c>
      <c r="S110" t="s">
        <v>2037</v>
      </c>
      <c r="T110" t="s">
        <v>2051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8">
        <f>E111/D111</f>
        <v>0.5921153846153846</v>
      </c>
      <c r="G111" t="s">
        <v>14</v>
      </c>
      <c r="H111">
        <v>60</v>
      </c>
      <c r="I111" s="10">
        <f>QUOTIENT(E111,H111)</f>
        <v>51</v>
      </c>
      <c r="J111" t="s">
        <v>21</v>
      </c>
      <c r="K111" t="s">
        <v>22</v>
      </c>
      <c r="L111">
        <v>1389506400</v>
      </c>
      <c r="M111" s="14">
        <f>(((L111/60)/60)/24)+DATE(1970,1,1)</f>
        <v>41651.25</v>
      </c>
      <c r="N111">
        <v>1389679200</v>
      </c>
      <c r="O111" s="14">
        <f>(((N111/60)/60)/24)+DATE(1970,1,1)</f>
        <v>41653.25</v>
      </c>
      <c r="P111" t="b">
        <v>0</v>
      </c>
      <c r="Q111" t="b">
        <v>0</v>
      </c>
      <c r="R111" t="s">
        <v>269</v>
      </c>
      <c r="S111" t="s">
        <v>2037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8">
        <f>E112/D112</f>
        <v>0.14962780898876404</v>
      </c>
      <c r="G112" t="s">
        <v>14</v>
      </c>
      <c r="H112">
        <v>296</v>
      </c>
      <c r="I112" s="10">
        <f>QUOTIENT(E112,H112)</f>
        <v>71</v>
      </c>
      <c r="J112" t="s">
        <v>21</v>
      </c>
      <c r="K112" t="s">
        <v>22</v>
      </c>
      <c r="L112">
        <v>1536642000</v>
      </c>
      <c r="M112" s="14">
        <f>(((L112/60)/60)/24)+DATE(1970,1,1)</f>
        <v>43354.208333333328</v>
      </c>
      <c r="N112">
        <v>1538283600</v>
      </c>
      <c r="O112" s="14">
        <f>(((N112/60)/60)/24)+DATE(1970,1,1)</f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8">
        <f>E113/D113</f>
        <v>1.1995602605863191</v>
      </c>
      <c r="G113" t="s">
        <v>20</v>
      </c>
      <c r="H113">
        <v>676</v>
      </c>
      <c r="I113" s="10">
        <f>QUOTIENT(E113,H113)</f>
        <v>108</v>
      </c>
      <c r="J113" t="s">
        <v>21</v>
      </c>
      <c r="K113" t="s">
        <v>22</v>
      </c>
      <c r="L113">
        <v>1348290000</v>
      </c>
      <c r="M113" s="14">
        <f>(((L113/60)/60)/24)+DATE(1970,1,1)</f>
        <v>41174.208333333336</v>
      </c>
      <c r="N113">
        <v>1348808400</v>
      </c>
      <c r="O113" s="14">
        <f>(((N113/60)/60)/24)+DATE(1970,1,1)</f>
        <v>41180.208333333336</v>
      </c>
      <c r="P113" t="b">
        <v>0</v>
      </c>
      <c r="Q113" t="b">
        <v>0</v>
      </c>
      <c r="R113" t="s">
        <v>133</v>
      </c>
      <c r="S113" t="s">
        <v>2044</v>
      </c>
      <c r="T113" t="s">
        <v>2057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8">
        <f>E114/D114</f>
        <v>2.6882978723404256</v>
      </c>
      <c r="G114" t="s">
        <v>20</v>
      </c>
      <c r="H114">
        <v>361</v>
      </c>
      <c r="I114" s="10">
        <f>QUOTIENT(E114,H114)</f>
        <v>35</v>
      </c>
      <c r="J114" t="s">
        <v>26</v>
      </c>
      <c r="K114" t="s">
        <v>27</v>
      </c>
      <c r="L114">
        <v>1408856400</v>
      </c>
      <c r="M114" s="14">
        <f>(((L114/60)/60)/24)+DATE(1970,1,1)</f>
        <v>41875.208333333336</v>
      </c>
      <c r="N114">
        <v>1410152400</v>
      </c>
      <c r="O114" s="14">
        <f>(((N114/60)/60)/24)+DATE(1970,1,1)</f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8">
        <f>E115/D115</f>
        <v>3.7687878787878786</v>
      </c>
      <c r="G115" t="s">
        <v>20</v>
      </c>
      <c r="H115">
        <v>131</v>
      </c>
      <c r="I115" s="10">
        <f>QUOTIENT(E115,H115)</f>
        <v>94</v>
      </c>
      <c r="J115" t="s">
        <v>21</v>
      </c>
      <c r="K115" t="s">
        <v>22</v>
      </c>
      <c r="L115">
        <v>1505192400</v>
      </c>
      <c r="M115" s="14">
        <f>(((L115/60)/60)/24)+DATE(1970,1,1)</f>
        <v>42990.208333333328</v>
      </c>
      <c r="N115">
        <v>1505797200</v>
      </c>
      <c r="O115" s="14">
        <f>(((N115/60)/60)/24)+DATE(1970,1,1)</f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8">
        <f>E116/D116</f>
        <v>7.2715789473684209</v>
      </c>
      <c r="G116" t="s">
        <v>20</v>
      </c>
      <c r="H116">
        <v>126</v>
      </c>
      <c r="I116" s="10">
        <f>QUOTIENT(E116,H116)</f>
        <v>109</v>
      </c>
      <c r="J116" t="s">
        <v>21</v>
      </c>
      <c r="K116" t="s">
        <v>22</v>
      </c>
      <c r="L116">
        <v>1554786000</v>
      </c>
      <c r="M116" s="14">
        <f>(((L116/60)/60)/24)+DATE(1970,1,1)</f>
        <v>43564.208333333328</v>
      </c>
      <c r="N116">
        <v>1554872400</v>
      </c>
      <c r="O116" s="14">
        <f>(((N116/60)/60)/24)+DATE(1970,1,1)</f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2049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8">
        <f>E117/D117</f>
        <v>0.87211757648470301</v>
      </c>
      <c r="G117" t="s">
        <v>14</v>
      </c>
      <c r="H117">
        <v>3304</v>
      </c>
      <c r="I117" s="10">
        <f>QUOTIENT(E117,H117)</f>
        <v>44</v>
      </c>
      <c r="J117" t="s">
        <v>107</v>
      </c>
      <c r="K117" t="s">
        <v>108</v>
      </c>
      <c r="L117">
        <v>1510898400</v>
      </c>
      <c r="M117" s="14">
        <f>(((L117/60)/60)/24)+DATE(1970,1,1)</f>
        <v>43056.25</v>
      </c>
      <c r="N117">
        <v>1513922400</v>
      </c>
      <c r="O117" s="14">
        <f>(((N117/60)/60)/24)+DATE(1970,1,1)</f>
        <v>43091.25</v>
      </c>
      <c r="P117" t="b">
        <v>0</v>
      </c>
      <c r="Q117" t="b">
        <v>0</v>
      </c>
      <c r="R117" t="s">
        <v>119</v>
      </c>
      <c r="S117" t="s">
        <v>2044</v>
      </c>
      <c r="T117" t="s">
        <v>2054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8">
        <f>E118/D118</f>
        <v>0.88</v>
      </c>
      <c r="G118" t="s">
        <v>14</v>
      </c>
      <c r="H118">
        <v>73</v>
      </c>
      <c r="I118" s="10">
        <f>QUOTIENT(E118,H118)</f>
        <v>86</v>
      </c>
      <c r="J118" t="s">
        <v>21</v>
      </c>
      <c r="K118" t="s">
        <v>22</v>
      </c>
      <c r="L118">
        <v>1442552400</v>
      </c>
      <c r="M118" s="14">
        <f>(((L118/60)/60)/24)+DATE(1970,1,1)</f>
        <v>42265.208333333328</v>
      </c>
      <c r="N118">
        <v>1442638800</v>
      </c>
      <c r="O118" s="14">
        <f>(((N118/60)/60)/24)+DATE(1970,1,1)</f>
        <v>42266.208333333328</v>
      </c>
      <c r="P118" t="b">
        <v>0</v>
      </c>
      <c r="Q118" t="b">
        <v>0</v>
      </c>
      <c r="R118" t="s">
        <v>33</v>
      </c>
      <c r="S118" t="s">
        <v>2033</v>
      </c>
      <c r="T118" t="s">
        <v>2034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8">
        <f>E119/D119</f>
        <v>1.7393877551020409</v>
      </c>
      <c r="G119" t="s">
        <v>20</v>
      </c>
      <c r="H119">
        <v>275</v>
      </c>
      <c r="I119" s="10">
        <f>QUOTIENT(E119,H119)</f>
        <v>30</v>
      </c>
      <c r="J119" t="s">
        <v>21</v>
      </c>
      <c r="K119" t="s">
        <v>22</v>
      </c>
      <c r="L119">
        <v>1316667600</v>
      </c>
      <c r="M119" s="14">
        <f>(((L119/60)/60)/24)+DATE(1970,1,1)</f>
        <v>40808.208333333336</v>
      </c>
      <c r="N119">
        <v>1317186000</v>
      </c>
      <c r="O119" s="14">
        <f>(((N119/60)/60)/24)+DATE(1970,1,1)</f>
        <v>40814.208333333336</v>
      </c>
      <c r="P119" t="b">
        <v>0</v>
      </c>
      <c r="Q119" t="b">
        <v>0</v>
      </c>
      <c r="R119" t="s">
        <v>269</v>
      </c>
      <c r="S119" t="s">
        <v>2037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8">
        <f>E120/D120</f>
        <v>1.1761111111111111</v>
      </c>
      <c r="G120" t="s">
        <v>20</v>
      </c>
      <c r="H120">
        <v>67</v>
      </c>
      <c r="I120" s="10">
        <f>QUOTIENT(E120,H120)</f>
        <v>94</v>
      </c>
      <c r="J120" t="s">
        <v>21</v>
      </c>
      <c r="K120" t="s">
        <v>22</v>
      </c>
      <c r="L120">
        <v>1390716000</v>
      </c>
      <c r="M120" s="14">
        <f>(((L120/60)/60)/24)+DATE(1970,1,1)</f>
        <v>41665.25</v>
      </c>
      <c r="N120">
        <v>1391234400</v>
      </c>
      <c r="O120" s="14">
        <f>(((N120/60)/60)/24)+DATE(1970,1,1)</f>
        <v>41671.25</v>
      </c>
      <c r="P120" t="b">
        <v>0</v>
      </c>
      <c r="Q120" t="b">
        <v>0</v>
      </c>
      <c r="R120" t="s">
        <v>122</v>
      </c>
      <c r="S120" t="s">
        <v>2042</v>
      </c>
      <c r="T120" t="s">
        <v>2043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8">
        <f>E121/D121</f>
        <v>2.1496</v>
      </c>
      <c r="G121" t="s">
        <v>20</v>
      </c>
      <c r="H121">
        <v>154</v>
      </c>
      <c r="I121" s="10">
        <f>QUOTIENT(E121,H121)</f>
        <v>69</v>
      </c>
      <c r="J121" t="s">
        <v>21</v>
      </c>
      <c r="K121" t="s">
        <v>22</v>
      </c>
      <c r="L121">
        <v>1402894800</v>
      </c>
      <c r="M121" s="14">
        <f>(((L121/60)/60)/24)+DATE(1970,1,1)</f>
        <v>41806.208333333336</v>
      </c>
      <c r="N121">
        <v>1404363600</v>
      </c>
      <c r="O121" s="14">
        <f>(((N121/60)/60)/24)+DATE(1970,1,1)</f>
        <v>41823.208333333336</v>
      </c>
      <c r="P121" t="b">
        <v>0</v>
      </c>
      <c r="Q121" t="b">
        <v>1</v>
      </c>
      <c r="R121" t="s">
        <v>42</v>
      </c>
      <c r="S121" t="s">
        <v>2037</v>
      </c>
      <c r="T121" t="s">
        <v>2051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8">
        <f>E122/D122</f>
        <v>1.4949667110519307</v>
      </c>
      <c r="G122" t="s">
        <v>20</v>
      </c>
      <c r="H122">
        <v>1782</v>
      </c>
      <c r="I122" s="10">
        <f>QUOTIENT(E122,H122)</f>
        <v>63</v>
      </c>
      <c r="J122" t="s">
        <v>21</v>
      </c>
      <c r="K122" t="s">
        <v>22</v>
      </c>
      <c r="L122">
        <v>1429246800</v>
      </c>
      <c r="M122" s="14">
        <f>(((L122/60)/60)/24)+DATE(1970,1,1)</f>
        <v>42111.208333333328</v>
      </c>
      <c r="N122">
        <v>1429592400</v>
      </c>
      <c r="O122" s="14">
        <f>(((N122/60)/60)/24)+DATE(1970,1,1)</f>
        <v>42115.208333333328</v>
      </c>
      <c r="P122" t="b">
        <v>0</v>
      </c>
      <c r="Q122" t="b">
        <v>1</v>
      </c>
      <c r="R122" t="s">
        <v>292</v>
      </c>
      <c r="S122" t="s">
        <v>2055</v>
      </c>
      <c r="T122" t="s">
        <v>2059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8">
        <f>E123/D123</f>
        <v>2.1933995584988963</v>
      </c>
      <c r="G123" t="s">
        <v>20</v>
      </c>
      <c r="H123">
        <v>903</v>
      </c>
      <c r="I123" s="10">
        <f>QUOTIENT(E123,H123)</f>
        <v>110</v>
      </c>
      <c r="J123" t="s">
        <v>21</v>
      </c>
      <c r="K123" t="s">
        <v>22</v>
      </c>
      <c r="L123">
        <v>1412485200</v>
      </c>
      <c r="M123" s="14">
        <f>(((L123/60)/60)/24)+DATE(1970,1,1)</f>
        <v>41917.208333333336</v>
      </c>
      <c r="N123">
        <v>1413608400</v>
      </c>
      <c r="O123" s="14">
        <f>(((N123/60)/60)/24)+DATE(1970,1,1)</f>
        <v>41930.208333333336</v>
      </c>
      <c r="P123" t="b">
        <v>0</v>
      </c>
      <c r="Q123" t="b">
        <v>0</v>
      </c>
      <c r="R123" t="s">
        <v>89</v>
      </c>
      <c r="S123" t="s">
        <v>2055</v>
      </c>
      <c r="T123" t="s">
        <v>2056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8">
        <f>E124/D124</f>
        <v>0.64367690058479532</v>
      </c>
      <c r="G124" t="s">
        <v>14</v>
      </c>
      <c r="H124">
        <v>3387</v>
      </c>
      <c r="I124" s="10">
        <f>QUOTIENT(E124,H124)</f>
        <v>25</v>
      </c>
      <c r="J124" t="s">
        <v>21</v>
      </c>
      <c r="K124" t="s">
        <v>22</v>
      </c>
      <c r="L124">
        <v>1417068000</v>
      </c>
      <c r="M124" s="14">
        <f>(((L124/60)/60)/24)+DATE(1970,1,1)</f>
        <v>41970.25</v>
      </c>
      <c r="N124">
        <v>1419400800</v>
      </c>
      <c r="O124" s="14">
        <f>(((N124/60)/60)/24)+DATE(1970,1,1)</f>
        <v>41997.25</v>
      </c>
      <c r="P124" t="b">
        <v>0</v>
      </c>
      <c r="Q124" t="b">
        <v>0</v>
      </c>
      <c r="R124" t="s">
        <v>119</v>
      </c>
      <c r="S124" t="s">
        <v>2044</v>
      </c>
      <c r="T124" t="s">
        <v>2054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8">
        <f>E125/D125</f>
        <v>0.18622397298818233</v>
      </c>
      <c r="G125" t="s">
        <v>14</v>
      </c>
      <c r="H125">
        <v>662</v>
      </c>
      <c r="I125" s="10">
        <f>QUOTIENT(E125,H125)</f>
        <v>49</v>
      </c>
      <c r="J125" t="s">
        <v>15</v>
      </c>
      <c r="K125" t="s">
        <v>16</v>
      </c>
      <c r="L125">
        <v>1448344800</v>
      </c>
      <c r="M125" s="14">
        <f>(((L125/60)/60)/24)+DATE(1970,1,1)</f>
        <v>42332.25</v>
      </c>
      <c r="N125">
        <v>1448604000</v>
      </c>
      <c r="O125" s="14">
        <f>(((N125/60)/60)/24)+DATE(1970,1,1)</f>
        <v>42335.25</v>
      </c>
      <c r="P125" t="b">
        <v>1</v>
      </c>
      <c r="Q125" t="b">
        <v>0</v>
      </c>
      <c r="R125" t="s">
        <v>33</v>
      </c>
      <c r="S125" t="s">
        <v>2033</v>
      </c>
      <c r="T125" t="s">
        <v>2034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8">
        <f>E126/D126</f>
        <v>3.6776923076923076</v>
      </c>
      <c r="G126" t="s">
        <v>20</v>
      </c>
      <c r="H126">
        <v>94</v>
      </c>
      <c r="I126" s="10">
        <f>QUOTIENT(E126,H126)</f>
        <v>101</v>
      </c>
      <c r="J126" t="s">
        <v>107</v>
      </c>
      <c r="K126" t="s">
        <v>108</v>
      </c>
      <c r="L126">
        <v>1557723600</v>
      </c>
      <c r="M126" s="14">
        <f>(((L126/60)/60)/24)+DATE(1970,1,1)</f>
        <v>43598.208333333328</v>
      </c>
      <c r="N126">
        <v>1562302800</v>
      </c>
      <c r="O126" s="14">
        <f>(((N126/60)/60)/24)+DATE(1970,1,1)</f>
        <v>43651.208333333328</v>
      </c>
      <c r="P126" t="b">
        <v>0</v>
      </c>
      <c r="Q126" t="b">
        <v>0</v>
      </c>
      <c r="R126" t="s">
        <v>122</v>
      </c>
      <c r="S126" t="s">
        <v>2042</v>
      </c>
      <c r="T126" t="s">
        <v>2043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8">
        <f>E127/D127</f>
        <v>1.5990566037735849</v>
      </c>
      <c r="G127" t="s">
        <v>20</v>
      </c>
      <c r="H127">
        <v>180</v>
      </c>
      <c r="I127" s="10">
        <f>QUOTIENT(E127,H127)</f>
        <v>47</v>
      </c>
      <c r="J127" t="s">
        <v>21</v>
      </c>
      <c r="K127" t="s">
        <v>22</v>
      </c>
      <c r="L127">
        <v>1537333200</v>
      </c>
      <c r="M127" s="14">
        <f>(((L127/60)/60)/24)+DATE(1970,1,1)</f>
        <v>43362.208333333328</v>
      </c>
      <c r="N127">
        <v>1537678800</v>
      </c>
      <c r="O127" s="14">
        <f>(((N127/60)/60)/24)+DATE(1970,1,1)</f>
        <v>43366.208333333328</v>
      </c>
      <c r="P127" t="b">
        <v>0</v>
      </c>
      <c r="Q127" t="b">
        <v>0</v>
      </c>
      <c r="R127" t="s">
        <v>33</v>
      </c>
      <c r="S127" t="s">
        <v>2033</v>
      </c>
      <c r="T127" t="s">
        <v>2034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8">
        <f>E128/D128</f>
        <v>0.38633185349611543</v>
      </c>
      <c r="G128" t="s">
        <v>14</v>
      </c>
      <c r="H128">
        <v>774</v>
      </c>
      <c r="I128" s="10">
        <f>QUOTIENT(E128,H128)</f>
        <v>89</v>
      </c>
      <c r="J128" t="s">
        <v>21</v>
      </c>
      <c r="K128" t="s">
        <v>22</v>
      </c>
      <c r="L128">
        <v>1471150800</v>
      </c>
      <c r="M128" s="14">
        <f>(((L128/60)/60)/24)+DATE(1970,1,1)</f>
        <v>42596.208333333328</v>
      </c>
      <c r="N128">
        <v>1473570000</v>
      </c>
      <c r="O128" s="14">
        <f>(((N128/60)/60)/24)+DATE(1970,1,1)</f>
        <v>42624.208333333328</v>
      </c>
      <c r="P128" t="b">
        <v>0</v>
      </c>
      <c r="Q128" t="b">
        <v>1</v>
      </c>
      <c r="R128" t="s">
        <v>33</v>
      </c>
      <c r="S128" t="s">
        <v>2033</v>
      </c>
      <c r="T128" t="s">
        <v>2034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8">
        <f>E129/D129</f>
        <v>0.51421511627906979</v>
      </c>
      <c r="G129" t="s">
        <v>14</v>
      </c>
      <c r="H129">
        <v>672</v>
      </c>
      <c r="I129" s="10">
        <f>QUOTIENT(E129,H129)</f>
        <v>78</v>
      </c>
      <c r="J129" t="s">
        <v>15</v>
      </c>
      <c r="K129" t="s">
        <v>16</v>
      </c>
      <c r="L129">
        <v>1273640400</v>
      </c>
      <c r="M129" s="14">
        <f>(((L129/60)/60)/24)+DATE(1970,1,1)</f>
        <v>40310.208333333336</v>
      </c>
      <c r="N129">
        <v>1273899600</v>
      </c>
      <c r="O129" s="14">
        <f>(((N129/60)/60)/24)+DATE(1970,1,1)</f>
        <v>40313.208333333336</v>
      </c>
      <c r="P129" t="b">
        <v>0</v>
      </c>
      <c r="Q129" t="b">
        <v>0</v>
      </c>
      <c r="R129" t="s">
        <v>33</v>
      </c>
      <c r="S129" t="s">
        <v>2033</v>
      </c>
      <c r="T129" t="s">
        <v>2034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8">
        <f>E130/D130</f>
        <v>0.60334277620396604</v>
      </c>
      <c r="G130" t="s">
        <v>74</v>
      </c>
      <c r="H130">
        <v>532</v>
      </c>
      <c r="I130" s="10">
        <f>QUOTIENT(E130,H130)</f>
        <v>80</v>
      </c>
      <c r="J130" t="s">
        <v>21</v>
      </c>
      <c r="K130" t="s">
        <v>22</v>
      </c>
      <c r="L130">
        <v>1282885200</v>
      </c>
      <c r="M130" s="14">
        <f>(((L130/60)/60)/24)+DATE(1970,1,1)</f>
        <v>40417.208333333336</v>
      </c>
      <c r="N130">
        <v>1284008400</v>
      </c>
      <c r="O130" s="14">
        <f>(((N130/60)/60)/24)+DATE(1970,1,1)</f>
        <v>40430.208333333336</v>
      </c>
      <c r="P130" t="b">
        <v>0</v>
      </c>
      <c r="Q130" t="b">
        <v>0</v>
      </c>
      <c r="R130" t="s">
        <v>23</v>
      </c>
      <c r="S130" t="s">
        <v>2039</v>
      </c>
      <c r="T130" t="s">
        <v>2040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8">
        <f>E131/D131</f>
        <v>3.2026936026936029E-2</v>
      </c>
      <c r="G131" t="s">
        <v>74</v>
      </c>
      <c r="H131">
        <v>55</v>
      </c>
      <c r="I131" s="10">
        <f>QUOTIENT(E131,H131)</f>
        <v>86</v>
      </c>
      <c r="J131" t="s">
        <v>26</v>
      </c>
      <c r="K131" t="s">
        <v>27</v>
      </c>
      <c r="L131">
        <v>1422943200</v>
      </c>
      <c r="M131" s="14">
        <f>(((L131/60)/60)/24)+DATE(1970,1,1)</f>
        <v>42038.25</v>
      </c>
      <c r="N131">
        <v>1425103200</v>
      </c>
      <c r="O131" s="14">
        <f>(((N131/60)/60)/24)+DATE(1970,1,1)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8">
        <f>E132/D132</f>
        <v>1.5546875</v>
      </c>
      <c r="G132" t="s">
        <v>20</v>
      </c>
      <c r="H132">
        <v>533</v>
      </c>
      <c r="I132" s="10">
        <f>QUOTIENT(E132,H132)</f>
        <v>28</v>
      </c>
      <c r="J132" t="s">
        <v>36</v>
      </c>
      <c r="K132" t="s">
        <v>37</v>
      </c>
      <c r="L132">
        <v>1319605200</v>
      </c>
      <c r="M132" s="14">
        <f>(((L132/60)/60)/24)+DATE(1970,1,1)</f>
        <v>40842.208333333336</v>
      </c>
      <c r="N132">
        <v>1320991200</v>
      </c>
      <c r="O132" s="14">
        <f>(((N132/60)/60)/24)+DATE(1970,1,1)</f>
        <v>40858.25</v>
      </c>
      <c r="P132" t="b">
        <v>0</v>
      </c>
      <c r="Q132" t="b">
        <v>0</v>
      </c>
      <c r="R132" t="s">
        <v>53</v>
      </c>
      <c r="S132" t="s">
        <v>2037</v>
      </c>
      <c r="T132" t="s">
        <v>2050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8">
        <f>E133/D133</f>
        <v>1.0085974499089254</v>
      </c>
      <c r="G133" t="s">
        <v>20</v>
      </c>
      <c r="H133">
        <v>2443</v>
      </c>
      <c r="I133" s="10">
        <f>QUOTIENT(E133,H133)</f>
        <v>67</v>
      </c>
      <c r="J133" t="s">
        <v>40</v>
      </c>
      <c r="K133" t="s">
        <v>41</v>
      </c>
      <c r="L133">
        <v>1385704800</v>
      </c>
      <c r="M133" s="14">
        <f>(((L133/60)/60)/24)+DATE(1970,1,1)</f>
        <v>41607.25</v>
      </c>
      <c r="N133">
        <v>1386828000</v>
      </c>
      <c r="O133" s="14">
        <f>(((N133/60)/60)/24)+DATE(1970,1,1)</f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8">
        <f>E134/D134</f>
        <v>1.1618181818181819</v>
      </c>
      <c r="G134" t="s">
        <v>20</v>
      </c>
      <c r="H134">
        <v>89</v>
      </c>
      <c r="I134" s="10">
        <f>QUOTIENT(E134,H134)</f>
        <v>43</v>
      </c>
      <c r="J134" t="s">
        <v>21</v>
      </c>
      <c r="K134" t="s">
        <v>22</v>
      </c>
      <c r="L134">
        <v>1515736800</v>
      </c>
      <c r="M134" s="14">
        <f>(((L134/60)/60)/24)+DATE(1970,1,1)</f>
        <v>43112.25</v>
      </c>
      <c r="N134">
        <v>1517119200</v>
      </c>
      <c r="O134" s="14">
        <f>(((N134/60)/60)/24)+DATE(1970,1,1)</f>
        <v>43128.25</v>
      </c>
      <c r="P134" t="b">
        <v>0</v>
      </c>
      <c r="Q134" t="b">
        <v>1</v>
      </c>
      <c r="R134" t="s">
        <v>33</v>
      </c>
      <c r="S134" t="s">
        <v>2033</v>
      </c>
      <c r="T134" t="s">
        <v>2034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8">
        <f>E135/D135</f>
        <v>3.1077777777777778</v>
      </c>
      <c r="G135" t="s">
        <v>20</v>
      </c>
      <c r="H135">
        <v>159</v>
      </c>
      <c r="I135" s="10">
        <f>QUOTIENT(E135,H135)</f>
        <v>87</v>
      </c>
      <c r="J135" t="s">
        <v>21</v>
      </c>
      <c r="K135" t="s">
        <v>22</v>
      </c>
      <c r="L135">
        <v>1313125200</v>
      </c>
      <c r="M135" s="14">
        <f>(((L135/60)/60)/24)+DATE(1970,1,1)</f>
        <v>40767.208333333336</v>
      </c>
      <c r="N135">
        <v>1315026000</v>
      </c>
      <c r="O135" s="14">
        <f>(((N135/60)/60)/24)+DATE(1970,1,1)</f>
        <v>40789.208333333336</v>
      </c>
      <c r="P135" t="b">
        <v>0</v>
      </c>
      <c r="Q135" t="b">
        <v>0</v>
      </c>
      <c r="R135" t="s">
        <v>319</v>
      </c>
      <c r="S135" t="s">
        <v>2039</v>
      </c>
      <c r="T135" t="s">
        <v>2063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8">
        <f>E136/D136</f>
        <v>0.89736683417085428</v>
      </c>
      <c r="G136" t="s">
        <v>14</v>
      </c>
      <c r="H136">
        <v>940</v>
      </c>
      <c r="I136" s="10">
        <f>QUOTIENT(E136,H136)</f>
        <v>94</v>
      </c>
      <c r="J136" t="s">
        <v>98</v>
      </c>
      <c r="K136" t="s">
        <v>99</v>
      </c>
      <c r="L136">
        <v>1308459600</v>
      </c>
      <c r="M136" s="14">
        <f>(((L136/60)/60)/24)+DATE(1970,1,1)</f>
        <v>40713.208333333336</v>
      </c>
      <c r="N136">
        <v>1312693200</v>
      </c>
      <c r="O136" s="14">
        <f>(((N136/60)/60)/24)+DATE(1970,1,1)</f>
        <v>40762.208333333336</v>
      </c>
      <c r="P136" t="b">
        <v>0</v>
      </c>
      <c r="Q136" t="b">
        <v>1</v>
      </c>
      <c r="R136" t="s">
        <v>42</v>
      </c>
      <c r="S136" t="s">
        <v>2037</v>
      </c>
      <c r="T136" t="s">
        <v>2051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8">
        <f>E137/D137</f>
        <v>0.71272727272727276</v>
      </c>
      <c r="G137" t="s">
        <v>14</v>
      </c>
      <c r="H137">
        <v>117</v>
      </c>
      <c r="I137" s="10">
        <f>QUOTIENT(E137,H137)</f>
        <v>46</v>
      </c>
      <c r="J137" t="s">
        <v>21</v>
      </c>
      <c r="K137" t="s">
        <v>22</v>
      </c>
      <c r="L137">
        <v>1362636000</v>
      </c>
      <c r="M137" s="14">
        <f>(((L137/60)/60)/24)+DATE(1970,1,1)</f>
        <v>41340.25</v>
      </c>
      <c r="N137">
        <v>1363064400</v>
      </c>
      <c r="O137" s="14">
        <f>(((N137/60)/60)/24)+DATE(1970,1,1)</f>
        <v>41345.208333333336</v>
      </c>
      <c r="P137" t="b">
        <v>0</v>
      </c>
      <c r="Q137" t="b">
        <v>1</v>
      </c>
      <c r="R137" t="s">
        <v>33</v>
      </c>
      <c r="S137" t="s">
        <v>2033</v>
      </c>
      <c r="T137" t="s">
        <v>2034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8">
        <f>E138/D138</f>
        <v>3.2862318840579711E-2</v>
      </c>
      <c r="G138" t="s">
        <v>74</v>
      </c>
      <c r="H138">
        <v>58</v>
      </c>
      <c r="I138" s="10">
        <f>QUOTIENT(E138,H138)</f>
        <v>46</v>
      </c>
      <c r="J138" t="s">
        <v>21</v>
      </c>
      <c r="K138" t="s">
        <v>22</v>
      </c>
      <c r="L138">
        <v>1402117200</v>
      </c>
      <c r="M138" s="14">
        <f>(((L138/60)/60)/24)+DATE(1970,1,1)</f>
        <v>41797.208333333336</v>
      </c>
      <c r="N138">
        <v>1403154000</v>
      </c>
      <c r="O138" s="14">
        <f>(((N138/60)/60)/24)+DATE(1970,1,1)</f>
        <v>41809.208333333336</v>
      </c>
      <c r="P138" t="b">
        <v>0</v>
      </c>
      <c r="Q138" t="b">
        <v>1</v>
      </c>
      <c r="R138" t="s">
        <v>53</v>
      </c>
      <c r="S138" t="s">
        <v>2037</v>
      </c>
      <c r="T138" t="s">
        <v>2050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8">
        <f>E139/D139</f>
        <v>2.617777777777778</v>
      </c>
      <c r="G139" t="s">
        <v>20</v>
      </c>
      <c r="H139">
        <v>50</v>
      </c>
      <c r="I139" s="10">
        <f>QUOTIENT(E139,H139)</f>
        <v>94</v>
      </c>
      <c r="J139" t="s">
        <v>21</v>
      </c>
      <c r="K139" t="s">
        <v>22</v>
      </c>
      <c r="L139">
        <v>1286341200</v>
      </c>
      <c r="M139" s="14">
        <f>(((L139/60)/60)/24)+DATE(1970,1,1)</f>
        <v>40457.208333333336</v>
      </c>
      <c r="N139">
        <v>1286859600</v>
      </c>
      <c r="O139" s="14">
        <f>(((N139/60)/60)/24)+DATE(1970,1,1)</f>
        <v>40463.208333333336</v>
      </c>
      <c r="P139" t="b">
        <v>0</v>
      </c>
      <c r="Q139" t="b">
        <v>0</v>
      </c>
      <c r="R139" t="s">
        <v>68</v>
      </c>
      <c r="S139" t="s">
        <v>2044</v>
      </c>
      <c r="T139" t="s">
        <v>2045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8">
        <f>E140/D140</f>
        <v>0.96</v>
      </c>
      <c r="G140" t="s">
        <v>14</v>
      </c>
      <c r="H140">
        <v>115</v>
      </c>
      <c r="I140" s="10">
        <f>QUOTIENT(E140,H140)</f>
        <v>80</v>
      </c>
      <c r="J140" t="s">
        <v>21</v>
      </c>
      <c r="K140" t="s">
        <v>22</v>
      </c>
      <c r="L140">
        <v>1348808400</v>
      </c>
      <c r="M140" s="14">
        <f>(((L140/60)/60)/24)+DATE(1970,1,1)</f>
        <v>41180.208333333336</v>
      </c>
      <c r="N140">
        <v>1349326800</v>
      </c>
      <c r="O140" s="14">
        <f>(((N140/60)/60)/24)+DATE(1970,1,1)</f>
        <v>41186.208333333336</v>
      </c>
      <c r="P140" t="b">
        <v>0</v>
      </c>
      <c r="Q140" t="b">
        <v>0</v>
      </c>
      <c r="R140" t="s">
        <v>292</v>
      </c>
      <c r="S140" t="s">
        <v>2055</v>
      </c>
      <c r="T140" t="s">
        <v>2059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8">
        <f>E141/D141</f>
        <v>0.20896851248642778</v>
      </c>
      <c r="G141" t="s">
        <v>14</v>
      </c>
      <c r="H141">
        <v>326</v>
      </c>
      <c r="I141" s="10">
        <f>QUOTIENT(E141,H141)</f>
        <v>59</v>
      </c>
      <c r="J141" t="s">
        <v>21</v>
      </c>
      <c r="K141" t="s">
        <v>22</v>
      </c>
      <c r="L141">
        <v>1429592400</v>
      </c>
      <c r="M141" s="14">
        <f>(((L141/60)/60)/24)+DATE(1970,1,1)</f>
        <v>42115.208333333328</v>
      </c>
      <c r="N141">
        <v>1430974800</v>
      </c>
      <c r="O141" s="14">
        <f>(((N141/60)/60)/24)+DATE(1970,1,1)</f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2049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8">
        <f>E142/D142</f>
        <v>2.2316363636363636</v>
      </c>
      <c r="G142" t="s">
        <v>20</v>
      </c>
      <c r="H142">
        <v>186</v>
      </c>
      <c r="I142" s="10">
        <f>QUOTIENT(E142,H142)</f>
        <v>65</v>
      </c>
      <c r="J142" t="s">
        <v>21</v>
      </c>
      <c r="K142" t="s">
        <v>22</v>
      </c>
      <c r="L142">
        <v>1519538400</v>
      </c>
      <c r="M142" s="14">
        <f>(((L142/60)/60)/24)+DATE(1970,1,1)</f>
        <v>43156.25</v>
      </c>
      <c r="N142">
        <v>1519970400</v>
      </c>
      <c r="O142" s="14">
        <f>(((N142/60)/60)/24)+DATE(1970,1,1)</f>
        <v>43161.25</v>
      </c>
      <c r="P142" t="b">
        <v>0</v>
      </c>
      <c r="Q142" t="b">
        <v>0</v>
      </c>
      <c r="R142" t="s">
        <v>42</v>
      </c>
      <c r="S142" t="s">
        <v>2037</v>
      </c>
      <c r="T142" t="s">
        <v>2051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8">
        <f>E143/D143</f>
        <v>1.0159097978227061</v>
      </c>
      <c r="G143" t="s">
        <v>20</v>
      </c>
      <c r="H143">
        <v>1071</v>
      </c>
      <c r="I143" s="10">
        <f>QUOTIENT(E143,H143)</f>
        <v>60</v>
      </c>
      <c r="J143" t="s">
        <v>21</v>
      </c>
      <c r="K143" t="s">
        <v>22</v>
      </c>
      <c r="L143">
        <v>1434085200</v>
      </c>
      <c r="M143" s="14">
        <f>(((L143/60)/60)/24)+DATE(1970,1,1)</f>
        <v>42167.208333333328</v>
      </c>
      <c r="N143">
        <v>1434603600</v>
      </c>
      <c r="O143" s="14">
        <f>(((N143/60)/60)/24)+DATE(1970,1,1)</f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8">
        <f>E144/D144</f>
        <v>2.3003999999999998</v>
      </c>
      <c r="G144" t="s">
        <v>20</v>
      </c>
      <c r="H144">
        <v>117</v>
      </c>
      <c r="I144" s="10">
        <f>QUOTIENT(E144,H144)</f>
        <v>98</v>
      </c>
      <c r="J144" t="s">
        <v>21</v>
      </c>
      <c r="K144" t="s">
        <v>22</v>
      </c>
      <c r="L144">
        <v>1333688400</v>
      </c>
      <c r="M144" s="14">
        <f>(((L144/60)/60)/24)+DATE(1970,1,1)</f>
        <v>41005.208333333336</v>
      </c>
      <c r="N144">
        <v>1337230800</v>
      </c>
      <c r="O144" s="14">
        <f>(((N144/60)/60)/24)+DATE(1970,1,1)</f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8">
        <f>E145/D145</f>
        <v>1.355925925925926</v>
      </c>
      <c r="G145" t="s">
        <v>20</v>
      </c>
      <c r="H145">
        <v>70</v>
      </c>
      <c r="I145" s="10">
        <f>QUOTIENT(E145,H145)</f>
        <v>104</v>
      </c>
      <c r="J145" t="s">
        <v>21</v>
      </c>
      <c r="K145" t="s">
        <v>22</v>
      </c>
      <c r="L145">
        <v>1277701200</v>
      </c>
      <c r="M145" s="14">
        <f>(((L145/60)/60)/24)+DATE(1970,1,1)</f>
        <v>40357.208333333336</v>
      </c>
      <c r="N145">
        <v>1279429200</v>
      </c>
      <c r="O145" s="14">
        <f>(((N145/60)/60)/24)+DATE(1970,1,1)</f>
        <v>40377.208333333336</v>
      </c>
      <c r="P145" t="b">
        <v>0</v>
      </c>
      <c r="Q145" t="b">
        <v>0</v>
      </c>
      <c r="R145" t="s">
        <v>60</v>
      </c>
      <c r="S145" t="s">
        <v>2039</v>
      </c>
      <c r="T145" t="s">
        <v>2048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8">
        <f>E146/D146</f>
        <v>1.2909999999999999</v>
      </c>
      <c r="G146" t="s">
        <v>20</v>
      </c>
      <c r="H146">
        <v>135</v>
      </c>
      <c r="I146" s="10">
        <f>QUOTIENT(E146,H146)</f>
        <v>86</v>
      </c>
      <c r="J146" t="s">
        <v>21</v>
      </c>
      <c r="K146" t="s">
        <v>22</v>
      </c>
      <c r="L146">
        <v>1560747600</v>
      </c>
      <c r="M146" s="14">
        <f>(((L146/60)/60)/24)+DATE(1970,1,1)</f>
        <v>43633.208333333328</v>
      </c>
      <c r="N146">
        <v>1561438800</v>
      </c>
      <c r="O146" s="14">
        <f>(((N146/60)/60)/24)+DATE(1970,1,1)</f>
        <v>43641.208333333328</v>
      </c>
      <c r="P146" t="b">
        <v>0</v>
      </c>
      <c r="Q146" t="b">
        <v>0</v>
      </c>
      <c r="R146" t="s">
        <v>33</v>
      </c>
      <c r="S146" t="s">
        <v>2033</v>
      </c>
      <c r="T146" t="s">
        <v>2034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8">
        <f>E147/D147</f>
        <v>2.3651200000000001</v>
      </c>
      <c r="G147" t="s">
        <v>20</v>
      </c>
      <c r="H147">
        <v>768</v>
      </c>
      <c r="I147" s="10">
        <f>QUOTIENT(E147,H147)</f>
        <v>76</v>
      </c>
      <c r="J147" t="s">
        <v>98</v>
      </c>
      <c r="K147" t="s">
        <v>99</v>
      </c>
      <c r="L147">
        <v>1410066000</v>
      </c>
      <c r="M147" s="14">
        <f>(((L147/60)/60)/24)+DATE(1970,1,1)</f>
        <v>41889.208333333336</v>
      </c>
      <c r="N147">
        <v>1410498000</v>
      </c>
      <c r="O147" s="14">
        <f>(((N147/60)/60)/24)+DATE(1970,1,1)</f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2049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8">
        <f>E148/D148</f>
        <v>0.17249999999999999</v>
      </c>
      <c r="G148" t="s">
        <v>74</v>
      </c>
      <c r="H148">
        <v>51</v>
      </c>
      <c r="I148" s="10">
        <f>QUOTIENT(E148,H148)</f>
        <v>29</v>
      </c>
      <c r="J148" t="s">
        <v>21</v>
      </c>
      <c r="K148" t="s">
        <v>22</v>
      </c>
      <c r="L148">
        <v>1320732000</v>
      </c>
      <c r="M148" s="14">
        <f>(((L148/60)/60)/24)+DATE(1970,1,1)</f>
        <v>40855.25</v>
      </c>
      <c r="N148">
        <v>1322460000</v>
      </c>
      <c r="O148" s="14">
        <f>(((N148/60)/60)/24)+DATE(1970,1,1)</f>
        <v>40875.25</v>
      </c>
      <c r="P148" t="b">
        <v>0</v>
      </c>
      <c r="Q148" t="b">
        <v>0</v>
      </c>
      <c r="R148" t="s">
        <v>33</v>
      </c>
      <c r="S148" t="s">
        <v>2033</v>
      </c>
      <c r="T148" t="s">
        <v>2034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8">
        <f>E149/D149</f>
        <v>1.1249397590361445</v>
      </c>
      <c r="G149" t="s">
        <v>20</v>
      </c>
      <c r="H149">
        <v>199</v>
      </c>
      <c r="I149" s="10">
        <f>QUOTIENT(E149,H149)</f>
        <v>46</v>
      </c>
      <c r="J149" t="s">
        <v>21</v>
      </c>
      <c r="K149" t="s">
        <v>22</v>
      </c>
      <c r="L149">
        <v>1465794000</v>
      </c>
      <c r="M149" s="14">
        <f>(((L149/60)/60)/24)+DATE(1970,1,1)</f>
        <v>42534.208333333328</v>
      </c>
      <c r="N149">
        <v>1466312400</v>
      </c>
      <c r="O149" s="14">
        <f>(((N149/60)/60)/24)+DATE(1970,1,1)</f>
        <v>42540.208333333328</v>
      </c>
      <c r="P149" t="b">
        <v>0</v>
      </c>
      <c r="Q149" t="b">
        <v>1</v>
      </c>
      <c r="R149" t="s">
        <v>33</v>
      </c>
      <c r="S149" t="s">
        <v>2033</v>
      </c>
      <c r="T149" t="s">
        <v>2034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8">
        <f>E150/D150</f>
        <v>1.2102150537634409</v>
      </c>
      <c r="G150" t="s">
        <v>20</v>
      </c>
      <c r="H150">
        <v>107</v>
      </c>
      <c r="I150" s="10">
        <f>QUOTIENT(E150,H150)</f>
        <v>105</v>
      </c>
      <c r="J150" t="s">
        <v>21</v>
      </c>
      <c r="K150" t="s">
        <v>22</v>
      </c>
      <c r="L150">
        <v>1500958800</v>
      </c>
      <c r="M150" s="14">
        <f>(((L150/60)/60)/24)+DATE(1970,1,1)</f>
        <v>42941.208333333328</v>
      </c>
      <c r="N150">
        <v>1501736400</v>
      </c>
      <c r="O150" s="14">
        <f>(((N150/60)/60)/24)+DATE(1970,1,1)</f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2049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8">
        <f>E151/D151</f>
        <v>2.1987096774193549</v>
      </c>
      <c r="G151" t="s">
        <v>20</v>
      </c>
      <c r="H151">
        <v>195</v>
      </c>
      <c r="I151" s="10">
        <f>QUOTIENT(E151,H151)</f>
        <v>69</v>
      </c>
      <c r="J151" t="s">
        <v>21</v>
      </c>
      <c r="K151" t="s">
        <v>22</v>
      </c>
      <c r="L151">
        <v>1357020000</v>
      </c>
      <c r="M151" s="14">
        <f>(((L151/60)/60)/24)+DATE(1970,1,1)</f>
        <v>41275.25</v>
      </c>
      <c r="N151">
        <v>1361512800</v>
      </c>
      <c r="O151" s="14">
        <f>(((N151/60)/60)/24)+DATE(1970,1,1)</f>
        <v>41327.25</v>
      </c>
      <c r="P151" t="b">
        <v>0</v>
      </c>
      <c r="Q151" t="b">
        <v>0</v>
      </c>
      <c r="R151" t="s">
        <v>60</v>
      </c>
      <c r="S151" t="s">
        <v>2039</v>
      </c>
      <c r="T151" t="s">
        <v>2048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8">
        <f>E152/D152</f>
        <v>0.01</v>
      </c>
      <c r="G152" t="s">
        <v>14</v>
      </c>
      <c r="H152">
        <v>1</v>
      </c>
      <c r="I152" s="10">
        <f>QUOTIENT(E152,H152)</f>
        <v>1</v>
      </c>
      <c r="J152" t="s">
        <v>21</v>
      </c>
      <c r="K152" t="s">
        <v>22</v>
      </c>
      <c r="L152">
        <v>1544940000</v>
      </c>
      <c r="M152" s="14">
        <f>(((L152/60)/60)/24)+DATE(1970,1,1)</f>
        <v>43450.25</v>
      </c>
      <c r="N152">
        <v>1545026400</v>
      </c>
      <c r="O152" s="14">
        <f>(((N152/60)/60)/24)+DATE(1970,1,1)</f>
        <v>43451.25</v>
      </c>
      <c r="P152" t="b">
        <v>0</v>
      </c>
      <c r="Q152" t="b">
        <v>0</v>
      </c>
      <c r="R152" t="s">
        <v>23</v>
      </c>
      <c r="S152" t="s">
        <v>2039</v>
      </c>
      <c r="T152" t="s">
        <v>2040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8">
        <f>E153/D153</f>
        <v>0.64166909620991253</v>
      </c>
      <c r="G153" t="s">
        <v>14</v>
      </c>
      <c r="H153">
        <v>1467</v>
      </c>
      <c r="I153" s="10">
        <f>QUOTIENT(E153,H153)</f>
        <v>60</v>
      </c>
      <c r="J153" t="s">
        <v>21</v>
      </c>
      <c r="K153" t="s">
        <v>22</v>
      </c>
      <c r="L153">
        <v>1402290000</v>
      </c>
      <c r="M153" s="14">
        <f>(((L153/60)/60)/24)+DATE(1970,1,1)</f>
        <v>41799.208333333336</v>
      </c>
      <c r="N153">
        <v>1406696400</v>
      </c>
      <c r="O153" s="14">
        <f>(((N153/60)/60)/24)+DATE(1970,1,1)</f>
        <v>41850.208333333336</v>
      </c>
      <c r="P153" t="b">
        <v>0</v>
      </c>
      <c r="Q153" t="b">
        <v>0</v>
      </c>
      <c r="R153" t="s">
        <v>50</v>
      </c>
      <c r="S153" t="s">
        <v>2039</v>
      </c>
      <c r="T153" t="s">
        <v>2041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8">
        <f>E154/D154</f>
        <v>4.2306746987951804</v>
      </c>
      <c r="G154" t="s">
        <v>20</v>
      </c>
      <c r="H154">
        <v>3376</v>
      </c>
      <c r="I154" s="10">
        <f>QUOTIENT(E154,H154)</f>
        <v>52</v>
      </c>
      <c r="J154" t="s">
        <v>21</v>
      </c>
      <c r="K154" t="s">
        <v>22</v>
      </c>
      <c r="L154">
        <v>1487311200</v>
      </c>
      <c r="M154" s="14">
        <f>(((L154/60)/60)/24)+DATE(1970,1,1)</f>
        <v>42783.25</v>
      </c>
      <c r="N154">
        <v>1487916000</v>
      </c>
      <c r="O154" s="14">
        <f>(((N154/60)/60)/24)+DATE(1970,1,1)</f>
        <v>42790.25</v>
      </c>
      <c r="P154" t="b">
        <v>0</v>
      </c>
      <c r="Q154" t="b">
        <v>0</v>
      </c>
      <c r="R154" t="s">
        <v>60</v>
      </c>
      <c r="S154" t="s">
        <v>2039</v>
      </c>
      <c r="T154" t="s">
        <v>2048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8">
        <f>E155/D155</f>
        <v>0.92984160506863778</v>
      </c>
      <c r="G155" t="s">
        <v>14</v>
      </c>
      <c r="H155">
        <v>5681</v>
      </c>
      <c r="I155" s="10">
        <f>QUOTIENT(E155,H155)</f>
        <v>31</v>
      </c>
      <c r="J155" t="s">
        <v>21</v>
      </c>
      <c r="K155" t="s">
        <v>22</v>
      </c>
      <c r="L155">
        <v>1350622800</v>
      </c>
      <c r="M155" s="14">
        <f>(((L155/60)/60)/24)+DATE(1970,1,1)</f>
        <v>41201.208333333336</v>
      </c>
      <c r="N155">
        <v>1351141200</v>
      </c>
      <c r="O155" s="14">
        <f>(((N155/60)/60)/24)+DATE(1970,1,1)</f>
        <v>41207.208333333336</v>
      </c>
      <c r="P155" t="b">
        <v>0</v>
      </c>
      <c r="Q155" t="b">
        <v>0</v>
      </c>
      <c r="R155" t="s">
        <v>33</v>
      </c>
      <c r="S155" t="s">
        <v>2033</v>
      </c>
      <c r="T155" t="s">
        <v>2034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8">
        <f>E156/D156</f>
        <v>0.58756567425569173</v>
      </c>
      <c r="G156" t="s">
        <v>14</v>
      </c>
      <c r="H156">
        <v>1059</v>
      </c>
      <c r="I156" s="10">
        <f>QUOTIENT(E156,H156)</f>
        <v>95</v>
      </c>
      <c r="J156" t="s">
        <v>21</v>
      </c>
      <c r="K156" t="s">
        <v>22</v>
      </c>
      <c r="L156">
        <v>1463029200</v>
      </c>
      <c r="M156" s="14">
        <f>(((L156/60)/60)/24)+DATE(1970,1,1)</f>
        <v>42502.208333333328</v>
      </c>
      <c r="N156">
        <v>1465016400</v>
      </c>
      <c r="O156" s="14">
        <f>(((N156/60)/60)/24)+DATE(1970,1,1)</f>
        <v>42525.208333333328</v>
      </c>
      <c r="P156" t="b">
        <v>0</v>
      </c>
      <c r="Q156" t="b">
        <v>1</v>
      </c>
      <c r="R156" t="s">
        <v>60</v>
      </c>
      <c r="S156" t="s">
        <v>2039</v>
      </c>
      <c r="T156" t="s">
        <v>2048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8">
        <f>E157/D157</f>
        <v>0.65022222222222226</v>
      </c>
      <c r="G157" t="s">
        <v>14</v>
      </c>
      <c r="H157">
        <v>1194</v>
      </c>
      <c r="I157" s="10">
        <f>QUOTIENT(E157,H157)</f>
        <v>75</v>
      </c>
      <c r="J157" t="s">
        <v>21</v>
      </c>
      <c r="K157" t="s">
        <v>22</v>
      </c>
      <c r="L157">
        <v>1269493200</v>
      </c>
      <c r="M157" s="14">
        <f>(((L157/60)/60)/24)+DATE(1970,1,1)</f>
        <v>40262.208333333336</v>
      </c>
      <c r="N157">
        <v>1270789200</v>
      </c>
      <c r="O157" s="14">
        <f>(((N157/60)/60)/24)+DATE(1970,1,1)</f>
        <v>40277.208333333336</v>
      </c>
      <c r="P157" t="b">
        <v>0</v>
      </c>
      <c r="Q157" t="b">
        <v>0</v>
      </c>
      <c r="R157" t="s">
        <v>33</v>
      </c>
      <c r="S157" t="s">
        <v>2033</v>
      </c>
      <c r="T157" t="s">
        <v>2034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8">
        <f>E158/D158</f>
        <v>0.73939560439560437</v>
      </c>
      <c r="G158" t="s">
        <v>74</v>
      </c>
      <c r="H158">
        <v>379</v>
      </c>
      <c r="I158" s="10">
        <f>QUOTIENT(E158,H158)</f>
        <v>71</v>
      </c>
      <c r="J158" t="s">
        <v>26</v>
      </c>
      <c r="K158" t="s">
        <v>27</v>
      </c>
      <c r="L158">
        <v>1570251600</v>
      </c>
      <c r="M158" s="14">
        <f>(((L158/60)/60)/24)+DATE(1970,1,1)</f>
        <v>43743.208333333328</v>
      </c>
      <c r="N158">
        <v>1572325200</v>
      </c>
      <c r="O158" s="14">
        <f>(((N158/60)/60)/24)+DATE(1970,1,1)</f>
        <v>43767.208333333328</v>
      </c>
      <c r="P158" t="b">
        <v>0</v>
      </c>
      <c r="Q158" t="b">
        <v>0</v>
      </c>
      <c r="R158" t="s">
        <v>23</v>
      </c>
      <c r="S158" t="s">
        <v>2039</v>
      </c>
      <c r="T158" t="s">
        <v>2040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8">
        <f>E159/D159</f>
        <v>0.52666666666666662</v>
      </c>
      <c r="G159" t="s">
        <v>14</v>
      </c>
      <c r="H159">
        <v>30</v>
      </c>
      <c r="I159" s="10">
        <f>QUOTIENT(E159,H159)</f>
        <v>73</v>
      </c>
      <c r="J159" t="s">
        <v>26</v>
      </c>
      <c r="K159" t="s">
        <v>27</v>
      </c>
      <c r="L159">
        <v>1388383200</v>
      </c>
      <c r="M159" s="14">
        <f>(((L159/60)/60)/24)+DATE(1970,1,1)</f>
        <v>41638.25</v>
      </c>
      <c r="N159">
        <v>1389420000</v>
      </c>
      <c r="O159" s="14">
        <f>(((N159/60)/60)/24)+DATE(1970,1,1)</f>
        <v>41650.25</v>
      </c>
      <c r="P159" t="b">
        <v>0</v>
      </c>
      <c r="Q159" t="b">
        <v>0</v>
      </c>
      <c r="R159" t="s">
        <v>122</v>
      </c>
      <c r="S159" t="s">
        <v>2042</v>
      </c>
      <c r="T159" t="s">
        <v>2043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8">
        <f>E160/D160</f>
        <v>2.2095238095238097</v>
      </c>
      <c r="G160" t="s">
        <v>20</v>
      </c>
      <c r="H160">
        <v>41</v>
      </c>
      <c r="I160" s="10">
        <f>QUOTIENT(E160,H160)</f>
        <v>113</v>
      </c>
      <c r="J160" t="s">
        <v>21</v>
      </c>
      <c r="K160" t="s">
        <v>22</v>
      </c>
      <c r="L160">
        <v>1449554400</v>
      </c>
      <c r="M160" s="14">
        <f>(((L160/60)/60)/24)+DATE(1970,1,1)</f>
        <v>42346.25</v>
      </c>
      <c r="N160">
        <v>1449640800</v>
      </c>
      <c r="O160" s="14">
        <f>(((N160/60)/60)/24)+DATE(1970,1,1)</f>
        <v>42347.25</v>
      </c>
      <c r="P160" t="b">
        <v>0</v>
      </c>
      <c r="Q160" t="b">
        <v>0</v>
      </c>
      <c r="R160" t="s">
        <v>23</v>
      </c>
      <c r="S160" t="s">
        <v>2039</v>
      </c>
      <c r="T160" t="s">
        <v>2040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8">
        <f>E161/D161</f>
        <v>1.0001150627615063</v>
      </c>
      <c r="G161" t="s">
        <v>20</v>
      </c>
      <c r="H161">
        <v>1821</v>
      </c>
      <c r="I161" s="10">
        <f>QUOTIENT(E161,H161)</f>
        <v>105</v>
      </c>
      <c r="J161" t="s">
        <v>21</v>
      </c>
      <c r="K161" t="s">
        <v>22</v>
      </c>
      <c r="L161">
        <v>1553662800</v>
      </c>
      <c r="M161" s="14">
        <f>(((L161/60)/60)/24)+DATE(1970,1,1)</f>
        <v>43551.208333333328</v>
      </c>
      <c r="N161">
        <v>1555218000</v>
      </c>
      <c r="O161" s="14">
        <f>(((N161/60)/60)/24)+DATE(1970,1,1)</f>
        <v>43569.208333333328</v>
      </c>
      <c r="P161" t="b">
        <v>0</v>
      </c>
      <c r="Q161" t="b">
        <v>1</v>
      </c>
      <c r="R161" t="s">
        <v>33</v>
      </c>
      <c r="S161" t="s">
        <v>2033</v>
      </c>
      <c r="T161" t="s">
        <v>2034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8">
        <f>E162/D162</f>
        <v>1.6231249999999999</v>
      </c>
      <c r="G162" t="s">
        <v>20</v>
      </c>
      <c r="H162">
        <v>164</v>
      </c>
      <c r="I162" s="10">
        <f>QUOTIENT(E162,H162)</f>
        <v>79</v>
      </c>
      <c r="J162" t="s">
        <v>21</v>
      </c>
      <c r="K162" t="s">
        <v>22</v>
      </c>
      <c r="L162">
        <v>1556341200</v>
      </c>
      <c r="M162" s="14">
        <f>(((L162/60)/60)/24)+DATE(1970,1,1)</f>
        <v>43582.208333333328</v>
      </c>
      <c r="N162">
        <v>1557723600</v>
      </c>
      <c r="O162" s="14">
        <f>(((N162/60)/60)/24)+DATE(1970,1,1)</f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2049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8">
        <f>E163/D163</f>
        <v>0.78181818181818186</v>
      </c>
      <c r="G163" t="s">
        <v>14</v>
      </c>
      <c r="H163">
        <v>75</v>
      </c>
      <c r="I163" s="10">
        <f>QUOTIENT(E163,H163)</f>
        <v>57</v>
      </c>
      <c r="J163" t="s">
        <v>21</v>
      </c>
      <c r="K163" t="s">
        <v>22</v>
      </c>
      <c r="L163">
        <v>1442984400</v>
      </c>
      <c r="M163" s="14">
        <f>(((L163/60)/60)/24)+DATE(1970,1,1)</f>
        <v>42270.208333333328</v>
      </c>
      <c r="N163">
        <v>1443502800</v>
      </c>
      <c r="O163" s="14">
        <f>(((N163/60)/60)/24)+DATE(1970,1,1)</f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8">
        <f>E164/D164</f>
        <v>1.4973770491803278</v>
      </c>
      <c r="G164" t="s">
        <v>20</v>
      </c>
      <c r="H164">
        <v>157</v>
      </c>
      <c r="I164" s="10">
        <f>QUOTIENT(E164,H164)</f>
        <v>58</v>
      </c>
      <c r="J164" t="s">
        <v>98</v>
      </c>
      <c r="K164" t="s">
        <v>99</v>
      </c>
      <c r="L164">
        <v>1544248800</v>
      </c>
      <c r="M164" s="14">
        <f>(((L164/60)/60)/24)+DATE(1970,1,1)</f>
        <v>43442.25</v>
      </c>
      <c r="N164">
        <v>1546840800</v>
      </c>
      <c r="O164" s="14">
        <f>(((N164/60)/60)/24)+DATE(1970,1,1)</f>
        <v>43472.25</v>
      </c>
      <c r="P164" t="b">
        <v>0</v>
      </c>
      <c r="Q164" t="b">
        <v>0</v>
      </c>
      <c r="R164" t="s">
        <v>23</v>
      </c>
      <c r="S164" t="s">
        <v>2039</v>
      </c>
      <c r="T164" t="s">
        <v>2040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8">
        <f>E165/D165</f>
        <v>2.5325714285714285</v>
      </c>
      <c r="G165" t="s">
        <v>20</v>
      </c>
      <c r="H165">
        <v>246</v>
      </c>
      <c r="I165" s="10">
        <f>QUOTIENT(E165,H165)</f>
        <v>36</v>
      </c>
      <c r="J165" t="s">
        <v>21</v>
      </c>
      <c r="K165" t="s">
        <v>22</v>
      </c>
      <c r="L165">
        <v>1508475600</v>
      </c>
      <c r="M165" s="14">
        <f>(((L165/60)/60)/24)+DATE(1970,1,1)</f>
        <v>43028.208333333328</v>
      </c>
      <c r="N165">
        <v>1512712800</v>
      </c>
      <c r="O165" s="14">
        <f>(((N165/60)/60)/24)+DATE(1970,1,1)</f>
        <v>43077.25</v>
      </c>
      <c r="P165" t="b">
        <v>0</v>
      </c>
      <c r="Q165" t="b">
        <v>1</v>
      </c>
      <c r="R165" t="s">
        <v>122</v>
      </c>
      <c r="S165" t="s">
        <v>2042</v>
      </c>
      <c r="T165" t="s">
        <v>2043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8">
        <f>E166/D166</f>
        <v>1.0016943521594683</v>
      </c>
      <c r="G166" t="s">
        <v>20</v>
      </c>
      <c r="H166">
        <v>1396</v>
      </c>
      <c r="I166" s="10">
        <f>QUOTIENT(E166,H166)</f>
        <v>107</v>
      </c>
      <c r="J166" t="s">
        <v>21</v>
      </c>
      <c r="K166" t="s">
        <v>22</v>
      </c>
      <c r="L166">
        <v>1507438800</v>
      </c>
      <c r="M166" s="14">
        <f>(((L166/60)/60)/24)+DATE(1970,1,1)</f>
        <v>43016.208333333328</v>
      </c>
      <c r="N166">
        <v>1507525200</v>
      </c>
      <c r="O166" s="14">
        <f>(((N166/60)/60)/24)+DATE(1970,1,1)</f>
        <v>43017.208333333328</v>
      </c>
      <c r="P166" t="b">
        <v>0</v>
      </c>
      <c r="Q166" t="b">
        <v>0</v>
      </c>
      <c r="R166" t="s">
        <v>33</v>
      </c>
      <c r="S166" t="s">
        <v>2033</v>
      </c>
      <c r="T166" t="s">
        <v>2034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8">
        <f>E167/D167</f>
        <v>1.2199004424778761</v>
      </c>
      <c r="G167" t="s">
        <v>20</v>
      </c>
      <c r="H167">
        <v>2506</v>
      </c>
      <c r="I167" s="10">
        <f>QUOTIENT(E167,H167)</f>
        <v>44</v>
      </c>
      <c r="J167" t="s">
        <v>21</v>
      </c>
      <c r="K167" t="s">
        <v>22</v>
      </c>
      <c r="L167">
        <v>1501563600</v>
      </c>
      <c r="M167" s="14">
        <f>(((L167/60)/60)/24)+DATE(1970,1,1)</f>
        <v>42948.208333333328</v>
      </c>
      <c r="N167">
        <v>1504328400</v>
      </c>
      <c r="O167" s="14">
        <f>(((N167/60)/60)/24)+DATE(1970,1,1)</f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8">
        <f>E168/D168</f>
        <v>1.3713265306122449</v>
      </c>
      <c r="G168" t="s">
        <v>20</v>
      </c>
      <c r="H168">
        <v>244</v>
      </c>
      <c r="I168" s="10">
        <f>QUOTIENT(E168,H168)</f>
        <v>55</v>
      </c>
      <c r="J168" t="s">
        <v>21</v>
      </c>
      <c r="K168" t="s">
        <v>22</v>
      </c>
      <c r="L168">
        <v>1292997600</v>
      </c>
      <c r="M168" s="14">
        <f>(((L168/60)/60)/24)+DATE(1970,1,1)</f>
        <v>40534.25</v>
      </c>
      <c r="N168">
        <v>1293343200</v>
      </c>
      <c r="O168" s="14">
        <f>(((N168/60)/60)/24)+DATE(1970,1,1)</f>
        <v>40538.25</v>
      </c>
      <c r="P168" t="b">
        <v>0</v>
      </c>
      <c r="Q168" t="b">
        <v>0</v>
      </c>
      <c r="R168" t="s">
        <v>122</v>
      </c>
      <c r="S168" t="s">
        <v>2042</v>
      </c>
      <c r="T168" t="s">
        <v>2043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8">
        <f>E169/D169</f>
        <v>4.155384615384615</v>
      </c>
      <c r="G169" t="s">
        <v>20</v>
      </c>
      <c r="H169">
        <v>146</v>
      </c>
      <c r="I169" s="10">
        <f>QUOTIENT(E169,H169)</f>
        <v>74</v>
      </c>
      <c r="J169" t="s">
        <v>26</v>
      </c>
      <c r="K169" t="s">
        <v>27</v>
      </c>
      <c r="L169">
        <v>1370840400</v>
      </c>
      <c r="M169" s="14">
        <f>(((L169/60)/60)/24)+DATE(1970,1,1)</f>
        <v>41435.208333333336</v>
      </c>
      <c r="N169">
        <v>1371704400</v>
      </c>
      <c r="O169" s="14">
        <f>(((N169/60)/60)/24)+DATE(1970,1,1)</f>
        <v>41445.208333333336</v>
      </c>
      <c r="P169" t="b">
        <v>0</v>
      </c>
      <c r="Q169" t="b">
        <v>0</v>
      </c>
      <c r="R169" t="s">
        <v>33</v>
      </c>
      <c r="S169" t="s">
        <v>2033</v>
      </c>
      <c r="T169" t="s">
        <v>2034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8">
        <f>E170/D170</f>
        <v>0.3130913348946136</v>
      </c>
      <c r="G170" t="s">
        <v>14</v>
      </c>
      <c r="H170">
        <v>955</v>
      </c>
      <c r="I170" s="10">
        <f>QUOTIENT(E170,H170)</f>
        <v>41</v>
      </c>
      <c r="J170" t="s">
        <v>36</v>
      </c>
      <c r="K170" t="s">
        <v>37</v>
      </c>
      <c r="L170">
        <v>1550815200</v>
      </c>
      <c r="M170" s="14">
        <f>(((L170/60)/60)/24)+DATE(1970,1,1)</f>
        <v>43518.25</v>
      </c>
      <c r="N170">
        <v>1552798800</v>
      </c>
      <c r="O170" s="14">
        <f>(((N170/60)/60)/24)+DATE(1970,1,1)</f>
        <v>43541.208333333328</v>
      </c>
      <c r="P170" t="b">
        <v>0</v>
      </c>
      <c r="Q170" t="b">
        <v>1</v>
      </c>
      <c r="R170" t="s">
        <v>60</v>
      </c>
      <c r="S170" t="s">
        <v>2039</v>
      </c>
      <c r="T170" t="s">
        <v>2048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8">
        <f>E171/D171</f>
        <v>4.240815450643777</v>
      </c>
      <c r="G171" t="s">
        <v>20</v>
      </c>
      <c r="H171">
        <v>1267</v>
      </c>
      <c r="I171" s="10">
        <f>QUOTIENT(E171,H171)</f>
        <v>77</v>
      </c>
      <c r="J171" t="s">
        <v>21</v>
      </c>
      <c r="K171" t="s">
        <v>22</v>
      </c>
      <c r="L171">
        <v>1339909200</v>
      </c>
      <c r="M171" s="14">
        <f>(((L171/60)/60)/24)+DATE(1970,1,1)</f>
        <v>41077.208333333336</v>
      </c>
      <c r="N171">
        <v>1342328400</v>
      </c>
      <c r="O171" s="14">
        <f>(((N171/60)/60)/24)+DATE(1970,1,1)</f>
        <v>41105.208333333336</v>
      </c>
      <c r="P171" t="b">
        <v>0</v>
      </c>
      <c r="Q171" t="b">
        <v>1</v>
      </c>
      <c r="R171" t="s">
        <v>100</v>
      </c>
      <c r="S171" t="s">
        <v>2037</v>
      </c>
      <c r="T171" t="s">
        <v>2058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8">
        <f>E172/D172</f>
        <v>2.9388623072833599E-2</v>
      </c>
      <c r="G172" t="s">
        <v>14</v>
      </c>
      <c r="H172">
        <v>67</v>
      </c>
      <c r="I172" s="10">
        <f>QUOTIENT(E172,H172)</f>
        <v>82</v>
      </c>
      <c r="J172" t="s">
        <v>21</v>
      </c>
      <c r="K172" t="s">
        <v>22</v>
      </c>
      <c r="L172">
        <v>1501736400</v>
      </c>
      <c r="M172" s="14">
        <f>(((L172/60)/60)/24)+DATE(1970,1,1)</f>
        <v>42950.208333333328</v>
      </c>
      <c r="N172">
        <v>1502341200</v>
      </c>
      <c r="O172" s="14">
        <f>(((N172/60)/60)/24)+DATE(1970,1,1)</f>
        <v>42957.208333333328</v>
      </c>
      <c r="P172" t="b">
        <v>0</v>
      </c>
      <c r="Q172" t="b">
        <v>0</v>
      </c>
      <c r="R172" t="s">
        <v>60</v>
      </c>
      <c r="S172" t="s">
        <v>2039</v>
      </c>
      <c r="T172" t="s">
        <v>2048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8">
        <f>E173/D173</f>
        <v>0.1063265306122449</v>
      </c>
      <c r="G173" t="s">
        <v>14</v>
      </c>
      <c r="H173">
        <v>5</v>
      </c>
      <c r="I173" s="10">
        <f>QUOTIENT(E173,H173)</f>
        <v>104</v>
      </c>
      <c r="J173" t="s">
        <v>21</v>
      </c>
      <c r="K173" t="s">
        <v>22</v>
      </c>
      <c r="L173">
        <v>1395291600</v>
      </c>
      <c r="M173" s="14">
        <f>(((L173/60)/60)/24)+DATE(1970,1,1)</f>
        <v>41718.208333333336</v>
      </c>
      <c r="N173">
        <v>1397192400</v>
      </c>
      <c r="O173" s="14">
        <f>(((N173/60)/60)/24)+DATE(1970,1,1)</f>
        <v>41740.208333333336</v>
      </c>
      <c r="P173" t="b">
        <v>0</v>
      </c>
      <c r="Q173" t="b">
        <v>0</v>
      </c>
      <c r="R173" t="s">
        <v>206</v>
      </c>
      <c r="S173" t="s">
        <v>2044</v>
      </c>
      <c r="T173" t="s">
        <v>2052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8">
        <f>E174/D174</f>
        <v>0.82874999999999999</v>
      </c>
      <c r="G174" t="s">
        <v>14</v>
      </c>
      <c r="H174">
        <v>26</v>
      </c>
      <c r="I174" s="10">
        <f>QUOTIENT(E174,H174)</f>
        <v>25</v>
      </c>
      <c r="J174" t="s">
        <v>21</v>
      </c>
      <c r="K174" t="s">
        <v>22</v>
      </c>
      <c r="L174">
        <v>1405746000</v>
      </c>
      <c r="M174" s="14">
        <f>(((L174/60)/60)/24)+DATE(1970,1,1)</f>
        <v>41839.208333333336</v>
      </c>
      <c r="N174">
        <v>1407042000</v>
      </c>
      <c r="O174" s="14">
        <f>(((N174/60)/60)/24)+DATE(1970,1,1)</f>
        <v>41854.208333333336</v>
      </c>
      <c r="P174" t="b">
        <v>0</v>
      </c>
      <c r="Q174" t="b">
        <v>1</v>
      </c>
      <c r="R174" t="s">
        <v>42</v>
      </c>
      <c r="S174" t="s">
        <v>2037</v>
      </c>
      <c r="T174" t="s">
        <v>2051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8">
        <f>E175/D175</f>
        <v>1.6301447776628748</v>
      </c>
      <c r="G175" t="s">
        <v>20</v>
      </c>
      <c r="H175">
        <v>1561</v>
      </c>
      <c r="I175" s="10">
        <f>QUOTIENT(E175,H175)</f>
        <v>100</v>
      </c>
      <c r="J175" t="s">
        <v>21</v>
      </c>
      <c r="K175" t="s">
        <v>22</v>
      </c>
      <c r="L175">
        <v>1368853200</v>
      </c>
      <c r="M175" s="14">
        <f>(((L175/60)/60)/24)+DATE(1970,1,1)</f>
        <v>41412.208333333336</v>
      </c>
      <c r="N175">
        <v>1369371600</v>
      </c>
      <c r="O175" s="14">
        <f>(((N175/60)/60)/24)+DATE(1970,1,1)</f>
        <v>41418.208333333336</v>
      </c>
      <c r="P175" t="b">
        <v>0</v>
      </c>
      <c r="Q175" t="b">
        <v>0</v>
      </c>
      <c r="R175" t="s">
        <v>33</v>
      </c>
      <c r="S175" t="s">
        <v>2033</v>
      </c>
      <c r="T175" t="s">
        <v>2034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8">
        <f>E176/D176</f>
        <v>8.9466666666666672</v>
      </c>
      <c r="G176" t="s">
        <v>20</v>
      </c>
      <c r="H176">
        <v>48</v>
      </c>
      <c r="I176" s="10">
        <f>QUOTIENT(E176,H176)</f>
        <v>111</v>
      </c>
      <c r="J176" t="s">
        <v>21</v>
      </c>
      <c r="K176" t="s">
        <v>22</v>
      </c>
      <c r="L176">
        <v>1444021200</v>
      </c>
      <c r="M176" s="14">
        <f>(((L176/60)/60)/24)+DATE(1970,1,1)</f>
        <v>42282.208333333328</v>
      </c>
      <c r="N176">
        <v>1444107600</v>
      </c>
      <c r="O176" s="14">
        <f>(((N176/60)/60)/24)+DATE(1970,1,1)</f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2049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8">
        <f>E177/D177</f>
        <v>0.26191501103752757</v>
      </c>
      <c r="G177" t="s">
        <v>14</v>
      </c>
      <c r="H177">
        <v>1130</v>
      </c>
      <c r="I177" s="10">
        <f>QUOTIENT(E177,H177)</f>
        <v>41</v>
      </c>
      <c r="J177" t="s">
        <v>21</v>
      </c>
      <c r="K177" t="s">
        <v>22</v>
      </c>
      <c r="L177">
        <v>1472619600</v>
      </c>
      <c r="M177" s="14">
        <f>(((L177/60)/60)/24)+DATE(1970,1,1)</f>
        <v>42613.208333333328</v>
      </c>
      <c r="N177">
        <v>1474261200</v>
      </c>
      <c r="O177" s="14">
        <f>(((N177/60)/60)/24)+DATE(1970,1,1)</f>
        <v>42632.208333333328</v>
      </c>
      <c r="P177" t="b">
        <v>0</v>
      </c>
      <c r="Q177" t="b">
        <v>0</v>
      </c>
      <c r="R177" t="s">
        <v>33</v>
      </c>
      <c r="S177" t="s">
        <v>2033</v>
      </c>
      <c r="T177" t="s">
        <v>2034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8">
        <f>E178/D178</f>
        <v>0.74834782608695649</v>
      </c>
      <c r="G178" t="s">
        <v>14</v>
      </c>
      <c r="H178">
        <v>782</v>
      </c>
      <c r="I178" s="10">
        <f>QUOTIENT(E178,H178)</f>
        <v>110</v>
      </c>
      <c r="J178" t="s">
        <v>21</v>
      </c>
      <c r="K178" t="s">
        <v>22</v>
      </c>
      <c r="L178">
        <v>1472878800</v>
      </c>
      <c r="M178" s="14">
        <f>(((L178/60)/60)/24)+DATE(1970,1,1)</f>
        <v>42616.208333333328</v>
      </c>
      <c r="N178">
        <v>1473656400</v>
      </c>
      <c r="O178" s="14">
        <f>(((N178/60)/60)/24)+DATE(1970,1,1)</f>
        <v>42625.208333333328</v>
      </c>
      <c r="P178" t="b">
        <v>0</v>
      </c>
      <c r="Q178" t="b">
        <v>0</v>
      </c>
      <c r="R178" t="s">
        <v>33</v>
      </c>
      <c r="S178" t="s">
        <v>2033</v>
      </c>
      <c r="T178" t="s">
        <v>2034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8">
        <f>E179/D179</f>
        <v>4.1647680412371137</v>
      </c>
      <c r="G179" t="s">
        <v>20</v>
      </c>
      <c r="H179">
        <v>2739</v>
      </c>
      <c r="I179" s="10">
        <f>QUOTIENT(E179,H179)</f>
        <v>58</v>
      </c>
      <c r="J179" t="s">
        <v>21</v>
      </c>
      <c r="K179" t="s">
        <v>22</v>
      </c>
      <c r="L179">
        <v>1289800800</v>
      </c>
      <c r="M179" s="14">
        <f>(((L179/60)/60)/24)+DATE(1970,1,1)</f>
        <v>40497.25</v>
      </c>
      <c r="N179">
        <v>1291960800</v>
      </c>
      <c r="O179" s="14">
        <f>(((N179/60)/60)/24)+DATE(1970,1,1)</f>
        <v>40522.25</v>
      </c>
      <c r="P179" t="b">
        <v>0</v>
      </c>
      <c r="Q179" t="b">
        <v>0</v>
      </c>
      <c r="R179" t="s">
        <v>33</v>
      </c>
      <c r="S179" t="s">
        <v>2033</v>
      </c>
      <c r="T179" t="s">
        <v>2034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8">
        <f>E180/D180</f>
        <v>0.96208333333333329</v>
      </c>
      <c r="G180" t="s">
        <v>14</v>
      </c>
      <c r="H180">
        <v>210</v>
      </c>
      <c r="I180" s="10">
        <f>QUOTIENT(E180,H180)</f>
        <v>32</v>
      </c>
      <c r="J180" t="s">
        <v>21</v>
      </c>
      <c r="K180" t="s">
        <v>22</v>
      </c>
      <c r="L180">
        <v>1505970000</v>
      </c>
      <c r="M180" s="14">
        <f>(((L180/60)/60)/24)+DATE(1970,1,1)</f>
        <v>42999.208333333328</v>
      </c>
      <c r="N180">
        <v>1506747600</v>
      </c>
      <c r="O180" s="14">
        <f>(((N180/60)/60)/24)+DATE(1970,1,1)</f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8">
        <f>E181/D181</f>
        <v>3.5771910112359548</v>
      </c>
      <c r="G181" t="s">
        <v>20</v>
      </c>
      <c r="H181">
        <v>3537</v>
      </c>
      <c r="I181" s="10">
        <f>QUOTIENT(E181,H181)</f>
        <v>45</v>
      </c>
      <c r="J181" t="s">
        <v>15</v>
      </c>
      <c r="K181" t="s">
        <v>16</v>
      </c>
      <c r="L181">
        <v>1363496400</v>
      </c>
      <c r="M181" s="14">
        <f>(((L181/60)/60)/24)+DATE(1970,1,1)</f>
        <v>41350.208333333336</v>
      </c>
      <c r="N181">
        <v>1363582800</v>
      </c>
      <c r="O181" s="14">
        <f>(((N181/60)/60)/24)+DATE(1970,1,1)</f>
        <v>41351.208333333336</v>
      </c>
      <c r="P181" t="b">
        <v>0</v>
      </c>
      <c r="Q181" t="b">
        <v>1</v>
      </c>
      <c r="R181" t="s">
        <v>33</v>
      </c>
      <c r="S181" t="s">
        <v>2033</v>
      </c>
      <c r="T181" t="s">
        <v>2034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8">
        <f>E182/D182</f>
        <v>3.0845714285714285</v>
      </c>
      <c r="G182" t="s">
        <v>20</v>
      </c>
      <c r="H182">
        <v>2107</v>
      </c>
      <c r="I182" s="10">
        <f>QUOTIENT(E182,H182)</f>
        <v>81</v>
      </c>
      <c r="J182" t="s">
        <v>26</v>
      </c>
      <c r="K182" t="s">
        <v>27</v>
      </c>
      <c r="L182">
        <v>1269234000</v>
      </c>
      <c r="M182" s="14">
        <f>(((L182/60)/60)/24)+DATE(1970,1,1)</f>
        <v>40259.208333333336</v>
      </c>
      <c r="N182">
        <v>1269666000</v>
      </c>
      <c r="O182" s="14">
        <f>(((N182/60)/60)/24)+DATE(1970,1,1)</f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2049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8">
        <f>E183/D183</f>
        <v>0.61802325581395345</v>
      </c>
      <c r="G183" t="s">
        <v>14</v>
      </c>
      <c r="H183">
        <v>136</v>
      </c>
      <c r="I183" s="10">
        <f>QUOTIENT(E183,H183)</f>
        <v>39</v>
      </c>
      <c r="J183" t="s">
        <v>21</v>
      </c>
      <c r="K183" t="s">
        <v>22</v>
      </c>
      <c r="L183">
        <v>1507093200</v>
      </c>
      <c r="M183" s="14">
        <f>(((L183/60)/60)/24)+DATE(1970,1,1)</f>
        <v>43012.208333333328</v>
      </c>
      <c r="N183">
        <v>1508648400</v>
      </c>
      <c r="O183" s="14">
        <f>(((N183/60)/60)/24)+DATE(1970,1,1)</f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8">
        <f>E184/D184</f>
        <v>7.2232472324723247</v>
      </c>
      <c r="G184" t="s">
        <v>20</v>
      </c>
      <c r="H184">
        <v>3318</v>
      </c>
      <c r="I184" s="10">
        <f>QUOTIENT(E184,H184)</f>
        <v>58</v>
      </c>
      <c r="J184" t="s">
        <v>36</v>
      </c>
      <c r="K184" t="s">
        <v>37</v>
      </c>
      <c r="L184">
        <v>1560574800</v>
      </c>
      <c r="M184" s="14">
        <f>(((L184/60)/60)/24)+DATE(1970,1,1)</f>
        <v>43631.208333333328</v>
      </c>
      <c r="N184">
        <v>1561957200</v>
      </c>
      <c r="O184" s="14">
        <f>(((N184/60)/60)/24)+DATE(1970,1,1)</f>
        <v>43647.208333333328</v>
      </c>
      <c r="P184" t="b">
        <v>0</v>
      </c>
      <c r="Q184" t="b">
        <v>0</v>
      </c>
      <c r="R184" t="s">
        <v>33</v>
      </c>
      <c r="S184" t="s">
        <v>2033</v>
      </c>
      <c r="T184" t="s">
        <v>2034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8">
        <f>E185/D185</f>
        <v>0.69117647058823528</v>
      </c>
      <c r="G185" t="s">
        <v>14</v>
      </c>
      <c r="H185">
        <v>86</v>
      </c>
      <c r="I185" s="10">
        <f>QUOTIENT(E185,H185)</f>
        <v>40</v>
      </c>
      <c r="J185" t="s">
        <v>15</v>
      </c>
      <c r="K185" t="s">
        <v>16</v>
      </c>
      <c r="L185">
        <v>1284008400</v>
      </c>
      <c r="M185" s="14">
        <f>(((L185/60)/60)/24)+DATE(1970,1,1)</f>
        <v>40430.208333333336</v>
      </c>
      <c r="N185">
        <v>1285131600</v>
      </c>
      <c r="O185" s="14">
        <f>(((N185/60)/60)/24)+DATE(1970,1,1)</f>
        <v>40443.208333333336</v>
      </c>
      <c r="P185" t="b">
        <v>0</v>
      </c>
      <c r="Q185" t="b">
        <v>0</v>
      </c>
      <c r="R185" t="s">
        <v>23</v>
      </c>
      <c r="S185" t="s">
        <v>2039</v>
      </c>
      <c r="T185" t="s">
        <v>2040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8">
        <f>E186/D186</f>
        <v>2.9305555555555554</v>
      </c>
      <c r="G186" t="s">
        <v>20</v>
      </c>
      <c r="H186">
        <v>340</v>
      </c>
      <c r="I186" s="10">
        <f>QUOTIENT(E186,H186)</f>
        <v>31</v>
      </c>
      <c r="J186" t="s">
        <v>21</v>
      </c>
      <c r="K186" t="s">
        <v>22</v>
      </c>
      <c r="L186">
        <v>1556859600</v>
      </c>
      <c r="M186" s="14">
        <f>(((L186/60)/60)/24)+DATE(1970,1,1)</f>
        <v>43588.208333333328</v>
      </c>
      <c r="N186">
        <v>1556946000</v>
      </c>
      <c r="O186" s="14">
        <f>(((N186/60)/60)/24)+DATE(1970,1,1)</f>
        <v>43589.208333333328</v>
      </c>
      <c r="P186" t="b">
        <v>0</v>
      </c>
      <c r="Q186" t="b">
        <v>0</v>
      </c>
      <c r="R186" t="s">
        <v>33</v>
      </c>
      <c r="S186" t="s">
        <v>2033</v>
      </c>
      <c r="T186" t="s">
        <v>2034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8">
        <f>E187/D187</f>
        <v>0.71799999999999997</v>
      </c>
      <c r="G187" t="s">
        <v>14</v>
      </c>
      <c r="H187">
        <v>19</v>
      </c>
      <c r="I187" s="10">
        <f>QUOTIENT(E187,H187)</f>
        <v>37</v>
      </c>
      <c r="J187" t="s">
        <v>21</v>
      </c>
      <c r="K187" t="s">
        <v>22</v>
      </c>
      <c r="L187">
        <v>1526187600</v>
      </c>
      <c r="M187" s="14">
        <f>(((L187/60)/60)/24)+DATE(1970,1,1)</f>
        <v>43233.208333333328</v>
      </c>
      <c r="N187">
        <v>1527138000</v>
      </c>
      <c r="O187" s="14">
        <f>(((N187/60)/60)/24)+DATE(1970,1,1)</f>
        <v>43244.208333333328</v>
      </c>
      <c r="P187" t="b">
        <v>0</v>
      </c>
      <c r="Q187" t="b">
        <v>0</v>
      </c>
      <c r="R187" t="s">
        <v>269</v>
      </c>
      <c r="S187" t="s">
        <v>2037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8">
        <f>E188/D188</f>
        <v>0.31934684684684683</v>
      </c>
      <c r="G188" t="s">
        <v>14</v>
      </c>
      <c r="H188">
        <v>886</v>
      </c>
      <c r="I188" s="10">
        <f>QUOTIENT(E188,H188)</f>
        <v>32</v>
      </c>
      <c r="J188" t="s">
        <v>21</v>
      </c>
      <c r="K188" t="s">
        <v>22</v>
      </c>
      <c r="L188">
        <v>1400821200</v>
      </c>
      <c r="M188" s="14">
        <f>(((L188/60)/60)/24)+DATE(1970,1,1)</f>
        <v>41782.208333333336</v>
      </c>
      <c r="N188">
        <v>1402117200</v>
      </c>
      <c r="O188" s="14">
        <f>(((N188/60)/60)/24)+DATE(1970,1,1)</f>
        <v>41797.208333333336</v>
      </c>
      <c r="P188" t="b">
        <v>0</v>
      </c>
      <c r="Q188" t="b">
        <v>0</v>
      </c>
      <c r="R188" t="s">
        <v>33</v>
      </c>
      <c r="S188" t="s">
        <v>2033</v>
      </c>
      <c r="T188" t="s">
        <v>2034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8">
        <f>E189/D189</f>
        <v>2.2987375415282392</v>
      </c>
      <c r="G189" t="s">
        <v>20</v>
      </c>
      <c r="H189">
        <v>1442</v>
      </c>
      <c r="I189" s="10">
        <f>QUOTIENT(E189,H189)</f>
        <v>95</v>
      </c>
      <c r="J189" t="s">
        <v>15</v>
      </c>
      <c r="K189" t="s">
        <v>16</v>
      </c>
      <c r="L189">
        <v>1361599200</v>
      </c>
      <c r="M189" s="14">
        <f>(((L189/60)/60)/24)+DATE(1970,1,1)</f>
        <v>41328.25</v>
      </c>
      <c r="N189">
        <v>1364014800</v>
      </c>
      <c r="O189" s="14">
        <f>(((N189/60)/60)/24)+DATE(1970,1,1)</f>
        <v>41356.208333333336</v>
      </c>
      <c r="P189" t="b">
        <v>0</v>
      </c>
      <c r="Q189" t="b">
        <v>1</v>
      </c>
      <c r="R189" t="s">
        <v>100</v>
      </c>
      <c r="S189" t="s">
        <v>2037</v>
      </c>
      <c r="T189" t="s">
        <v>2058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8">
        <f>E190/D190</f>
        <v>0.3201219512195122</v>
      </c>
      <c r="G190" t="s">
        <v>14</v>
      </c>
      <c r="H190">
        <v>35</v>
      </c>
      <c r="I190" s="10">
        <f>QUOTIENT(E190,H190)</f>
        <v>75</v>
      </c>
      <c r="J190" t="s">
        <v>107</v>
      </c>
      <c r="K190" t="s">
        <v>108</v>
      </c>
      <c r="L190">
        <v>1417500000</v>
      </c>
      <c r="M190" s="14">
        <f>(((L190/60)/60)/24)+DATE(1970,1,1)</f>
        <v>41975.25</v>
      </c>
      <c r="N190">
        <v>1417586400</v>
      </c>
      <c r="O190" s="14">
        <f>(((N190/60)/60)/24)+DATE(1970,1,1)</f>
        <v>41976.25</v>
      </c>
      <c r="P190" t="b">
        <v>0</v>
      </c>
      <c r="Q190" t="b">
        <v>0</v>
      </c>
      <c r="R190" t="s">
        <v>33</v>
      </c>
      <c r="S190" t="s">
        <v>2033</v>
      </c>
      <c r="T190" t="s">
        <v>2034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8">
        <f>E191/D191</f>
        <v>0.23525352848928385</v>
      </c>
      <c r="G191" t="s">
        <v>74</v>
      </c>
      <c r="H191">
        <v>441</v>
      </c>
      <c r="I191" s="10">
        <f>QUOTIENT(E191,H191)</f>
        <v>102</v>
      </c>
      <c r="J191" t="s">
        <v>21</v>
      </c>
      <c r="K191" t="s">
        <v>22</v>
      </c>
      <c r="L191">
        <v>1457071200</v>
      </c>
      <c r="M191" s="14">
        <f>(((L191/60)/60)/24)+DATE(1970,1,1)</f>
        <v>42433.25</v>
      </c>
      <c r="N191">
        <v>1457071200</v>
      </c>
      <c r="O191" s="14">
        <f>(((N191/60)/60)/24)+DATE(1970,1,1)</f>
        <v>42433.25</v>
      </c>
      <c r="P191" t="b">
        <v>0</v>
      </c>
      <c r="Q191" t="b">
        <v>0</v>
      </c>
      <c r="R191" t="s">
        <v>33</v>
      </c>
      <c r="S191" t="s">
        <v>2033</v>
      </c>
      <c r="T191" t="s">
        <v>2034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8">
        <f>E192/D192</f>
        <v>0.68594594594594593</v>
      </c>
      <c r="G192" t="s">
        <v>14</v>
      </c>
      <c r="H192">
        <v>24</v>
      </c>
      <c r="I192" s="10">
        <f>QUOTIENT(E192,H192)</f>
        <v>105</v>
      </c>
      <c r="J192" t="s">
        <v>21</v>
      </c>
      <c r="K192" t="s">
        <v>22</v>
      </c>
      <c r="L192">
        <v>1370322000</v>
      </c>
      <c r="M192" s="14">
        <f>(((L192/60)/60)/24)+DATE(1970,1,1)</f>
        <v>41429.208333333336</v>
      </c>
      <c r="N192">
        <v>1370408400</v>
      </c>
      <c r="O192" s="14">
        <f>(((N192/60)/60)/24)+DATE(1970,1,1)</f>
        <v>41430.208333333336</v>
      </c>
      <c r="P192" t="b">
        <v>0</v>
      </c>
      <c r="Q192" t="b">
        <v>1</v>
      </c>
      <c r="R192" t="s">
        <v>33</v>
      </c>
      <c r="S192" t="s">
        <v>2033</v>
      </c>
      <c r="T192" t="s">
        <v>2034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8">
        <f>E193/D193</f>
        <v>0.37952380952380954</v>
      </c>
      <c r="G193" t="s">
        <v>14</v>
      </c>
      <c r="H193">
        <v>86</v>
      </c>
      <c r="I193" s="10">
        <f>QUOTIENT(E193,H193)</f>
        <v>37</v>
      </c>
      <c r="J193" t="s">
        <v>107</v>
      </c>
      <c r="K193" t="s">
        <v>108</v>
      </c>
      <c r="L193">
        <v>1552366800</v>
      </c>
      <c r="M193" s="14">
        <f>(((L193/60)/60)/24)+DATE(1970,1,1)</f>
        <v>43536.208333333328</v>
      </c>
      <c r="N193">
        <v>1552626000</v>
      </c>
      <c r="O193" s="14">
        <f>(((N193/60)/60)/24)+DATE(1970,1,1)</f>
        <v>43539.208333333328</v>
      </c>
      <c r="P193" t="b">
        <v>0</v>
      </c>
      <c r="Q193" t="b">
        <v>0</v>
      </c>
      <c r="R193" t="s">
        <v>33</v>
      </c>
      <c r="S193" t="s">
        <v>2033</v>
      </c>
      <c r="T193" t="s">
        <v>2034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8">
        <f>E194/D194</f>
        <v>0.19992957746478873</v>
      </c>
      <c r="G194" t="s">
        <v>14</v>
      </c>
      <c r="H194">
        <v>243</v>
      </c>
      <c r="I194" s="10">
        <f>QUOTIENT(E194,H194)</f>
        <v>35</v>
      </c>
      <c r="J194" t="s">
        <v>21</v>
      </c>
      <c r="K194" t="s">
        <v>22</v>
      </c>
      <c r="L194">
        <v>1403845200</v>
      </c>
      <c r="M194" s="14">
        <f>(((L194/60)/60)/24)+DATE(1970,1,1)</f>
        <v>41817.208333333336</v>
      </c>
      <c r="N194">
        <v>1404190800</v>
      </c>
      <c r="O194" s="14">
        <f>(((N194/60)/60)/24)+DATE(1970,1,1)</f>
        <v>41821.208333333336</v>
      </c>
      <c r="P194" t="b">
        <v>0</v>
      </c>
      <c r="Q194" t="b">
        <v>0</v>
      </c>
      <c r="R194" t="s">
        <v>23</v>
      </c>
      <c r="S194" t="s">
        <v>2039</v>
      </c>
      <c r="T194" t="s">
        <v>2040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8">
        <f>E195/D195</f>
        <v>0.45636363636363636</v>
      </c>
      <c r="G195" t="s">
        <v>14</v>
      </c>
      <c r="H195">
        <v>65</v>
      </c>
      <c r="I195" s="10">
        <f>QUOTIENT(E195,H195)</f>
        <v>46</v>
      </c>
      <c r="J195" t="s">
        <v>21</v>
      </c>
      <c r="K195" t="s">
        <v>22</v>
      </c>
      <c r="L195">
        <v>1523163600</v>
      </c>
      <c r="M195" s="14">
        <f>(((L195/60)/60)/24)+DATE(1970,1,1)</f>
        <v>43198.208333333328</v>
      </c>
      <c r="N195">
        <v>1523509200</v>
      </c>
      <c r="O195" s="14">
        <f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2039</v>
      </c>
      <c r="T195" t="s">
        <v>2048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8">
        <f>E196/D196</f>
        <v>1.227605633802817</v>
      </c>
      <c r="G196" t="s">
        <v>20</v>
      </c>
      <c r="H196">
        <v>126</v>
      </c>
      <c r="I196" s="10">
        <f>QUOTIENT(E196,H196)</f>
        <v>69</v>
      </c>
      <c r="J196" t="s">
        <v>21</v>
      </c>
      <c r="K196" t="s">
        <v>22</v>
      </c>
      <c r="L196">
        <v>1442206800</v>
      </c>
      <c r="M196" s="14">
        <f>(((L196/60)/60)/24)+DATE(1970,1,1)</f>
        <v>42261.208333333328</v>
      </c>
      <c r="N196">
        <v>1443589200</v>
      </c>
      <c r="O196" s="14">
        <f>(((N196/60)/60)/24)+DATE(1970,1,1)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2039</v>
      </c>
      <c r="T196" t="s">
        <v>2046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8">
        <f>E197/D197</f>
        <v>3.61753164556962</v>
      </c>
      <c r="G197" t="s">
        <v>20</v>
      </c>
      <c r="H197">
        <v>524</v>
      </c>
      <c r="I197" s="10">
        <f>QUOTIENT(E197,H197)</f>
        <v>109</v>
      </c>
      <c r="J197" t="s">
        <v>21</v>
      </c>
      <c r="K197" t="s">
        <v>22</v>
      </c>
      <c r="L197">
        <v>1532840400</v>
      </c>
      <c r="M197" s="14">
        <f>(((L197/60)/60)/24)+DATE(1970,1,1)</f>
        <v>43310.208333333328</v>
      </c>
      <c r="N197">
        <v>1533445200</v>
      </c>
      <c r="O197" s="14">
        <f>(((N197/60)/60)/24)+DATE(1970,1,1)</f>
        <v>43317.208333333328</v>
      </c>
      <c r="P197" t="b">
        <v>0</v>
      </c>
      <c r="Q197" t="b">
        <v>0</v>
      </c>
      <c r="R197" t="s">
        <v>50</v>
      </c>
      <c r="S197" t="s">
        <v>2039</v>
      </c>
      <c r="T197" t="s">
        <v>2041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8">
        <f>E198/D198</f>
        <v>0.63146341463414635</v>
      </c>
      <c r="G198" t="s">
        <v>14</v>
      </c>
      <c r="H198">
        <v>100</v>
      </c>
      <c r="I198" s="10">
        <f>QUOTIENT(E198,H198)</f>
        <v>51</v>
      </c>
      <c r="J198" t="s">
        <v>36</v>
      </c>
      <c r="K198" t="s">
        <v>37</v>
      </c>
      <c r="L198">
        <v>1472878800</v>
      </c>
      <c r="M198" s="14">
        <f>(((L198/60)/60)/24)+DATE(1970,1,1)</f>
        <v>42616.208333333328</v>
      </c>
      <c r="N198">
        <v>1474520400</v>
      </c>
      <c r="O198" s="14">
        <f>(((N198/60)/60)/24)+DATE(1970,1,1)</f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2049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8">
        <f>E199/D199</f>
        <v>2.9820475319926874</v>
      </c>
      <c r="G199" t="s">
        <v>20</v>
      </c>
      <c r="H199">
        <v>1989</v>
      </c>
      <c r="I199" s="10">
        <f>QUOTIENT(E199,H199)</f>
        <v>82</v>
      </c>
      <c r="J199" t="s">
        <v>21</v>
      </c>
      <c r="K199" t="s">
        <v>22</v>
      </c>
      <c r="L199">
        <v>1498194000</v>
      </c>
      <c r="M199" s="14">
        <f>(((L199/60)/60)/24)+DATE(1970,1,1)</f>
        <v>42909.208333333328</v>
      </c>
      <c r="N199">
        <v>1499403600</v>
      </c>
      <c r="O199" s="14">
        <f>(((N199/60)/60)/24)+DATE(1970,1,1)</f>
        <v>42923.208333333328</v>
      </c>
      <c r="P199" t="b">
        <v>0</v>
      </c>
      <c r="Q199" t="b">
        <v>0</v>
      </c>
      <c r="R199" t="s">
        <v>53</v>
      </c>
      <c r="S199" t="s">
        <v>2037</v>
      </c>
      <c r="T199" t="s">
        <v>2050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8">
        <f>E200/D200</f>
        <v>9.5585443037974685E-2</v>
      </c>
      <c r="G200" t="s">
        <v>14</v>
      </c>
      <c r="H200">
        <v>168</v>
      </c>
      <c r="I200" s="10">
        <f>QUOTIENT(E200,H200)</f>
        <v>35</v>
      </c>
      <c r="J200" t="s">
        <v>21</v>
      </c>
      <c r="K200" t="s">
        <v>22</v>
      </c>
      <c r="L200">
        <v>1281070800</v>
      </c>
      <c r="M200" s="14">
        <f>(((L200/60)/60)/24)+DATE(1970,1,1)</f>
        <v>40396.208333333336</v>
      </c>
      <c r="N200">
        <v>1283576400</v>
      </c>
      <c r="O200" s="14">
        <f>(((N200/60)/60)/24)+DATE(1970,1,1)</f>
        <v>40425.208333333336</v>
      </c>
      <c r="P200" t="b">
        <v>0</v>
      </c>
      <c r="Q200" t="b">
        <v>0</v>
      </c>
      <c r="R200" t="s">
        <v>50</v>
      </c>
      <c r="S200" t="s">
        <v>2039</v>
      </c>
      <c r="T200" t="s">
        <v>2041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8">
        <f>E201/D201</f>
        <v>0.5377777777777778</v>
      </c>
      <c r="G201" t="s">
        <v>14</v>
      </c>
      <c r="H201">
        <v>13</v>
      </c>
      <c r="I201" s="10">
        <f>QUOTIENT(E201,H201)</f>
        <v>74</v>
      </c>
      <c r="J201" t="s">
        <v>21</v>
      </c>
      <c r="K201" t="s">
        <v>22</v>
      </c>
      <c r="L201">
        <v>1436245200</v>
      </c>
      <c r="M201" s="14">
        <f>(((L201/60)/60)/24)+DATE(1970,1,1)</f>
        <v>42192.208333333328</v>
      </c>
      <c r="N201">
        <v>1436590800</v>
      </c>
      <c r="O201" s="14">
        <f>(((N201/60)/60)/24)+DATE(1970,1,1)</f>
        <v>42196.208333333328</v>
      </c>
      <c r="P201" t="b">
        <v>0</v>
      </c>
      <c r="Q201" t="b">
        <v>0</v>
      </c>
      <c r="R201" t="s">
        <v>23</v>
      </c>
      <c r="S201" t="s">
        <v>2039</v>
      </c>
      <c r="T201" t="s">
        <v>2040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8">
        <f>E202/D202</f>
        <v>0.02</v>
      </c>
      <c r="G202" t="s">
        <v>14</v>
      </c>
      <c r="H202">
        <v>1</v>
      </c>
      <c r="I202" s="10">
        <f>QUOTIENT(E202,H202)</f>
        <v>2</v>
      </c>
      <c r="J202" t="s">
        <v>15</v>
      </c>
      <c r="K202" t="s">
        <v>16</v>
      </c>
      <c r="L202">
        <v>1269493200</v>
      </c>
      <c r="M202" s="14">
        <f>(((L202/60)/60)/24)+DATE(1970,1,1)</f>
        <v>40262.208333333336</v>
      </c>
      <c r="N202">
        <v>1270443600</v>
      </c>
      <c r="O202" s="14">
        <f>(((N202/60)/60)/24)+DATE(1970,1,1)</f>
        <v>40273.208333333336</v>
      </c>
      <c r="P202" t="b">
        <v>0</v>
      </c>
      <c r="Q202" t="b">
        <v>0</v>
      </c>
      <c r="R202" t="s">
        <v>33</v>
      </c>
      <c r="S202" t="s">
        <v>2033</v>
      </c>
      <c r="T202" t="s">
        <v>2034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8">
        <f>E203/D203</f>
        <v>6.8119047619047617</v>
      </c>
      <c r="G203" t="s">
        <v>20</v>
      </c>
      <c r="H203">
        <v>157</v>
      </c>
      <c r="I203" s="10">
        <f>QUOTIENT(E203,H203)</f>
        <v>91</v>
      </c>
      <c r="J203" t="s">
        <v>21</v>
      </c>
      <c r="K203" t="s">
        <v>22</v>
      </c>
      <c r="L203">
        <v>1406264400</v>
      </c>
      <c r="M203" s="14">
        <f>(((L203/60)/60)/24)+DATE(1970,1,1)</f>
        <v>41845.208333333336</v>
      </c>
      <c r="N203">
        <v>1407819600</v>
      </c>
      <c r="O203" s="14">
        <f>(((N203/60)/60)/24)+DATE(1970,1,1)</f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8">
        <f>E204/D204</f>
        <v>0.78831325301204824</v>
      </c>
      <c r="G204" t="s">
        <v>74</v>
      </c>
      <c r="H204">
        <v>82</v>
      </c>
      <c r="I204" s="10">
        <f>QUOTIENT(E204,H204)</f>
        <v>79</v>
      </c>
      <c r="J204" t="s">
        <v>21</v>
      </c>
      <c r="K204" t="s">
        <v>22</v>
      </c>
      <c r="L204">
        <v>1317531600</v>
      </c>
      <c r="M204" s="14">
        <f>(((L204/60)/60)/24)+DATE(1970,1,1)</f>
        <v>40818.208333333336</v>
      </c>
      <c r="N204">
        <v>1317877200</v>
      </c>
      <c r="O204" s="14">
        <f>(((N204/60)/60)/24)+DATE(1970,1,1)</f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8">
        <f>E205/D205</f>
        <v>1.3440792216817234</v>
      </c>
      <c r="G205" t="s">
        <v>20</v>
      </c>
      <c r="H205">
        <v>4498</v>
      </c>
      <c r="I205" s="10">
        <f>QUOTIENT(E205,H205)</f>
        <v>42</v>
      </c>
      <c r="J205" t="s">
        <v>26</v>
      </c>
      <c r="K205" t="s">
        <v>27</v>
      </c>
      <c r="L205">
        <v>1484632800</v>
      </c>
      <c r="M205" s="14">
        <f>(((L205/60)/60)/24)+DATE(1970,1,1)</f>
        <v>42752.25</v>
      </c>
      <c r="N205">
        <v>1484805600</v>
      </c>
      <c r="O205" s="14">
        <f>(((N205/60)/60)/24)+DATE(1970,1,1)</f>
        <v>42754.25</v>
      </c>
      <c r="P205" t="b">
        <v>0</v>
      </c>
      <c r="Q205" t="b">
        <v>0</v>
      </c>
      <c r="R205" t="s">
        <v>33</v>
      </c>
      <c r="S205" t="s">
        <v>2033</v>
      </c>
      <c r="T205" t="s">
        <v>2034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8">
        <f>E206/D206</f>
        <v>3.372E-2</v>
      </c>
      <c r="G206" t="s">
        <v>14</v>
      </c>
      <c r="H206">
        <v>40</v>
      </c>
      <c r="I206" s="10">
        <f>QUOTIENT(E206,H206)</f>
        <v>63</v>
      </c>
      <c r="J206" t="s">
        <v>21</v>
      </c>
      <c r="K206" t="s">
        <v>22</v>
      </c>
      <c r="L206">
        <v>1301806800</v>
      </c>
      <c r="M206" s="14">
        <f>(((L206/60)/60)/24)+DATE(1970,1,1)</f>
        <v>40636.208333333336</v>
      </c>
      <c r="N206">
        <v>1302670800</v>
      </c>
      <c r="O206" s="14">
        <f>(((N206/60)/60)/24)+DATE(1970,1,1)</f>
        <v>40646.208333333336</v>
      </c>
      <c r="P206" t="b">
        <v>0</v>
      </c>
      <c r="Q206" t="b">
        <v>0</v>
      </c>
      <c r="R206" t="s">
        <v>159</v>
      </c>
      <c r="S206" t="s">
        <v>2039</v>
      </c>
      <c r="T206" t="s">
        <v>2047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8">
        <f>E207/D207</f>
        <v>4.3184615384615386</v>
      </c>
      <c r="G207" t="s">
        <v>20</v>
      </c>
      <c r="H207">
        <v>80</v>
      </c>
      <c r="I207" s="10">
        <f>QUOTIENT(E207,H207)</f>
        <v>70</v>
      </c>
      <c r="J207" t="s">
        <v>21</v>
      </c>
      <c r="K207" t="s">
        <v>22</v>
      </c>
      <c r="L207">
        <v>1539752400</v>
      </c>
      <c r="M207" s="14">
        <f>(((L207/60)/60)/24)+DATE(1970,1,1)</f>
        <v>43390.208333333328</v>
      </c>
      <c r="N207">
        <v>1540789200</v>
      </c>
      <c r="O207" s="14">
        <f>(((N207/60)/60)/24)+DATE(1970,1,1)</f>
        <v>43402.208333333328</v>
      </c>
      <c r="P207" t="b">
        <v>1</v>
      </c>
      <c r="Q207" t="b">
        <v>0</v>
      </c>
      <c r="R207" t="s">
        <v>33</v>
      </c>
      <c r="S207" t="s">
        <v>2033</v>
      </c>
      <c r="T207" t="s">
        <v>2034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8">
        <f>E208/D208</f>
        <v>0.38844444444444443</v>
      </c>
      <c r="G208" t="s">
        <v>74</v>
      </c>
      <c r="H208">
        <v>57</v>
      </c>
      <c r="I208" s="10">
        <f>QUOTIENT(E208,H208)</f>
        <v>61</v>
      </c>
      <c r="J208" t="s">
        <v>21</v>
      </c>
      <c r="K208" t="s">
        <v>22</v>
      </c>
      <c r="L208">
        <v>1267250400</v>
      </c>
      <c r="M208" s="14">
        <f>(((L208/60)/60)/24)+DATE(1970,1,1)</f>
        <v>40236.25</v>
      </c>
      <c r="N208">
        <v>1268028000</v>
      </c>
      <c r="O208" s="14">
        <f>(((N208/60)/60)/24)+DATE(1970,1,1)</f>
        <v>40245.25</v>
      </c>
      <c r="P208" t="b">
        <v>0</v>
      </c>
      <c r="Q208" t="b">
        <v>0</v>
      </c>
      <c r="R208" t="s">
        <v>119</v>
      </c>
      <c r="S208" t="s">
        <v>2044</v>
      </c>
      <c r="T208" t="s">
        <v>2054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8">
        <f>E209/D209</f>
        <v>4.2569999999999997</v>
      </c>
      <c r="G209" t="s">
        <v>20</v>
      </c>
      <c r="H209">
        <v>43</v>
      </c>
      <c r="I209" s="10">
        <f>QUOTIENT(E209,H209)</f>
        <v>99</v>
      </c>
      <c r="J209" t="s">
        <v>21</v>
      </c>
      <c r="K209" t="s">
        <v>22</v>
      </c>
      <c r="L209">
        <v>1535432400</v>
      </c>
      <c r="M209" s="14">
        <f>(((L209/60)/60)/24)+DATE(1970,1,1)</f>
        <v>43340.208333333328</v>
      </c>
      <c r="N209">
        <v>1537160400</v>
      </c>
      <c r="O209" s="14">
        <f>(((N209/60)/60)/24)+DATE(1970,1,1)</f>
        <v>43360.208333333328</v>
      </c>
      <c r="P209" t="b">
        <v>0</v>
      </c>
      <c r="Q209" t="b">
        <v>1</v>
      </c>
      <c r="R209" t="s">
        <v>23</v>
      </c>
      <c r="S209" t="s">
        <v>2039</v>
      </c>
      <c r="T209" t="s">
        <v>2040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8">
        <f>E210/D210</f>
        <v>1.0112239715591671</v>
      </c>
      <c r="G210" t="s">
        <v>20</v>
      </c>
      <c r="H210">
        <v>2053</v>
      </c>
      <c r="I210" s="10">
        <f>QUOTIENT(E210,H210)</f>
        <v>96</v>
      </c>
      <c r="J210" t="s">
        <v>21</v>
      </c>
      <c r="K210" t="s">
        <v>22</v>
      </c>
      <c r="L210">
        <v>1510207200</v>
      </c>
      <c r="M210" s="14">
        <f>(((L210/60)/60)/24)+DATE(1970,1,1)</f>
        <v>43048.25</v>
      </c>
      <c r="N210">
        <v>1512280800</v>
      </c>
      <c r="O210" s="14">
        <f>(((N210/60)/60)/24)+DATE(1970,1,1)</f>
        <v>43072.25</v>
      </c>
      <c r="P210" t="b">
        <v>0</v>
      </c>
      <c r="Q210" t="b">
        <v>0</v>
      </c>
      <c r="R210" t="s">
        <v>42</v>
      </c>
      <c r="S210" t="s">
        <v>2037</v>
      </c>
      <c r="T210" t="s">
        <v>2051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8">
        <f>E211/D211</f>
        <v>0.21188688946015424</v>
      </c>
      <c r="G211" t="s">
        <v>47</v>
      </c>
      <c r="H211">
        <v>808</v>
      </c>
      <c r="I211" s="10">
        <f>QUOTIENT(E211,H211)</f>
        <v>51</v>
      </c>
      <c r="J211" t="s">
        <v>26</v>
      </c>
      <c r="K211" t="s">
        <v>27</v>
      </c>
      <c r="L211">
        <v>1462510800</v>
      </c>
      <c r="M211" s="14">
        <f>(((L211/60)/60)/24)+DATE(1970,1,1)</f>
        <v>42496.208333333328</v>
      </c>
      <c r="N211">
        <v>1463115600</v>
      </c>
      <c r="O211" s="14">
        <f>(((N211/60)/60)/24)+DATE(1970,1,1)</f>
        <v>42503.208333333328</v>
      </c>
      <c r="P211" t="b">
        <v>0</v>
      </c>
      <c r="Q211" t="b">
        <v>0</v>
      </c>
      <c r="R211" t="s">
        <v>42</v>
      </c>
      <c r="S211" t="s">
        <v>2037</v>
      </c>
      <c r="T211" t="s">
        <v>2051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8">
        <f>E212/D212</f>
        <v>0.67425531914893622</v>
      </c>
      <c r="G212" t="s">
        <v>14</v>
      </c>
      <c r="H212">
        <v>226</v>
      </c>
      <c r="I212" s="10">
        <f>QUOTIENT(E212,H212)</f>
        <v>28</v>
      </c>
      <c r="J212" t="s">
        <v>36</v>
      </c>
      <c r="K212" t="s">
        <v>37</v>
      </c>
      <c r="L212">
        <v>1488520800</v>
      </c>
      <c r="M212" s="14">
        <f>(((L212/60)/60)/24)+DATE(1970,1,1)</f>
        <v>42797.25</v>
      </c>
      <c r="N212">
        <v>1490850000</v>
      </c>
      <c r="O212" s="14">
        <f>(((N212/60)/60)/24)+DATE(1970,1,1)</f>
        <v>42824.208333333328</v>
      </c>
      <c r="P212" t="b">
        <v>0</v>
      </c>
      <c r="Q212" t="b">
        <v>0</v>
      </c>
      <c r="R212" t="s">
        <v>474</v>
      </c>
      <c r="S212" t="s">
        <v>2037</v>
      </c>
      <c r="T212" t="s">
        <v>2053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8">
        <f>E213/D213</f>
        <v>0.9492337164750958</v>
      </c>
      <c r="G213" t="s">
        <v>14</v>
      </c>
      <c r="H213">
        <v>1625</v>
      </c>
      <c r="I213" s="10">
        <f>QUOTIENT(E213,H213)</f>
        <v>60</v>
      </c>
      <c r="J213" t="s">
        <v>21</v>
      </c>
      <c r="K213" t="s">
        <v>22</v>
      </c>
      <c r="L213">
        <v>1377579600</v>
      </c>
      <c r="M213" s="14">
        <f>(((L213/60)/60)/24)+DATE(1970,1,1)</f>
        <v>41513.208333333336</v>
      </c>
      <c r="N213">
        <v>1379653200</v>
      </c>
      <c r="O213" s="14">
        <f>(((N213/60)/60)/24)+DATE(1970,1,1)</f>
        <v>41537.208333333336</v>
      </c>
      <c r="P213" t="b">
        <v>0</v>
      </c>
      <c r="Q213" t="b">
        <v>0</v>
      </c>
      <c r="R213" t="s">
        <v>33</v>
      </c>
      <c r="S213" t="s">
        <v>2033</v>
      </c>
      <c r="T213" t="s">
        <v>2034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8">
        <f>E214/D214</f>
        <v>1.5185185185185186</v>
      </c>
      <c r="G214" t="s">
        <v>20</v>
      </c>
      <c r="H214">
        <v>168</v>
      </c>
      <c r="I214" s="10">
        <f>QUOTIENT(E214,H214)</f>
        <v>73</v>
      </c>
      <c r="J214" t="s">
        <v>21</v>
      </c>
      <c r="K214" t="s">
        <v>22</v>
      </c>
      <c r="L214">
        <v>1576389600</v>
      </c>
      <c r="M214" s="14">
        <f>(((L214/60)/60)/24)+DATE(1970,1,1)</f>
        <v>43814.25</v>
      </c>
      <c r="N214">
        <v>1580364000</v>
      </c>
      <c r="O214" s="14">
        <f>(((N214/60)/60)/24)+DATE(1970,1,1)</f>
        <v>43860.25</v>
      </c>
      <c r="P214" t="b">
        <v>0</v>
      </c>
      <c r="Q214" t="b">
        <v>0</v>
      </c>
      <c r="R214" t="s">
        <v>33</v>
      </c>
      <c r="S214" t="s">
        <v>2033</v>
      </c>
      <c r="T214" t="s">
        <v>2034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8">
        <f>E215/D215</f>
        <v>1.9516382252559727</v>
      </c>
      <c r="G215" t="s">
        <v>20</v>
      </c>
      <c r="H215">
        <v>4289</v>
      </c>
      <c r="I215" s="10">
        <f>QUOTIENT(E215,H215)</f>
        <v>39</v>
      </c>
      <c r="J215" t="s">
        <v>21</v>
      </c>
      <c r="K215" t="s">
        <v>22</v>
      </c>
      <c r="L215">
        <v>1289019600</v>
      </c>
      <c r="M215" s="14">
        <f>(((L215/60)/60)/24)+DATE(1970,1,1)</f>
        <v>40488.208333333336</v>
      </c>
      <c r="N215">
        <v>1289714400</v>
      </c>
      <c r="O215" s="14">
        <f>(((N215/60)/60)/24)+DATE(1970,1,1)</f>
        <v>40496.25</v>
      </c>
      <c r="P215" t="b">
        <v>0</v>
      </c>
      <c r="Q215" t="b">
        <v>1</v>
      </c>
      <c r="R215" t="s">
        <v>60</v>
      </c>
      <c r="S215" t="s">
        <v>2039</v>
      </c>
      <c r="T215" t="s">
        <v>2048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8">
        <f>E216/D216</f>
        <v>10.231428571428571</v>
      </c>
      <c r="G216" t="s">
        <v>20</v>
      </c>
      <c r="H216">
        <v>165</v>
      </c>
      <c r="I216" s="10">
        <f>QUOTIENT(E216,H216)</f>
        <v>86</v>
      </c>
      <c r="J216" t="s">
        <v>21</v>
      </c>
      <c r="K216" t="s">
        <v>22</v>
      </c>
      <c r="L216">
        <v>1282194000</v>
      </c>
      <c r="M216" s="14">
        <f>(((L216/60)/60)/24)+DATE(1970,1,1)</f>
        <v>40409.208333333336</v>
      </c>
      <c r="N216">
        <v>1282712400</v>
      </c>
      <c r="O216" s="14">
        <f>(((N216/60)/60)/24)+DATE(1970,1,1)</f>
        <v>40415.208333333336</v>
      </c>
      <c r="P216" t="b">
        <v>0</v>
      </c>
      <c r="Q216" t="b">
        <v>0</v>
      </c>
      <c r="R216" t="s">
        <v>23</v>
      </c>
      <c r="S216" t="s">
        <v>2039</v>
      </c>
      <c r="T216" t="s">
        <v>2040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8">
        <f>E217/D217</f>
        <v>3.8418367346938778E-2</v>
      </c>
      <c r="G217" t="s">
        <v>14</v>
      </c>
      <c r="H217">
        <v>143</v>
      </c>
      <c r="I217" s="10">
        <f>QUOTIENT(E217,H217)</f>
        <v>42</v>
      </c>
      <c r="J217" t="s">
        <v>21</v>
      </c>
      <c r="K217" t="s">
        <v>22</v>
      </c>
      <c r="L217">
        <v>1550037600</v>
      </c>
      <c r="M217" s="14">
        <f>(((L217/60)/60)/24)+DATE(1970,1,1)</f>
        <v>43509.25</v>
      </c>
      <c r="N217">
        <v>1550210400</v>
      </c>
      <c r="O217" s="14">
        <f>(((N217/60)/60)/24)+DATE(1970,1,1)</f>
        <v>43511.25</v>
      </c>
      <c r="P217" t="b">
        <v>0</v>
      </c>
      <c r="Q217" t="b">
        <v>0</v>
      </c>
      <c r="R217" t="s">
        <v>33</v>
      </c>
      <c r="S217" t="s">
        <v>2033</v>
      </c>
      <c r="T217" t="s">
        <v>2034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8">
        <f>E218/D218</f>
        <v>1.5507066557107643</v>
      </c>
      <c r="G218" t="s">
        <v>20</v>
      </c>
      <c r="H218">
        <v>1815</v>
      </c>
      <c r="I218" s="10">
        <f>QUOTIENT(E218,H218)</f>
        <v>103</v>
      </c>
      <c r="J218" t="s">
        <v>21</v>
      </c>
      <c r="K218" t="s">
        <v>22</v>
      </c>
      <c r="L218">
        <v>1321941600</v>
      </c>
      <c r="M218" s="14">
        <f>(((L218/60)/60)/24)+DATE(1970,1,1)</f>
        <v>40869.25</v>
      </c>
      <c r="N218">
        <v>1322114400</v>
      </c>
      <c r="O218" s="14">
        <f>(((N218/60)/60)/24)+DATE(1970,1,1)</f>
        <v>40871.25</v>
      </c>
      <c r="P218" t="b">
        <v>0</v>
      </c>
      <c r="Q218" t="b">
        <v>0</v>
      </c>
      <c r="R218" t="s">
        <v>33</v>
      </c>
      <c r="S218" t="s">
        <v>2033</v>
      </c>
      <c r="T218" t="s">
        <v>2034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8">
        <f>E219/D219</f>
        <v>0.44753477588871715</v>
      </c>
      <c r="G219" t="s">
        <v>14</v>
      </c>
      <c r="H219">
        <v>934</v>
      </c>
      <c r="I219" s="10">
        <f>QUOTIENT(E219,H219)</f>
        <v>62</v>
      </c>
      <c r="J219" t="s">
        <v>21</v>
      </c>
      <c r="K219" t="s">
        <v>22</v>
      </c>
      <c r="L219">
        <v>1556427600</v>
      </c>
      <c r="M219" s="14">
        <f>(((L219/60)/60)/24)+DATE(1970,1,1)</f>
        <v>43583.208333333328</v>
      </c>
      <c r="N219">
        <v>1557205200</v>
      </c>
      <c r="O219" s="14">
        <f>(((N219/60)/60)/24)+DATE(1970,1,1)</f>
        <v>43592.208333333328</v>
      </c>
      <c r="P219" t="b">
        <v>0</v>
      </c>
      <c r="Q219" t="b">
        <v>0</v>
      </c>
      <c r="R219" t="s">
        <v>474</v>
      </c>
      <c r="S219" t="s">
        <v>2037</v>
      </c>
      <c r="T219" t="s">
        <v>2053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8">
        <f>E220/D220</f>
        <v>2.1594736842105262</v>
      </c>
      <c r="G220" t="s">
        <v>20</v>
      </c>
      <c r="H220">
        <v>397</v>
      </c>
      <c r="I220" s="10">
        <f>QUOTIENT(E220,H220)</f>
        <v>31</v>
      </c>
      <c r="J220" t="s">
        <v>40</v>
      </c>
      <c r="K220" t="s">
        <v>41</v>
      </c>
      <c r="L220">
        <v>1320991200</v>
      </c>
      <c r="M220" s="14">
        <f>(((L220/60)/60)/24)+DATE(1970,1,1)</f>
        <v>40858.25</v>
      </c>
      <c r="N220">
        <v>1323928800</v>
      </c>
      <c r="O220" s="14">
        <f>(((N220/60)/60)/24)+DATE(1970,1,1)</f>
        <v>40892.25</v>
      </c>
      <c r="P220" t="b">
        <v>0</v>
      </c>
      <c r="Q220" t="b">
        <v>1</v>
      </c>
      <c r="R220" t="s">
        <v>100</v>
      </c>
      <c r="S220" t="s">
        <v>2037</v>
      </c>
      <c r="T220" t="s">
        <v>2058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8">
        <f>E221/D221</f>
        <v>3.3212709832134291</v>
      </c>
      <c r="G221" t="s">
        <v>20</v>
      </c>
      <c r="H221">
        <v>1539</v>
      </c>
      <c r="I221" s="10">
        <f>QUOTIENT(E221,H221)</f>
        <v>89</v>
      </c>
      <c r="J221" t="s">
        <v>21</v>
      </c>
      <c r="K221" t="s">
        <v>22</v>
      </c>
      <c r="L221">
        <v>1345093200</v>
      </c>
      <c r="M221" s="14">
        <f>(((L221/60)/60)/24)+DATE(1970,1,1)</f>
        <v>41137.208333333336</v>
      </c>
      <c r="N221">
        <v>1346130000</v>
      </c>
      <c r="O221" s="14">
        <f>(((N221/60)/60)/24)+DATE(1970,1,1)</f>
        <v>41149.208333333336</v>
      </c>
      <c r="P221" t="b">
        <v>0</v>
      </c>
      <c r="Q221" t="b">
        <v>0</v>
      </c>
      <c r="R221" t="s">
        <v>71</v>
      </c>
      <c r="S221" t="s">
        <v>2037</v>
      </c>
      <c r="T221" t="s">
        <v>2038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8">
        <f>E222/D222</f>
        <v>8.4430379746835441E-2</v>
      </c>
      <c r="G222" t="s">
        <v>14</v>
      </c>
      <c r="H222">
        <v>17</v>
      </c>
      <c r="I222" s="10">
        <f>QUOTIENT(E222,H222)</f>
        <v>39</v>
      </c>
      <c r="J222" t="s">
        <v>21</v>
      </c>
      <c r="K222" t="s">
        <v>22</v>
      </c>
      <c r="L222">
        <v>1309496400</v>
      </c>
      <c r="M222" s="14">
        <f>(((L222/60)/60)/24)+DATE(1970,1,1)</f>
        <v>40725.208333333336</v>
      </c>
      <c r="N222">
        <v>1311051600</v>
      </c>
      <c r="O222" s="14">
        <f>(((N222/60)/60)/24)+DATE(1970,1,1)</f>
        <v>40743.208333333336</v>
      </c>
      <c r="P222" t="b">
        <v>1</v>
      </c>
      <c r="Q222" t="b">
        <v>0</v>
      </c>
      <c r="R222" t="s">
        <v>33</v>
      </c>
      <c r="S222" t="s">
        <v>2033</v>
      </c>
      <c r="T222" t="s">
        <v>2034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8">
        <f>E223/D223</f>
        <v>0.9862551440329218</v>
      </c>
      <c r="G223" t="s">
        <v>14</v>
      </c>
      <c r="H223">
        <v>2179</v>
      </c>
      <c r="I223" s="10">
        <f>QUOTIENT(E223,H223)</f>
        <v>54</v>
      </c>
      <c r="J223" t="s">
        <v>21</v>
      </c>
      <c r="K223" t="s">
        <v>22</v>
      </c>
      <c r="L223">
        <v>1340254800</v>
      </c>
      <c r="M223" s="14">
        <f>(((L223/60)/60)/24)+DATE(1970,1,1)</f>
        <v>41081.208333333336</v>
      </c>
      <c r="N223">
        <v>1340427600</v>
      </c>
      <c r="O223" s="14">
        <f>(((N223/60)/60)/24)+DATE(1970,1,1)</f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8">
        <f>E224/D224</f>
        <v>1.3797916666666667</v>
      </c>
      <c r="G224" t="s">
        <v>20</v>
      </c>
      <c r="H224">
        <v>138</v>
      </c>
      <c r="I224" s="10">
        <f>QUOTIENT(E224,H224)</f>
        <v>47</v>
      </c>
      <c r="J224" t="s">
        <v>21</v>
      </c>
      <c r="K224" t="s">
        <v>22</v>
      </c>
      <c r="L224">
        <v>1412226000</v>
      </c>
      <c r="M224" s="14">
        <f>(((L224/60)/60)/24)+DATE(1970,1,1)</f>
        <v>41914.208333333336</v>
      </c>
      <c r="N224">
        <v>1412312400</v>
      </c>
      <c r="O224" s="14">
        <f>(((N224/60)/60)/24)+DATE(1970,1,1)</f>
        <v>41915.208333333336</v>
      </c>
      <c r="P224" t="b">
        <v>0</v>
      </c>
      <c r="Q224" t="b">
        <v>0</v>
      </c>
      <c r="R224" t="s">
        <v>122</v>
      </c>
      <c r="S224" t="s">
        <v>2042</v>
      </c>
      <c r="T224" t="s">
        <v>2043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8">
        <f>E225/D225</f>
        <v>0.93810996563573879</v>
      </c>
      <c r="G225" t="s">
        <v>14</v>
      </c>
      <c r="H225">
        <v>931</v>
      </c>
      <c r="I225" s="10">
        <f>QUOTIENT(E225,H225)</f>
        <v>87</v>
      </c>
      <c r="J225" t="s">
        <v>21</v>
      </c>
      <c r="K225" t="s">
        <v>22</v>
      </c>
      <c r="L225">
        <v>1458104400</v>
      </c>
      <c r="M225" s="14">
        <f>(((L225/60)/60)/24)+DATE(1970,1,1)</f>
        <v>42445.208333333328</v>
      </c>
      <c r="N225">
        <v>1459314000</v>
      </c>
      <c r="O225" s="14">
        <f>(((N225/60)/60)/24)+DATE(1970,1,1)</f>
        <v>42459.208333333328</v>
      </c>
      <c r="P225" t="b">
        <v>0</v>
      </c>
      <c r="Q225" t="b">
        <v>0</v>
      </c>
      <c r="R225" t="s">
        <v>33</v>
      </c>
      <c r="S225" t="s">
        <v>2033</v>
      </c>
      <c r="T225" t="s">
        <v>2034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8">
        <f>E226/D226</f>
        <v>4.0363930885529156</v>
      </c>
      <c r="G226" t="s">
        <v>20</v>
      </c>
      <c r="H226">
        <v>3594</v>
      </c>
      <c r="I226" s="10">
        <f>QUOTIENT(E226,H226)</f>
        <v>51</v>
      </c>
      <c r="J226" t="s">
        <v>21</v>
      </c>
      <c r="K226" t="s">
        <v>22</v>
      </c>
      <c r="L226">
        <v>1411534800</v>
      </c>
      <c r="M226" s="14">
        <f>(((L226/60)/60)/24)+DATE(1970,1,1)</f>
        <v>41906.208333333336</v>
      </c>
      <c r="N226">
        <v>1415426400</v>
      </c>
      <c r="O226" s="14">
        <f>(((N226/60)/60)/24)+DATE(1970,1,1)</f>
        <v>41951.25</v>
      </c>
      <c r="P226" t="b">
        <v>0</v>
      </c>
      <c r="Q226" t="b">
        <v>0</v>
      </c>
      <c r="R226" t="s">
        <v>474</v>
      </c>
      <c r="S226" t="s">
        <v>2037</v>
      </c>
      <c r="T226" t="s">
        <v>2053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8">
        <f>E227/D227</f>
        <v>2.6017404129793511</v>
      </c>
      <c r="G227" t="s">
        <v>20</v>
      </c>
      <c r="H227">
        <v>5880</v>
      </c>
      <c r="I227" s="10">
        <f>QUOTIENT(E227,H227)</f>
        <v>29</v>
      </c>
      <c r="J227" t="s">
        <v>21</v>
      </c>
      <c r="K227" t="s">
        <v>22</v>
      </c>
      <c r="L227">
        <v>1399093200</v>
      </c>
      <c r="M227" s="14">
        <f>(((L227/60)/60)/24)+DATE(1970,1,1)</f>
        <v>41762.208333333336</v>
      </c>
      <c r="N227">
        <v>1399093200</v>
      </c>
      <c r="O227" s="14">
        <f>(((N227/60)/60)/24)+DATE(1970,1,1)</f>
        <v>41762.208333333336</v>
      </c>
      <c r="P227" t="b">
        <v>1</v>
      </c>
      <c r="Q227" t="b">
        <v>0</v>
      </c>
      <c r="R227" t="s">
        <v>23</v>
      </c>
      <c r="S227" t="s">
        <v>2039</v>
      </c>
      <c r="T227" t="s">
        <v>2040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8">
        <f>E228/D228</f>
        <v>3.6663333333333332</v>
      </c>
      <c r="G228" t="s">
        <v>20</v>
      </c>
      <c r="H228">
        <v>112</v>
      </c>
      <c r="I228" s="10">
        <f>QUOTIENT(E228,H228)</f>
        <v>98</v>
      </c>
      <c r="J228" t="s">
        <v>21</v>
      </c>
      <c r="K228" t="s">
        <v>22</v>
      </c>
      <c r="L228">
        <v>1270702800</v>
      </c>
      <c r="M228" s="14">
        <f>(((L228/60)/60)/24)+DATE(1970,1,1)</f>
        <v>40276.208333333336</v>
      </c>
      <c r="N228">
        <v>1273899600</v>
      </c>
      <c r="O228" s="14">
        <f>(((N228/60)/60)/24)+DATE(1970,1,1)</f>
        <v>40313.208333333336</v>
      </c>
      <c r="P228" t="b">
        <v>0</v>
      </c>
      <c r="Q228" t="b">
        <v>0</v>
      </c>
      <c r="R228" t="s">
        <v>122</v>
      </c>
      <c r="S228" t="s">
        <v>2042</v>
      </c>
      <c r="T228" t="s">
        <v>2043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8">
        <f>E229/D229</f>
        <v>1.687208538587849</v>
      </c>
      <c r="G229" t="s">
        <v>20</v>
      </c>
      <c r="H229">
        <v>943</v>
      </c>
      <c r="I229" s="10">
        <f>QUOTIENT(E229,H229)</f>
        <v>108</v>
      </c>
      <c r="J229" t="s">
        <v>21</v>
      </c>
      <c r="K229" t="s">
        <v>22</v>
      </c>
      <c r="L229">
        <v>1431666000</v>
      </c>
      <c r="M229" s="14">
        <f>(((L229/60)/60)/24)+DATE(1970,1,1)</f>
        <v>42139.208333333328</v>
      </c>
      <c r="N229">
        <v>1432184400</v>
      </c>
      <c r="O229" s="14">
        <f>(((N229/60)/60)/24)+DATE(1970,1,1)</f>
        <v>42145.208333333328</v>
      </c>
      <c r="P229" t="b">
        <v>0</v>
      </c>
      <c r="Q229" t="b">
        <v>0</v>
      </c>
      <c r="R229" t="s">
        <v>292</v>
      </c>
      <c r="S229" t="s">
        <v>2055</v>
      </c>
      <c r="T229" t="s">
        <v>2059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8">
        <f>E230/D230</f>
        <v>1.1990717911530093</v>
      </c>
      <c r="G230" t="s">
        <v>20</v>
      </c>
      <c r="H230">
        <v>2468</v>
      </c>
      <c r="I230" s="10">
        <f>QUOTIENT(E230,H230)</f>
        <v>66</v>
      </c>
      <c r="J230" t="s">
        <v>21</v>
      </c>
      <c r="K230" t="s">
        <v>22</v>
      </c>
      <c r="L230">
        <v>1472619600</v>
      </c>
      <c r="M230" s="14">
        <f>(((L230/60)/60)/24)+DATE(1970,1,1)</f>
        <v>42613.208333333328</v>
      </c>
      <c r="N230">
        <v>1474779600</v>
      </c>
      <c r="O230" s="14">
        <f>(((N230/60)/60)/24)+DATE(1970,1,1)</f>
        <v>42638.208333333328</v>
      </c>
      <c r="P230" t="b">
        <v>0</v>
      </c>
      <c r="Q230" t="b">
        <v>0</v>
      </c>
      <c r="R230" t="s">
        <v>71</v>
      </c>
      <c r="S230" t="s">
        <v>2037</v>
      </c>
      <c r="T230" t="s">
        <v>2038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8">
        <f>E231/D231</f>
        <v>1.936892523364486</v>
      </c>
      <c r="G231" t="s">
        <v>20</v>
      </c>
      <c r="H231">
        <v>2551</v>
      </c>
      <c r="I231" s="10">
        <f>QUOTIENT(E231,H231)</f>
        <v>64</v>
      </c>
      <c r="J231" t="s">
        <v>21</v>
      </c>
      <c r="K231" t="s">
        <v>22</v>
      </c>
      <c r="L231">
        <v>1496293200</v>
      </c>
      <c r="M231" s="14">
        <f>(((L231/60)/60)/24)+DATE(1970,1,1)</f>
        <v>42887.208333333328</v>
      </c>
      <c r="N231">
        <v>1500440400</v>
      </c>
      <c r="O231" s="14">
        <f>(((N231/60)/60)/24)+DATE(1970,1,1)</f>
        <v>42935.208333333328</v>
      </c>
      <c r="P231" t="b">
        <v>0</v>
      </c>
      <c r="Q231" t="b">
        <v>1</v>
      </c>
      <c r="R231" t="s">
        <v>292</v>
      </c>
      <c r="S231" t="s">
        <v>2055</v>
      </c>
      <c r="T231" t="s">
        <v>2059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8">
        <f>E232/D232</f>
        <v>4.2016666666666671</v>
      </c>
      <c r="G232" t="s">
        <v>20</v>
      </c>
      <c r="H232">
        <v>101</v>
      </c>
      <c r="I232" s="10">
        <f>QUOTIENT(E232,H232)</f>
        <v>99</v>
      </c>
      <c r="J232" t="s">
        <v>21</v>
      </c>
      <c r="K232" t="s">
        <v>22</v>
      </c>
      <c r="L232">
        <v>1575612000</v>
      </c>
      <c r="M232" s="14">
        <f>(((L232/60)/60)/24)+DATE(1970,1,1)</f>
        <v>43805.25</v>
      </c>
      <c r="N232">
        <v>1575612000</v>
      </c>
      <c r="O232" s="14">
        <f>(((N232/60)/60)/24)+DATE(1970,1,1)</f>
        <v>43805.25</v>
      </c>
      <c r="P232" t="b">
        <v>0</v>
      </c>
      <c r="Q232" t="b">
        <v>0</v>
      </c>
      <c r="R232" t="s">
        <v>89</v>
      </c>
      <c r="S232" t="s">
        <v>2055</v>
      </c>
      <c r="T232" t="s">
        <v>2056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8">
        <f>E233/D233</f>
        <v>0.76708333333333334</v>
      </c>
      <c r="G233" t="s">
        <v>74</v>
      </c>
      <c r="H233">
        <v>67</v>
      </c>
      <c r="I233" s="10">
        <f>QUOTIENT(E233,H233)</f>
        <v>82</v>
      </c>
      <c r="J233" t="s">
        <v>21</v>
      </c>
      <c r="K233" t="s">
        <v>22</v>
      </c>
      <c r="L233">
        <v>1369112400</v>
      </c>
      <c r="M233" s="14">
        <f>(((L233/60)/60)/24)+DATE(1970,1,1)</f>
        <v>41415.208333333336</v>
      </c>
      <c r="N233">
        <v>1374123600</v>
      </c>
      <c r="O233" s="14">
        <f>(((N233/60)/60)/24)+DATE(1970,1,1)</f>
        <v>41473.208333333336</v>
      </c>
      <c r="P233" t="b">
        <v>0</v>
      </c>
      <c r="Q233" t="b">
        <v>0</v>
      </c>
      <c r="R233" t="s">
        <v>33</v>
      </c>
      <c r="S233" t="s">
        <v>2033</v>
      </c>
      <c r="T233" t="s">
        <v>2034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8">
        <f>E234/D234</f>
        <v>1.7126470588235294</v>
      </c>
      <c r="G234" t="s">
        <v>20</v>
      </c>
      <c r="H234">
        <v>92</v>
      </c>
      <c r="I234" s="10">
        <f>QUOTIENT(E234,H234)</f>
        <v>63</v>
      </c>
      <c r="J234" t="s">
        <v>21</v>
      </c>
      <c r="K234" t="s">
        <v>22</v>
      </c>
      <c r="L234">
        <v>1469422800</v>
      </c>
      <c r="M234" s="14">
        <f>(((L234/60)/60)/24)+DATE(1970,1,1)</f>
        <v>42576.208333333328</v>
      </c>
      <c r="N234">
        <v>1469509200</v>
      </c>
      <c r="O234" s="14">
        <f>(((N234/60)/60)/24)+DATE(1970,1,1)</f>
        <v>42577.208333333328</v>
      </c>
      <c r="P234" t="b">
        <v>0</v>
      </c>
      <c r="Q234" t="b">
        <v>0</v>
      </c>
      <c r="R234" t="s">
        <v>33</v>
      </c>
      <c r="S234" t="s">
        <v>2033</v>
      </c>
      <c r="T234" t="s">
        <v>2034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8">
        <f>E235/D235</f>
        <v>1.5789473684210527</v>
      </c>
      <c r="G235" t="s">
        <v>20</v>
      </c>
      <c r="H235">
        <v>62</v>
      </c>
      <c r="I235" s="10">
        <f>QUOTIENT(E235,H235)</f>
        <v>96</v>
      </c>
      <c r="J235" t="s">
        <v>21</v>
      </c>
      <c r="K235" t="s">
        <v>22</v>
      </c>
      <c r="L235">
        <v>1307854800</v>
      </c>
      <c r="M235" s="14">
        <f>(((L235/60)/60)/24)+DATE(1970,1,1)</f>
        <v>40706.208333333336</v>
      </c>
      <c r="N235">
        <v>1309237200</v>
      </c>
      <c r="O235" s="14">
        <f>(((N235/60)/60)/24)+DATE(1970,1,1)</f>
        <v>40722.208333333336</v>
      </c>
      <c r="P235" t="b">
        <v>0</v>
      </c>
      <c r="Q235" t="b">
        <v>0</v>
      </c>
      <c r="R235" t="s">
        <v>71</v>
      </c>
      <c r="S235" t="s">
        <v>2037</v>
      </c>
      <c r="T235" t="s">
        <v>2038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8">
        <f>E236/D236</f>
        <v>1.0908</v>
      </c>
      <c r="G236" t="s">
        <v>20</v>
      </c>
      <c r="H236">
        <v>149</v>
      </c>
      <c r="I236" s="10">
        <f>QUOTIENT(E236,H236)</f>
        <v>54</v>
      </c>
      <c r="J236" t="s">
        <v>107</v>
      </c>
      <c r="K236" t="s">
        <v>108</v>
      </c>
      <c r="L236">
        <v>1503378000</v>
      </c>
      <c r="M236" s="14">
        <f>(((L236/60)/60)/24)+DATE(1970,1,1)</f>
        <v>42969.208333333328</v>
      </c>
      <c r="N236">
        <v>1503982800</v>
      </c>
      <c r="O236" s="14">
        <f>(((N236/60)/60)/24)+DATE(1970,1,1)</f>
        <v>42976.208333333328</v>
      </c>
      <c r="P236" t="b">
        <v>0</v>
      </c>
      <c r="Q236" t="b">
        <v>1</v>
      </c>
      <c r="R236" t="s">
        <v>89</v>
      </c>
      <c r="S236" t="s">
        <v>2055</v>
      </c>
      <c r="T236" t="s">
        <v>2056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8">
        <f>E237/D237</f>
        <v>0.41732558139534881</v>
      </c>
      <c r="G237" t="s">
        <v>14</v>
      </c>
      <c r="H237">
        <v>92</v>
      </c>
      <c r="I237" s="10">
        <f>QUOTIENT(E237,H237)</f>
        <v>39</v>
      </c>
      <c r="J237" t="s">
        <v>21</v>
      </c>
      <c r="K237" t="s">
        <v>22</v>
      </c>
      <c r="L237">
        <v>1486965600</v>
      </c>
      <c r="M237" s="14">
        <f>(((L237/60)/60)/24)+DATE(1970,1,1)</f>
        <v>42779.25</v>
      </c>
      <c r="N237">
        <v>1487397600</v>
      </c>
      <c r="O237" s="14">
        <f>(((N237/60)/60)/24)+DATE(1970,1,1)</f>
        <v>42784.25</v>
      </c>
      <c r="P237" t="b">
        <v>0</v>
      </c>
      <c r="Q237" t="b">
        <v>0</v>
      </c>
      <c r="R237" t="s">
        <v>71</v>
      </c>
      <c r="S237" t="s">
        <v>2037</v>
      </c>
      <c r="T237" t="s">
        <v>2038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8">
        <f>E238/D238</f>
        <v>0.10944303797468355</v>
      </c>
      <c r="G238" t="s">
        <v>14</v>
      </c>
      <c r="H238">
        <v>57</v>
      </c>
      <c r="I238" s="10">
        <f>QUOTIENT(E238,H238)</f>
        <v>75</v>
      </c>
      <c r="J238" t="s">
        <v>26</v>
      </c>
      <c r="K238" t="s">
        <v>27</v>
      </c>
      <c r="L238">
        <v>1561438800</v>
      </c>
      <c r="M238" s="14">
        <f>(((L238/60)/60)/24)+DATE(1970,1,1)</f>
        <v>43641.208333333328</v>
      </c>
      <c r="N238">
        <v>1562043600</v>
      </c>
      <c r="O238" s="14">
        <f>(((N238/60)/60)/24)+DATE(1970,1,1)</f>
        <v>43648.208333333328</v>
      </c>
      <c r="P238" t="b">
        <v>0</v>
      </c>
      <c r="Q238" t="b">
        <v>1</v>
      </c>
      <c r="R238" t="s">
        <v>23</v>
      </c>
      <c r="S238" t="s">
        <v>2039</v>
      </c>
      <c r="T238" t="s">
        <v>2040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8">
        <f>E239/D239</f>
        <v>1.593763440860215</v>
      </c>
      <c r="G239" t="s">
        <v>20</v>
      </c>
      <c r="H239">
        <v>329</v>
      </c>
      <c r="I239" s="10">
        <f>QUOTIENT(E239,H239)</f>
        <v>45</v>
      </c>
      <c r="J239" t="s">
        <v>21</v>
      </c>
      <c r="K239" t="s">
        <v>22</v>
      </c>
      <c r="L239">
        <v>1398402000</v>
      </c>
      <c r="M239" s="14">
        <f>(((L239/60)/60)/24)+DATE(1970,1,1)</f>
        <v>41754.208333333336</v>
      </c>
      <c r="N239">
        <v>1398574800</v>
      </c>
      <c r="O239" s="14">
        <f>(((N239/60)/60)/24)+DATE(1970,1,1)</f>
        <v>41756.208333333336</v>
      </c>
      <c r="P239" t="b">
        <v>0</v>
      </c>
      <c r="Q239" t="b">
        <v>0</v>
      </c>
      <c r="R239" t="s">
        <v>71</v>
      </c>
      <c r="S239" t="s">
        <v>2037</v>
      </c>
      <c r="T239" t="s">
        <v>2038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8">
        <f>E240/D240</f>
        <v>4.2241666666666671</v>
      </c>
      <c r="G240" t="s">
        <v>20</v>
      </c>
      <c r="H240">
        <v>97</v>
      </c>
      <c r="I240" s="10">
        <f>QUOTIENT(E240,H240)</f>
        <v>104</v>
      </c>
      <c r="J240" t="s">
        <v>36</v>
      </c>
      <c r="K240" t="s">
        <v>37</v>
      </c>
      <c r="L240">
        <v>1513231200</v>
      </c>
      <c r="M240" s="14">
        <f>(((L240/60)/60)/24)+DATE(1970,1,1)</f>
        <v>43083.25</v>
      </c>
      <c r="N240">
        <v>1515391200</v>
      </c>
      <c r="O240" s="14">
        <f>(((N240/60)/60)/24)+DATE(1970,1,1)</f>
        <v>43108.25</v>
      </c>
      <c r="P240" t="b">
        <v>0</v>
      </c>
      <c r="Q240" t="b">
        <v>1</v>
      </c>
      <c r="R240" t="s">
        <v>33</v>
      </c>
      <c r="S240" t="s">
        <v>2033</v>
      </c>
      <c r="T240" t="s">
        <v>2034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8">
        <f>E241/D241</f>
        <v>0.97718749999999999</v>
      </c>
      <c r="G241" t="s">
        <v>14</v>
      </c>
      <c r="H241">
        <v>41</v>
      </c>
      <c r="I241" s="10">
        <f>QUOTIENT(E241,H241)</f>
        <v>76</v>
      </c>
      <c r="J241" t="s">
        <v>21</v>
      </c>
      <c r="K241" t="s">
        <v>22</v>
      </c>
      <c r="L241">
        <v>1440824400</v>
      </c>
      <c r="M241" s="14">
        <f>(((L241/60)/60)/24)+DATE(1970,1,1)</f>
        <v>42245.208333333328</v>
      </c>
      <c r="N241">
        <v>1441170000</v>
      </c>
      <c r="O241" s="14">
        <f>(((N241/60)/60)/24)+DATE(1970,1,1)</f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2049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8">
        <f>E242/D242</f>
        <v>4.1878911564625847</v>
      </c>
      <c r="G242" t="s">
        <v>20</v>
      </c>
      <c r="H242">
        <v>1784</v>
      </c>
      <c r="I242" s="10">
        <f>QUOTIENT(E242,H242)</f>
        <v>69</v>
      </c>
      <c r="J242" t="s">
        <v>21</v>
      </c>
      <c r="K242" t="s">
        <v>22</v>
      </c>
      <c r="L242">
        <v>1281070800</v>
      </c>
      <c r="M242" s="14">
        <f>(((L242/60)/60)/24)+DATE(1970,1,1)</f>
        <v>40396.208333333336</v>
      </c>
      <c r="N242">
        <v>1281157200</v>
      </c>
      <c r="O242" s="14">
        <f>(((N242/60)/60)/24)+DATE(1970,1,1)</f>
        <v>40397.208333333336</v>
      </c>
      <c r="P242" t="b">
        <v>0</v>
      </c>
      <c r="Q242" t="b">
        <v>0</v>
      </c>
      <c r="R242" t="s">
        <v>33</v>
      </c>
      <c r="S242" t="s">
        <v>2033</v>
      </c>
      <c r="T242" t="s">
        <v>2034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8">
        <f>E243/D243</f>
        <v>1.0191632047477746</v>
      </c>
      <c r="G243" t="s">
        <v>20</v>
      </c>
      <c r="H243">
        <v>1684</v>
      </c>
      <c r="I243" s="10">
        <f>QUOTIENT(E243,H243)</f>
        <v>101</v>
      </c>
      <c r="J243" t="s">
        <v>26</v>
      </c>
      <c r="K243" t="s">
        <v>27</v>
      </c>
      <c r="L243">
        <v>1397365200</v>
      </c>
      <c r="M243" s="14">
        <f>(((L243/60)/60)/24)+DATE(1970,1,1)</f>
        <v>41742.208333333336</v>
      </c>
      <c r="N243">
        <v>1398229200</v>
      </c>
      <c r="O243" s="14">
        <f>(((N243/60)/60)/24)+DATE(1970,1,1)</f>
        <v>41752.208333333336</v>
      </c>
      <c r="P243" t="b">
        <v>0</v>
      </c>
      <c r="Q243" t="b">
        <v>1</v>
      </c>
      <c r="R243" t="s">
        <v>68</v>
      </c>
      <c r="S243" t="s">
        <v>2044</v>
      </c>
      <c r="T243" t="s">
        <v>2045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8">
        <f>E244/D244</f>
        <v>1.2772619047619047</v>
      </c>
      <c r="G244" t="s">
        <v>20</v>
      </c>
      <c r="H244">
        <v>250</v>
      </c>
      <c r="I244" s="10">
        <f>QUOTIENT(E244,H244)</f>
        <v>42</v>
      </c>
      <c r="J244" t="s">
        <v>21</v>
      </c>
      <c r="K244" t="s">
        <v>22</v>
      </c>
      <c r="L244">
        <v>1494392400</v>
      </c>
      <c r="M244" s="14">
        <f>(((L244/60)/60)/24)+DATE(1970,1,1)</f>
        <v>42865.208333333328</v>
      </c>
      <c r="N244">
        <v>1495256400</v>
      </c>
      <c r="O244" s="14">
        <f>(((N244/60)/60)/24)+DATE(1970,1,1)</f>
        <v>42875.208333333328</v>
      </c>
      <c r="P244" t="b">
        <v>0</v>
      </c>
      <c r="Q244" t="b">
        <v>1</v>
      </c>
      <c r="R244" t="s">
        <v>23</v>
      </c>
      <c r="S244" t="s">
        <v>2039</v>
      </c>
      <c r="T244" t="s">
        <v>2040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8">
        <f>E245/D245</f>
        <v>4.4521739130434783</v>
      </c>
      <c r="G245" t="s">
        <v>20</v>
      </c>
      <c r="H245">
        <v>238</v>
      </c>
      <c r="I245" s="10">
        <f>QUOTIENT(E245,H245)</f>
        <v>43</v>
      </c>
      <c r="J245" t="s">
        <v>21</v>
      </c>
      <c r="K245" t="s">
        <v>22</v>
      </c>
      <c r="L245">
        <v>1520143200</v>
      </c>
      <c r="M245" s="14">
        <f>(((L245/60)/60)/24)+DATE(1970,1,1)</f>
        <v>43163.25</v>
      </c>
      <c r="N245">
        <v>1520402400</v>
      </c>
      <c r="O245" s="14">
        <f>(((N245/60)/60)/24)+DATE(1970,1,1)</f>
        <v>43166.25</v>
      </c>
      <c r="P245" t="b">
        <v>0</v>
      </c>
      <c r="Q245" t="b">
        <v>0</v>
      </c>
      <c r="R245" t="s">
        <v>33</v>
      </c>
      <c r="S245" t="s">
        <v>2033</v>
      </c>
      <c r="T245" t="s">
        <v>2034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8">
        <f>E246/D246</f>
        <v>5.6971428571428575</v>
      </c>
      <c r="G246" t="s">
        <v>20</v>
      </c>
      <c r="H246">
        <v>53</v>
      </c>
      <c r="I246" s="10">
        <f>QUOTIENT(E246,H246)</f>
        <v>75</v>
      </c>
      <c r="J246" t="s">
        <v>21</v>
      </c>
      <c r="K246" t="s">
        <v>22</v>
      </c>
      <c r="L246">
        <v>1405314000</v>
      </c>
      <c r="M246" s="14">
        <f>(((L246/60)/60)/24)+DATE(1970,1,1)</f>
        <v>41834.208333333336</v>
      </c>
      <c r="N246">
        <v>1409806800</v>
      </c>
      <c r="O246" s="14">
        <f>(((N246/60)/60)/24)+DATE(1970,1,1)</f>
        <v>41886.208333333336</v>
      </c>
      <c r="P246" t="b">
        <v>0</v>
      </c>
      <c r="Q246" t="b">
        <v>0</v>
      </c>
      <c r="R246" t="s">
        <v>33</v>
      </c>
      <c r="S246" t="s">
        <v>2033</v>
      </c>
      <c r="T246" t="s">
        <v>2034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8">
        <f>E247/D247</f>
        <v>5.0934482758620687</v>
      </c>
      <c r="G247" t="s">
        <v>20</v>
      </c>
      <c r="H247">
        <v>214</v>
      </c>
      <c r="I247" s="10">
        <f>QUOTIENT(E247,H247)</f>
        <v>69</v>
      </c>
      <c r="J247" t="s">
        <v>21</v>
      </c>
      <c r="K247" t="s">
        <v>22</v>
      </c>
      <c r="L247">
        <v>1396846800</v>
      </c>
      <c r="M247" s="14">
        <f>(((L247/60)/60)/24)+DATE(1970,1,1)</f>
        <v>41736.208333333336</v>
      </c>
      <c r="N247">
        <v>1396933200</v>
      </c>
      <c r="O247" s="14">
        <f>(((N247/60)/60)/24)+DATE(1970,1,1)</f>
        <v>41737.208333333336</v>
      </c>
      <c r="P247" t="b">
        <v>0</v>
      </c>
      <c r="Q247" t="b">
        <v>0</v>
      </c>
      <c r="R247" t="s">
        <v>33</v>
      </c>
      <c r="S247" t="s">
        <v>2033</v>
      </c>
      <c r="T247" t="s">
        <v>2034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8">
        <f>E248/D248</f>
        <v>3.2553333333333332</v>
      </c>
      <c r="G248" t="s">
        <v>20</v>
      </c>
      <c r="H248">
        <v>222</v>
      </c>
      <c r="I248" s="10">
        <f>QUOTIENT(E248,H248)</f>
        <v>65</v>
      </c>
      <c r="J248" t="s">
        <v>21</v>
      </c>
      <c r="K248" t="s">
        <v>22</v>
      </c>
      <c r="L248">
        <v>1375678800</v>
      </c>
      <c r="M248" s="14">
        <f>(((L248/60)/60)/24)+DATE(1970,1,1)</f>
        <v>41491.208333333336</v>
      </c>
      <c r="N248">
        <v>1376024400</v>
      </c>
      <c r="O248" s="14">
        <f>(((N248/60)/60)/24)+DATE(1970,1,1)</f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8">
        <f>E249/D249</f>
        <v>9.3261616161616168</v>
      </c>
      <c r="G249" t="s">
        <v>20</v>
      </c>
      <c r="H249">
        <v>1884</v>
      </c>
      <c r="I249" s="10">
        <f>QUOTIENT(E249,H249)</f>
        <v>98</v>
      </c>
      <c r="J249" t="s">
        <v>21</v>
      </c>
      <c r="K249" t="s">
        <v>22</v>
      </c>
      <c r="L249">
        <v>1482386400</v>
      </c>
      <c r="M249" s="14">
        <f>(((L249/60)/60)/24)+DATE(1970,1,1)</f>
        <v>42726.25</v>
      </c>
      <c r="N249">
        <v>1483682400</v>
      </c>
      <c r="O249" s="14">
        <f>(((N249/60)/60)/24)+DATE(1970,1,1)</f>
        <v>42741.25</v>
      </c>
      <c r="P249" t="b">
        <v>0</v>
      </c>
      <c r="Q249" t="b">
        <v>1</v>
      </c>
      <c r="R249" t="s">
        <v>119</v>
      </c>
      <c r="S249" t="s">
        <v>2044</v>
      </c>
      <c r="T249" t="s">
        <v>2054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8">
        <f>E250/D250</f>
        <v>2.1133870967741935</v>
      </c>
      <c r="G250" t="s">
        <v>20</v>
      </c>
      <c r="H250">
        <v>218</v>
      </c>
      <c r="I250" s="10">
        <f>QUOTIENT(E250,H250)</f>
        <v>60</v>
      </c>
      <c r="J250" t="s">
        <v>26</v>
      </c>
      <c r="K250" t="s">
        <v>27</v>
      </c>
      <c r="L250">
        <v>1420005600</v>
      </c>
      <c r="M250" s="14">
        <f>(((L250/60)/60)/24)+DATE(1970,1,1)</f>
        <v>42004.25</v>
      </c>
      <c r="N250">
        <v>1420437600</v>
      </c>
      <c r="O250" s="14">
        <f>(((N250/60)/60)/24)+DATE(1970,1,1)</f>
        <v>42009.25</v>
      </c>
      <c r="P250" t="b">
        <v>0</v>
      </c>
      <c r="Q250" t="b">
        <v>0</v>
      </c>
      <c r="R250" t="s">
        <v>292</v>
      </c>
      <c r="S250" t="s">
        <v>2055</v>
      </c>
      <c r="T250" t="s">
        <v>2059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8">
        <f>E251/D251</f>
        <v>2.7332520325203253</v>
      </c>
      <c r="G251" t="s">
        <v>20</v>
      </c>
      <c r="H251">
        <v>6465</v>
      </c>
      <c r="I251" s="10">
        <f>QUOTIENT(E251,H251)</f>
        <v>26</v>
      </c>
      <c r="J251" t="s">
        <v>21</v>
      </c>
      <c r="K251" t="s">
        <v>22</v>
      </c>
      <c r="L251">
        <v>1420178400</v>
      </c>
      <c r="M251" s="14">
        <f>(((L251/60)/60)/24)+DATE(1970,1,1)</f>
        <v>42006.25</v>
      </c>
      <c r="N251">
        <v>1420783200</v>
      </c>
      <c r="O251" s="14">
        <f>(((N251/60)/60)/24)+DATE(1970,1,1)</f>
        <v>42013.25</v>
      </c>
      <c r="P251" t="b">
        <v>0</v>
      </c>
      <c r="Q251" t="b">
        <v>0</v>
      </c>
      <c r="R251" t="s">
        <v>206</v>
      </c>
      <c r="S251" t="s">
        <v>2044</v>
      </c>
      <c r="T251" t="s">
        <v>2052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8">
        <f>E252/D252</f>
        <v>0.03</v>
      </c>
      <c r="G252" t="s">
        <v>14</v>
      </c>
      <c r="H252">
        <v>1</v>
      </c>
      <c r="I252" s="10">
        <f>QUOTIENT(E252,H252)</f>
        <v>3</v>
      </c>
      <c r="J252" t="s">
        <v>21</v>
      </c>
      <c r="K252" t="s">
        <v>22</v>
      </c>
      <c r="L252">
        <v>1264399200</v>
      </c>
      <c r="M252" s="14">
        <f>(((L252/60)/60)/24)+DATE(1970,1,1)</f>
        <v>40203.25</v>
      </c>
      <c r="N252">
        <v>1267423200</v>
      </c>
      <c r="O252" s="14">
        <f>(((N252/60)/60)/24)+DATE(1970,1,1)</f>
        <v>40238.25</v>
      </c>
      <c r="P252" t="b">
        <v>0</v>
      </c>
      <c r="Q252" t="b">
        <v>0</v>
      </c>
      <c r="R252" t="s">
        <v>23</v>
      </c>
      <c r="S252" t="s">
        <v>2039</v>
      </c>
      <c r="T252" t="s">
        <v>2040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8">
        <f>E253/D253</f>
        <v>0.54084507042253516</v>
      </c>
      <c r="G253" t="s">
        <v>14</v>
      </c>
      <c r="H253">
        <v>101</v>
      </c>
      <c r="I253" s="10">
        <f>QUOTIENT(E253,H253)</f>
        <v>38</v>
      </c>
      <c r="J253" t="s">
        <v>21</v>
      </c>
      <c r="K253" t="s">
        <v>22</v>
      </c>
      <c r="L253">
        <v>1355032800</v>
      </c>
      <c r="M253" s="14">
        <f>(((L253/60)/60)/24)+DATE(1970,1,1)</f>
        <v>41252.25</v>
      </c>
      <c r="N253">
        <v>1355205600</v>
      </c>
      <c r="O253" s="14">
        <f>(((N253/60)/60)/24)+DATE(1970,1,1)</f>
        <v>41254.25</v>
      </c>
      <c r="P253" t="b">
        <v>0</v>
      </c>
      <c r="Q253" t="b">
        <v>0</v>
      </c>
      <c r="R253" t="s">
        <v>33</v>
      </c>
      <c r="S253" t="s">
        <v>2033</v>
      </c>
      <c r="T253" t="s">
        <v>2034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8">
        <f>E254/D254</f>
        <v>6.2629999999999999</v>
      </c>
      <c r="G254" t="s">
        <v>20</v>
      </c>
      <c r="H254">
        <v>59</v>
      </c>
      <c r="I254" s="10">
        <f>QUOTIENT(E254,H254)</f>
        <v>106</v>
      </c>
      <c r="J254" t="s">
        <v>21</v>
      </c>
      <c r="K254" t="s">
        <v>22</v>
      </c>
      <c r="L254">
        <v>1382677200</v>
      </c>
      <c r="M254" s="14">
        <f>(((L254/60)/60)/24)+DATE(1970,1,1)</f>
        <v>41572.208333333336</v>
      </c>
      <c r="N254">
        <v>1383109200</v>
      </c>
      <c r="O254" s="14">
        <f>(((N254/60)/60)/24)+DATE(1970,1,1)</f>
        <v>41577.208333333336</v>
      </c>
      <c r="P254" t="b">
        <v>0</v>
      </c>
      <c r="Q254" t="b">
        <v>0</v>
      </c>
      <c r="R254" t="s">
        <v>33</v>
      </c>
      <c r="S254" t="s">
        <v>2033</v>
      </c>
      <c r="T254" t="s">
        <v>2034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8">
        <f>E255/D255</f>
        <v>0.8902139917695473</v>
      </c>
      <c r="G255" t="s">
        <v>14</v>
      </c>
      <c r="H255">
        <v>1335</v>
      </c>
      <c r="I255" s="10">
        <f>QUOTIENT(E255,H255)</f>
        <v>81</v>
      </c>
      <c r="J255" t="s">
        <v>15</v>
      </c>
      <c r="K255" t="s">
        <v>16</v>
      </c>
      <c r="L255">
        <v>1302238800</v>
      </c>
      <c r="M255" s="14">
        <f>(((L255/60)/60)/24)+DATE(1970,1,1)</f>
        <v>40641.208333333336</v>
      </c>
      <c r="N255">
        <v>1303275600</v>
      </c>
      <c r="O255" s="14">
        <f>(((N255/60)/60)/24)+DATE(1970,1,1)</f>
        <v>40653.208333333336</v>
      </c>
      <c r="P255" t="b">
        <v>0</v>
      </c>
      <c r="Q255" t="b">
        <v>0</v>
      </c>
      <c r="R255" t="s">
        <v>53</v>
      </c>
      <c r="S255" t="s">
        <v>2037</v>
      </c>
      <c r="T255" t="s">
        <v>2050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8">
        <f>E256/D256</f>
        <v>1.8489130434782608</v>
      </c>
      <c r="G256" t="s">
        <v>20</v>
      </c>
      <c r="H256">
        <v>88</v>
      </c>
      <c r="I256" s="10">
        <f>QUOTIENT(E256,H256)</f>
        <v>96</v>
      </c>
      <c r="J256" t="s">
        <v>21</v>
      </c>
      <c r="K256" t="s">
        <v>22</v>
      </c>
      <c r="L256">
        <v>1487656800</v>
      </c>
      <c r="M256" s="14">
        <f>(((L256/60)/60)/24)+DATE(1970,1,1)</f>
        <v>42787.25</v>
      </c>
      <c r="N256">
        <v>1487829600</v>
      </c>
      <c r="O256" s="14">
        <f>(((N256/60)/60)/24)+DATE(1970,1,1)</f>
        <v>42789.25</v>
      </c>
      <c r="P256" t="b">
        <v>0</v>
      </c>
      <c r="Q256" t="b">
        <v>0</v>
      </c>
      <c r="R256" t="s">
        <v>68</v>
      </c>
      <c r="S256" t="s">
        <v>2044</v>
      </c>
      <c r="T256" t="s">
        <v>2045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8">
        <f>E257/D257</f>
        <v>1.2016770186335404</v>
      </c>
      <c r="G257" t="s">
        <v>20</v>
      </c>
      <c r="H257">
        <v>1697</v>
      </c>
      <c r="I257" s="10">
        <f>QUOTIENT(E257,H257)</f>
        <v>57</v>
      </c>
      <c r="J257" t="s">
        <v>21</v>
      </c>
      <c r="K257" t="s">
        <v>22</v>
      </c>
      <c r="L257">
        <v>1297836000</v>
      </c>
      <c r="M257" s="14">
        <f>(((L257/60)/60)/24)+DATE(1970,1,1)</f>
        <v>40590.25</v>
      </c>
      <c r="N257">
        <v>1298268000</v>
      </c>
      <c r="O257" s="14">
        <f>(((N257/60)/60)/24)+DATE(1970,1,1)</f>
        <v>40595.25</v>
      </c>
      <c r="P257" t="b">
        <v>0</v>
      </c>
      <c r="Q257" t="b">
        <v>1</v>
      </c>
      <c r="R257" t="s">
        <v>23</v>
      </c>
      <c r="S257" t="s">
        <v>2039</v>
      </c>
      <c r="T257" t="s">
        <v>2040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8">
        <f>E258/D258</f>
        <v>0.23390243902439026</v>
      </c>
      <c r="G258" t="s">
        <v>14</v>
      </c>
      <c r="H258">
        <v>15</v>
      </c>
      <c r="I258" s="10">
        <f>QUOTIENT(E258,H258)</f>
        <v>63</v>
      </c>
      <c r="J258" t="s">
        <v>40</v>
      </c>
      <c r="K258" t="s">
        <v>41</v>
      </c>
      <c r="L258">
        <v>1453615200</v>
      </c>
      <c r="M258" s="14">
        <f>(((L258/60)/60)/24)+DATE(1970,1,1)</f>
        <v>42393.25</v>
      </c>
      <c r="N258">
        <v>1456812000</v>
      </c>
      <c r="O258" s="14">
        <f>(((N258/60)/60)/24)+DATE(1970,1,1)</f>
        <v>42430.25</v>
      </c>
      <c r="P258" t="b">
        <v>0</v>
      </c>
      <c r="Q258" t="b">
        <v>0</v>
      </c>
      <c r="R258" t="s">
        <v>23</v>
      </c>
      <c r="S258" t="s">
        <v>2039</v>
      </c>
      <c r="T258" t="s">
        <v>2040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8">
        <f>E259/D259</f>
        <v>1.46</v>
      </c>
      <c r="G259" t="s">
        <v>20</v>
      </c>
      <c r="H259">
        <v>92</v>
      </c>
      <c r="I259" s="10">
        <f>QUOTIENT(E259,H259)</f>
        <v>90</v>
      </c>
      <c r="J259" t="s">
        <v>21</v>
      </c>
      <c r="K259" t="s">
        <v>22</v>
      </c>
      <c r="L259">
        <v>1362463200</v>
      </c>
      <c r="M259" s="14">
        <f>(((L259/60)/60)/24)+DATE(1970,1,1)</f>
        <v>41338.25</v>
      </c>
      <c r="N259">
        <v>1363669200</v>
      </c>
      <c r="O259" s="14">
        <f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2033</v>
      </c>
      <c r="T259" t="s">
        <v>2034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8">
        <f>E260/D260</f>
        <v>2.6848000000000001</v>
      </c>
      <c r="G260" t="s">
        <v>20</v>
      </c>
      <c r="H260">
        <v>186</v>
      </c>
      <c r="I260" s="10">
        <f>QUOTIENT(E260,H260)</f>
        <v>72</v>
      </c>
      <c r="J260" t="s">
        <v>21</v>
      </c>
      <c r="K260" t="s">
        <v>22</v>
      </c>
      <c r="L260">
        <v>1481176800</v>
      </c>
      <c r="M260" s="14">
        <f>(((L260/60)/60)/24)+DATE(1970,1,1)</f>
        <v>42712.25</v>
      </c>
      <c r="N260">
        <v>1482904800</v>
      </c>
      <c r="O260" s="14">
        <f>(((N260/60)/60)/24)+DATE(1970,1,1)</f>
        <v>42732.25</v>
      </c>
      <c r="P260" t="b">
        <v>0</v>
      </c>
      <c r="Q260" t="b">
        <v>1</v>
      </c>
      <c r="R260" t="s">
        <v>33</v>
      </c>
      <c r="S260" t="s">
        <v>2033</v>
      </c>
      <c r="T260" t="s">
        <v>2034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8">
        <f>E261/D261</f>
        <v>5.9749999999999996</v>
      </c>
      <c r="G261" t="s">
        <v>20</v>
      </c>
      <c r="H261">
        <v>138</v>
      </c>
      <c r="I261" s="10">
        <f>QUOTIENT(E261,H261)</f>
        <v>77</v>
      </c>
      <c r="J261" t="s">
        <v>21</v>
      </c>
      <c r="K261" t="s">
        <v>22</v>
      </c>
      <c r="L261">
        <v>1354946400</v>
      </c>
      <c r="M261" s="14">
        <f>(((L261/60)/60)/24)+DATE(1970,1,1)</f>
        <v>41251.25</v>
      </c>
      <c r="N261">
        <v>1356588000</v>
      </c>
      <c r="O261" s="14">
        <f>(((N261/60)/60)/24)+DATE(1970,1,1)</f>
        <v>41270.25</v>
      </c>
      <c r="P261" t="b">
        <v>1</v>
      </c>
      <c r="Q261" t="b">
        <v>0</v>
      </c>
      <c r="R261" t="s">
        <v>122</v>
      </c>
      <c r="S261" t="s">
        <v>2042</v>
      </c>
      <c r="T261" t="s">
        <v>2043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8">
        <f>E262/D262</f>
        <v>1.5769841269841269</v>
      </c>
      <c r="G262" t="s">
        <v>20</v>
      </c>
      <c r="H262">
        <v>261</v>
      </c>
      <c r="I262" s="10">
        <f>QUOTIENT(E262,H262)</f>
        <v>38</v>
      </c>
      <c r="J262" t="s">
        <v>21</v>
      </c>
      <c r="K262" t="s">
        <v>22</v>
      </c>
      <c r="L262">
        <v>1348808400</v>
      </c>
      <c r="M262" s="14">
        <f>(((L262/60)/60)/24)+DATE(1970,1,1)</f>
        <v>41180.208333333336</v>
      </c>
      <c r="N262">
        <v>1349845200</v>
      </c>
      <c r="O262" s="14">
        <f>(((N262/60)/60)/24)+DATE(1970,1,1)</f>
        <v>41192.208333333336</v>
      </c>
      <c r="P262" t="b">
        <v>0</v>
      </c>
      <c r="Q262" t="b">
        <v>0</v>
      </c>
      <c r="R262" t="s">
        <v>23</v>
      </c>
      <c r="S262" t="s">
        <v>2039</v>
      </c>
      <c r="T262" t="s">
        <v>2040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8">
        <f>E263/D263</f>
        <v>0.31201660735468567</v>
      </c>
      <c r="G263" t="s">
        <v>14</v>
      </c>
      <c r="H263">
        <v>454</v>
      </c>
      <c r="I263" s="10">
        <f>QUOTIENT(E263,H263)</f>
        <v>57</v>
      </c>
      <c r="J263" t="s">
        <v>21</v>
      </c>
      <c r="K263" t="s">
        <v>22</v>
      </c>
      <c r="L263">
        <v>1282712400</v>
      </c>
      <c r="M263" s="14">
        <f>(((L263/60)/60)/24)+DATE(1970,1,1)</f>
        <v>40415.208333333336</v>
      </c>
      <c r="N263">
        <v>1283058000</v>
      </c>
      <c r="O263" s="14">
        <f>(((N263/60)/60)/24)+DATE(1970,1,1)</f>
        <v>40419.208333333336</v>
      </c>
      <c r="P263" t="b">
        <v>0</v>
      </c>
      <c r="Q263" t="b">
        <v>1</v>
      </c>
      <c r="R263" t="s">
        <v>23</v>
      </c>
      <c r="S263" t="s">
        <v>2039</v>
      </c>
      <c r="T263" t="s">
        <v>2040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8">
        <f>E264/D264</f>
        <v>3.1341176470588237</v>
      </c>
      <c r="G264" t="s">
        <v>20</v>
      </c>
      <c r="H264">
        <v>107</v>
      </c>
      <c r="I264" s="10">
        <f>QUOTIENT(E264,H264)</f>
        <v>49</v>
      </c>
      <c r="J264" t="s">
        <v>21</v>
      </c>
      <c r="K264" t="s">
        <v>22</v>
      </c>
      <c r="L264">
        <v>1301979600</v>
      </c>
      <c r="M264" s="14">
        <f>(((L264/60)/60)/24)+DATE(1970,1,1)</f>
        <v>40638.208333333336</v>
      </c>
      <c r="N264">
        <v>1304226000</v>
      </c>
      <c r="O264" s="14">
        <f>(((N264/60)/60)/24)+DATE(1970,1,1)</f>
        <v>40664.208333333336</v>
      </c>
      <c r="P264" t="b">
        <v>0</v>
      </c>
      <c r="Q264" t="b">
        <v>1</v>
      </c>
      <c r="R264" t="s">
        <v>60</v>
      </c>
      <c r="S264" t="s">
        <v>2039</v>
      </c>
      <c r="T264" t="s">
        <v>2048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8">
        <f>E265/D265</f>
        <v>3.7089655172413791</v>
      </c>
      <c r="G265" t="s">
        <v>20</v>
      </c>
      <c r="H265">
        <v>199</v>
      </c>
      <c r="I265" s="10">
        <f>QUOTIENT(E265,H265)</f>
        <v>54</v>
      </c>
      <c r="J265" t="s">
        <v>21</v>
      </c>
      <c r="K265" t="s">
        <v>22</v>
      </c>
      <c r="L265">
        <v>1263016800</v>
      </c>
      <c r="M265" s="14">
        <f>(((L265/60)/60)/24)+DATE(1970,1,1)</f>
        <v>40187.25</v>
      </c>
      <c r="N265">
        <v>1263016800</v>
      </c>
      <c r="O265" s="14">
        <f>(((N265/60)/60)/24)+DATE(1970,1,1)</f>
        <v>40187.25</v>
      </c>
      <c r="P265" t="b">
        <v>0</v>
      </c>
      <c r="Q265" t="b">
        <v>0</v>
      </c>
      <c r="R265" t="s">
        <v>122</v>
      </c>
      <c r="S265" t="s">
        <v>2042</v>
      </c>
      <c r="T265" t="s">
        <v>2043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8">
        <f>E266/D266</f>
        <v>3.6266447368421053</v>
      </c>
      <c r="G266" t="s">
        <v>20</v>
      </c>
      <c r="H266">
        <v>5512</v>
      </c>
      <c r="I266" s="10">
        <f>QUOTIENT(E266,H266)</f>
        <v>30</v>
      </c>
      <c r="J266" t="s">
        <v>21</v>
      </c>
      <c r="K266" t="s">
        <v>22</v>
      </c>
      <c r="L266">
        <v>1360648800</v>
      </c>
      <c r="M266" s="14">
        <f>(((L266/60)/60)/24)+DATE(1970,1,1)</f>
        <v>41317.25</v>
      </c>
      <c r="N266">
        <v>1362031200</v>
      </c>
      <c r="O266" s="14">
        <f>(((N266/60)/60)/24)+DATE(1970,1,1)</f>
        <v>41333.25</v>
      </c>
      <c r="P266" t="b">
        <v>0</v>
      </c>
      <c r="Q266" t="b">
        <v>0</v>
      </c>
      <c r="R266" t="s">
        <v>33</v>
      </c>
      <c r="S266" t="s">
        <v>2033</v>
      </c>
      <c r="T266" t="s">
        <v>2034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8">
        <f>E267/D267</f>
        <v>1.2308163265306122</v>
      </c>
      <c r="G267" t="s">
        <v>20</v>
      </c>
      <c r="H267">
        <v>86</v>
      </c>
      <c r="I267" s="10">
        <f>QUOTIENT(E267,H267)</f>
        <v>70</v>
      </c>
      <c r="J267" t="s">
        <v>21</v>
      </c>
      <c r="K267" t="s">
        <v>22</v>
      </c>
      <c r="L267">
        <v>1451800800</v>
      </c>
      <c r="M267" s="14">
        <f>(((L267/60)/60)/24)+DATE(1970,1,1)</f>
        <v>42372.25</v>
      </c>
      <c r="N267">
        <v>1455602400</v>
      </c>
      <c r="O267" s="14">
        <f>(((N267/60)/60)/24)+DATE(1970,1,1)</f>
        <v>42416.25</v>
      </c>
      <c r="P267" t="b">
        <v>0</v>
      </c>
      <c r="Q267" t="b">
        <v>0</v>
      </c>
      <c r="R267" t="s">
        <v>33</v>
      </c>
      <c r="S267" t="s">
        <v>2033</v>
      </c>
      <c r="T267" t="s">
        <v>2034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8">
        <f>E268/D268</f>
        <v>0.76766756032171579</v>
      </c>
      <c r="G268" t="s">
        <v>14</v>
      </c>
      <c r="H268">
        <v>3182</v>
      </c>
      <c r="I268" s="10">
        <f>QUOTIENT(E268,H268)</f>
        <v>26</v>
      </c>
      <c r="J268" t="s">
        <v>107</v>
      </c>
      <c r="K268" t="s">
        <v>108</v>
      </c>
      <c r="L268">
        <v>1415340000</v>
      </c>
      <c r="M268" s="14">
        <f>(((L268/60)/60)/24)+DATE(1970,1,1)</f>
        <v>41950.25</v>
      </c>
      <c r="N268">
        <v>1418191200</v>
      </c>
      <c r="O268" s="14">
        <f>(((N268/60)/60)/24)+DATE(1970,1,1)</f>
        <v>41983.25</v>
      </c>
      <c r="P268" t="b">
        <v>0</v>
      </c>
      <c r="Q268" t="b">
        <v>1</v>
      </c>
      <c r="R268" t="s">
        <v>159</v>
      </c>
      <c r="S268" t="s">
        <v>2039</v>
      </c>
      <c r="T268" t="s">
        <v>2047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8">
        <f>E269/D269</f>
        <v>2.3362012987012988</v>
      </c>
      <c r="G269" t="s">
        <v>20</v>
      </c>
      <c r="H269">
        <v>2768</v>
      </c>
      <c r="I269" s="10">
        <f>QUOTIENT(E269,H269)</f>
        <v>51</v>
      </c>
      <c r="J269" t="s">
        <v>26</v>
      </c>
      <c r="K269" t="s">
        <v>27</v>
      </c>
      <c r="L269">
        <v>1351054800</v>
      </c>
      <c r="M269" s="14">
        <f>(((L269/60)/60)/24)+DATE(1970,1,1)</f>
        <v>41206.208333333336</v>
      </c>
      <c r="N269">
        <v>1352440800</v>
      </c>
      <c r="O269" s="14">
        <f>(((N269/60)/60)/24)+DATE(1970,1,1)</f>
        <v>41222.25</v>
      </c>
      <c r="P269" t="b">
        <v>0</v>
      </c>
      <c r="Q269" t="b">
        <v>0</v>
      </c>
      <c r="R269" t="s">
        <v>33</v>
      </c>
      <c r="S269" t="s">
        <v>2033</v>
      </c>
      <c r="T269" t="s">
        <v>2034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8">
        <f>E270/D270</f>
        <v>1.8053333333333332</v>
      </c>
      <c r="G270" t="s">
        <v>20</v>
      </c>
      <c r="H270">
        <v>48</v>
      </c>
      <c r="I270" s="10">
        <f>QUOTIENT(E270,H270)</f>
        <v>56</v>
      </c>
      <c r="J270" t="s">
        <v>21</v>
      </c>
      <c r="K270" t="s">
        <v>22</v>
      </c>
      <c r="L270">
        <v>1349326800</v>
      </c>
      <c r="M270" s="14">
        <f>(((L270/60)/60)/24)+DATE(1970,1,1)</f>
        <v>41186.208333333336</v>
      </c>
      <c r="N270">
        <v>1353304800</v>
      </c>
      <c r="O270" s="14">
        <f>(((N270/60)/60)/24)+DATE(1970,1,1)</f>
        <v>41232.25</v>
      </c>
      <c r="P270" t="b">
        <v>0</v>
      </c>
      <c r="Q270" t="b">
        <v>0</v>
      </c>
      <c r="R270" t="s">
        <v>42</v>
      </c>
      <c r="S270" t="s">
        <v>2037</v>
      </c>
      <c r="T270" t="s">
        <v>2051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8">
        <f>E271/D271</f>
        <v>2.5262857142857142</v>
      </c>
      <c r="G271" t="s">
        <v>20</v>
      </c>
      <c r="H271">
        <v>87</v>
      </c>
      <c r="I271" s="10">
        <f>QUOTIENT(E271,H271)</f>
        <v>101</v>
      </c>
      <c r="J271" t="s">
        <v>21</v>
      </c>
      <c r="K271" t="s">
        <v>22</v>
      </c>
      <c r="L271">
        <v>1548914400</v>
      </c>
      <c r="M271" s="14">
        <f>(((L271/60)/60)/24)+DATE(1970,1,1)</f>
        <v>43496.25</v>
      </c>
      <c r="N271">
        <v>1550728800</v>
      </c>
      <c r="O271" s="14">
        <f>(((N271/60)/60)/24)+DATE(1970,1,1)</f>
        <v>43517.25</v>
      </c>
      <c r="P271" t="b">
        <v>0</v>
      </c>
      <c r="Q271" t="b">
        <v>0</v>
      </c>
      <c r="R271" t="s">
        <v>269</v>
      </c>
      <c r="S271" t="s">
        <v>2037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8">
        <f>E272/D272</f>
        <v>0.27176538240368026</v>
      </c>
      <c r="G272" t="s">
        <v>74</v>
      </c>
      <c r="H272">
        <v>1890</v>
      </c>
      <c r="I272" s="10">
        <f>QUOTIENT(E272,H272)</f>
        <v>25</v>
      </c>
      <c r="J272" t="s">
        <v>21</v>
      </c>
      <c r="K272" t="s">
        <v>22</v>
      </c>
      <c r="L272">
        <v>1291269600</v>
      </c>
      <c r="M272" s="14">
        <f>(((L272/60)/60)/24)+DATE(1970,1,1)</f>
        <v>40514.25</v>
      </c>
      <c r="N272">
        <v>1291442400</v>
      </c>
      <c r="O272" s="14">
        <f>(((N272/60)/60)/24)+DATE(1970,1,1)</f>
        <v>40516.25</v>
      </c>
      <c r="P272" t="b">
        <v>0</v>
      </c>
      <c r="Q272" t="b">
        <v>0</v>
      </c>
      <c r="R272" t="s">
        <v>89</v>
      </c>
      <c r="S272" t="s">
        <v>2055</v>
      </c>
      <c r="T272" t="s">
        <v>2056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8">
        <f>E273/D273</f>
        <v>1.2706571242680547E-2</v>
      </c>
      <c r="G273" t="s">
        <v>47</v>
      </c>
      <c r="H273">
        <v>61</v>
      </c>
      <c r="I273" s="10">
        <f>QUOTIENT(E273,H273)</f>
        <v>32</v>
      </c>
      <c r="J273" t="s">
        <v>21</v>
      </c>
      <c r="K273" t="s">
        <v>22</v>
      </c>
      <c r="L273">
        <v>1449468000</v>
      </c>
      <c r="M273" s="14">
        <f>(((L273/60)/60)/24)+DATE(1970,1,1)</f>
        <v>42345.25</v>
      </c>
      <c r="N273">
        <v>1452146400</v>
      </c>
      <c r="O273" s="14">
        <f>(((N273/60)/60)/24)+DATE(1970,1,1)</f>
        <v>42376.25</v>
      </c>
      <c r="P273" t="b">
        <v>0</v>
      </c>
      <c r="Q273" t="b">
        <v>0</v>
      </c>
      <c r="R273" t="s">
        <v>122</v>
      </c>
      <c r="S273" t="s">
        <v>2042</v>
      </c>
      <c r="T273" t="s">
        <v>2043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8">
        <f>E274/D274</f>
        <v>3.0400978473581213</v>
      </c>
      <c r="G274" t="s">
        <v>20</v>
      </c>
      <c r="H274">
        <v>1894</v>
      </c>
      <c r="I274" s="10">
        <f>QUOTIENT(E274,H274)</f>
        <v>82</v>
      </c>
      <c r="J274" t="s">
        <v>21</v>
      </c>
      <c r="K274" t="s">
        <v>22</v>
      </c>
      <c r="L274">
        <v>1562734800</v>
      </c>
      <c r="M274" s="14">
        <f>(((L274/60)/60)/24)+DATE(1970,1,1)</f>
        <v>43656.208333333328</v>
      </c>
      <c r="N274">
        <v>1564894800</v>
      </c>
      <c r="O274" s="14">
        <f>(((N274/60)/60)/24)+DATE(1970,1,1)</f>
        <v>43681.208333333328</v>
      </c>
      <c r="P274" t="b">
        <v>0</v>
      </c>
      <c r="Q274" t="b">
        <v>1</v>
      </c>
      <c r="R274" t="s">
        <v>33</v>
      </c>
      <c r="S274" t="s">
        <v>2033</v>
      </c>
      <c r="T274" t="s">
        <v>2034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8">
        <f>E275/D275</f>
        <v>1.3723076923076922</v>
      </c>
      <c r="G275" t="s">
        <v>20</v>
      </c>
      <c r="H275">
        <v>282</v>
      </c>
      <c r="I275" s="10">
        <f>QUOTIENT(E275,H275)</f>
        <v>37</v>
      </c>
      <c r="J275" t="s">
        <v>15</v>
      </c>
      <c r="K275" t="s">
        <v>16</v>
      </c>
      <c r="L275">
        <v>1505624400</v>
      </c>
      <c r="M275" s="14">
        <f>(((L275/60)/60)/24)+DATE(1970,1,1)</f>
        <v>42995.208333333328</v>
      </c>
      <c r="N275">
        <v>1505883600</v>
      </c>
      <c r="O275" s="14">
        <f>(((N275/60)/60)/24)+DATE(1970,1,1)</f>
        <v>42998.208333333328</v>
      </c>
      <c r="P275" t="b">
        <v>0</v>
      </c>
      <c r="Q275" t="b">
        <v>0</v>
      </c>
      <c r="R275" t="s">
        <v>33</v>
      </c>
      <c r="S275" t="s">
        <v>2033</v>
      </c>
      <c r="T275" t="s">
        <v>2034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8">
        <f>E276/D276</f>
        <v>0.32208333333333333</v>
      </c>
      <c r="G276" t="s">
        <v>14</v>
      </c>
      <c r="H276">
        <v>15</v>
      </c>
      <c r="I276" s="10">
        <f>QUOTIENT(E276,H276)</f>
        <v>51</v>
      </c>
      <c r="J276" t="s">
        <v>21</v>
      </c>
      <c r="K276" t="s">
        <v>22</v>
      </c>
      <c r="L276">
        <v>1509948000</v>
      </c>
      <c r="M276" s="14">
        <f>(((L276/60)/60)/24)+DATE(1970,1,1)</f>
        <v>43045.25</v>
      </c>
      <c r="N276">
        <v>1510380000</v>
      </c>
      <c r="O276" s="14">
        <f>(((N276/60)/60)/24)+DATE(1970,1,1)</f>
        <v>43050.25</v>
      </c>
      <c r="P276" t="b">
        <v>0</v>
      </c>
      <c r="Q276" t="b">
        <v>0</v>
      </c>
      <c r="R276" t="s">
        <v>33</v>
      </c>
      <c r="S276" t="s">
        <v>2033</v>
      </c>
      <c r="T276" t="s">
        <v>2034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8">
        <f>E277/D277</f>
        <v>2.4151282051282053</v>
      </c>
      <c r="G277" t="s">
        <v>20</v>
      </c>
      <c r="H277">
        <v>116</v>
      </c>
      <c r="I277" s="10">
        <f>QUOTIENT(E277,H277)</f>
        <v>81</v>
      </c>
      <c r="J277" t="s">
        <v>21</v>
      </c>
      <c r="K277" t="s">
        <v>22</v>
      </c>
      <c r="L277">
        <v>1554526800</v>
      </c>
      <c r="M277" s="14">
        <f>(((L277/60)/60)/24)+DATE(1970,1,1)</f>
        <v>43561.208333333328</v>
      </c>
      <c r="N277">
        <v>1555218000</v>
      </c>
      <c r="O277" s="14">
        <f>(((N277/60)/60)/24)+DATE(1970,1,1)</f>
        <v>43569.208333333328</v>
      </c>
      <c r="P277" t="b">
        <v>0</v>
      </c>
      <c r="Q277" t="b">
        <v>0</v>
      </c>
      <c r="R277" t="s">
        <v>206</v>
      </c>
      <c r="S277" t="s">
        <v>2044</v>
      </c>
      <c r="T277" t="s">
        <v>2052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8">
        <f>E278/D278</f>
        <v>0.96799999999999997</v>
      </c>
      <c r="G278" t="s">
        <v>14</v>
      </c>
      <c r="H278">
        <v>133</v>
      </c>
      <c r="I278" s="10">
        <f>QUOTIENT(E278,H278)</f>
        <v>40</v>
      </c>
      <c r="J278" t="s">
        <v>21</v>
      </c>
      <c r="K278" t="s">
        <v>22</v>
      </c>
      <c r="L278">
        <v>1334811600</v>
      </c>
      <c r="M278" s="14">
        <f>(((L278/60)/60)/24)+DATE(1970,1,1)</f>
        <v>41018.208333333336</v>
      </c>
      <c r="N278">
        <v>1335243600</v>
      </c>
      <c r="O278" s="14">
        <f>(((N278/60)/60)/24)+DATE(1970,1,1)</f>
        <v>41023.208333333336</v>
      </c>
      <c r="P278" t="b">
        <v>0</v>
      </c>
      <c r="Q278" t="b">
        <v>1</v>
      </c>
      <c r="R278" t="s">
        <v>89</v>
      </c>
      <c r="S278" t="s">
        <v>2055</v>
      </c>
      <c r="T278" t="s">
        <v>2056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8">
        <f>E279/D279</f>
        <v>10.664285714285715</v>
      </c>
      <c r="G279" t="s">
        <v>20</v>
      </c>
      <c r="H279">
        <v>83</v>
      </c>
      <c r="I279" s="10">
        <f>QUOTIENT(E279,H279)</f>
        <v>89</v>
      </c>
      <c r="J279" t="s">
        <v>21</v>
      </c>
      <c r="K279" t="s">
        <v>22</v>
      </c>
      <c r="L279">
        <v>1279515600</v>
      </c>
      <c r="M279" s="14">
        <f>(((L279/60)/60)/24)+DATE(1970,1,1)</f>
        <v>40378.208333333336</v>
      </c>
      <c r="N279">
        <v>1279688400</v>
      </c>
      <c r="O279" s="14">
        <f>(((N279/60)/60)/24)+DATE(1970,1,1)</f>
        <v>40380.208333333336</v>
      </c>
      <c r="P279" t="b">
        <v>0</v>
      </c>
      <c r="Q279" t="b">
        <v>0</v>
      </c>
      <c r="R279" t="s">
        <v>33</v>
      </c>
      <c r="S279" t="s">
        <v>2033</v>
      </c>
      <c r="T279" t="s">
        <v>2034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8">
        <f>E280/D280</f>
        <v>3.2588888888888889</v>
      </c>
      <c r="G280" t="s">
        <v>20</v>
      </c>
      <c r="H280">
        <v>91</v>
      </c>
      <c r="I280" s="10">
        <f>QUOTIENT(E280,H280)</f>
        <v>96</v>
      </c>
      <c r="J280" t="s">
        <v>21</v>
      </c>
      <c r="K280" t="s">
        <v>22</v>
      </c>
      <c r="L280">
        <v>1353909600</v>
      </c>
      <c r="M280" s="14">
        <f>(((L280/60)/60)/24)+DATE(1970,1,1)</f>
        <v>41239.25</v>
      </c>
      <c r="N280">
        <v>1356069600</v>
      </c>
      <c r="O280" s="14">
        <f>(((N280/60)/60)/24)+DATE(1970,1,1)</f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8">
        <f>E281/D281</f>
        <v>1.7070000000000001</v>
      </c>
      <c r="G281" t="s">
        <v>20</v>
      </c>
      <c r="H281">
        <v>546</v>
      </c>
      <c r="I281" s="10">
        <f>QUOTIENT(E281,H281)</f>
        <v>25</v>
      </c>
      <c r="J281" t="s">
        <v>21</v>
      </c>
      <c r="K281" t="s">
        <v>22</v>
      </c>
      <c r="L281">
        <v>1535950800</v>
      </c>
      <c r="M281" s="14">
        <f>(((L281/60)/60)/24)+DATE(1970,1,1)</f>
        <v>43346.208333333328</v>
      </c>
      <c r="N281">
        <v>1536210000</v>
      </c>
      <c r="O281" s="14">
        <f>(((N281/60)/60)/24)+DATE(1970,1,1)</f>
        <v>43349.208333333328</v>
      </c>
      <c r="P281" t="b">
        <v>0</v>
      </c>
      <c r="Q281" t="b">
        <v>0</v>
      </c>
      <c r="R281" t="s">
        <v>33</v>
      </c>
      <c r="S281" t="s">
        <v>2033</v>
      </c>
      <c r="T281" t="s">
        <v>2034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8">
        <f>E282/D282</f>
        <v>5.8144</v>
      </c>
      <c r="G282" t="s">
        <v>20</v>
      </c>
      <c r="H282">
        <v>393</v>
      </c>
      <c r="I282" s="10">
        <f>QUOTIENT(E282,H282)</f>
        <v>36</v>
      </c>
      <c r="J282" t="s">
        <v>21</v>
      </c>
      <c r="K282" t="s">
        <v>22</v>
      </c>
      <c r="L282">
        <v>1511244000</v>
      </c>
      <c r="M282" s="14">
        <f>(((L282/60)/60)/24)+DATE(1970,1,1)</f>
        <v>43060.25</v>
      </c>
      <c r="N282">
        <v>1511762400</v>
      </c>
      <c r="O282" s="14">
        <f>(((N282/60)/60)/24)+DATE(1970,1,1)</f>
        <v>43066.25</v>
      </c>
      <c r="P282" t="b">
        <v>0</v>
      </c>
      <c r="Q282" t="b">
        <v>0</v>
      </c>
      <c r="R282" t="s">
        <v>71</v>
      </c>
      <c r="S282" t="s">
        <v>2037</v>
      </c>
      <c r="T282" t="s">
        <v>2038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8">
        <f>E283/D283</f>
        <v>0.91520972644376897</v>
      </c>
      <c r="G283" t="s">
        <v>14</v>
      </c>
      <c r="H283">
        <v>2062</v>
      </c>
      <c r="I283" s="10">
        <f>QUOTIENT(E283,H283)</f>
        <v>73</v>
      </c>
      <c r="J283" t="s">
        <v>21</v>
      </c>
      <c r="K283" t="s">
        <v>22</v>
      </c>
      <c r="L283">
        <v>1331445600</v>
      </c>
      <c r="M283" s="14">
        <f>(((L283/60)/60)/24)+DATE(1970,1,1)</f>
        <v>40979.25</v>
      </c>
      <c r="N283">
        <v>1333256400</v>
      </c>
      <c r="O283" s="14">
        <f>(((N283/60)/60)/24)+DATE(1970,1,1)</f>
        <v>41000.208333333336</v>
      </c>
      <c r="P283" t="b">
        <v>0</v>
      </c>
      <c r="Q283" t="b">
        <v>1</v>
      </c>
      <c r="R283" t="s">
        <v>33</v>
      </c>
      <c r="S283" t="s">
        <v>2033</v>
      </c>
      <c r="T283" t="s">
        <v>2034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8">
        <f>E284/D284</f>
        <v>1.0804761904761904</v>
      </c>
      <c r="G284" t="s">
        <v>20</v>
      </c>
      <c r="H284">
        <v>133</v>
      </c>
      <c r="I284" s="10">
        <f>QUOTIENT(E284,H284)</f>
        <v>68</v>
      </c>
      <c r="J284" t="s">
        <v>21</v>
      </c>
      <c r="K284" t="s">
        <v>22</v>
      </c>
      <c r="L284">
        <v>1480226400</v>
      </c>
      <c r="M284" s="14">
        <f>(((L284/60)/60)/24)+DATE(1970,1,1)</f>
        <v>42701.25</v>
      </c>
      <c r="N284">
        <v>1480744800</v>
      </c>
      <c r="O284" s="14">
        <f>(((N284/60)/60)/24)+DATE(1970,1,1)</f>
        <v>42707.25</v>
      </c>
      <c r="P284" t="b">
        <v>0</v>
      </c>
      <c r="Q284" t="b">
        <v>1</v>
      </c>
      <c r="R284" t="s">
        <v>269</v>
      </c>
      <c r="S284" t="s">
        <v>2037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8">
        <f>E285/D285</f>
        <v>0.18728395061728395</v>
      </c>
      <c r="G285" t="s">
        <v>14</v>
      </c>
      <c r="H285">
        <v>29</v>
      </c>
      <c r="I285" s="10">
        <f>QUOTIENT(E285,H285)</f>
        <v>52</v>
      </c>
      <c r="J285" t="s">
        <v>36</v>
      </c>
      <c r="K285" t="s">
        <v>37</v>
      </c>
      <c r="L285">
        <v>1464584400</v>
      </c>
      <c r="M285" s="14">
        <f>(((L285/60)/60)/24)+DATE(1970,1,1)</f>
        <v>42520.208333333328</v>
      </c>
      <c r="N285">
        <v>1465016400</v>
      </c>
      <c r="O285" s="14">
        <f>(((N285/60)/60)/24)+DATE(1970,1,1)</f>
        <v>42525.208333333328</v>
      </c>
      <c r="P285" t="b">
        <v>0</v>
      </c>
      <c r="Q285" t="b">
        <v>0</v>
      </c>
      <c r="R285" t="s">
        <v>23</v>
      </c>
      <c r="S285" t="s">
        <v>2039</v>
      </c>
      <c r="T285" t="s">
        <v>2040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8">
        <f>E286/D286</f>
        <v>0.83193877551020412</v>
      </c>
      <c r="G286" t="s">
        <v>14</v>
      </c>
      <c r="H286">
        <v>132</v>
      </c>
      <c r="I286" s="10">
        <f>QUOTIENT(E286,H286)</f>
        <v>61</v>
      </c>
      <c r="J286" t="s">
        <v>21</v>
      </c>
      <c r="K286" t="s">
        <v>22</v>
      </c>
      <c r="L286">
        <v>1335848400</v>
      </c>
      <c r="M286" s="14">
        <f>(((L286/60)/60)/24)+DATE(1970,1,1)</f>
        <v>41030.208333333336</v>
      </c>
      <c r="N286">
        <v>1336280400</v>
      </c>
      <c r="O286" s="14">
        <f>(((N286/60)/60)/24)+DATE(1970,1,1)</f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8">
        <f>E287/D287</f>
        <v>7.0633333333333335</v>
      </c>
      <c r="G287" t="s">
        <v>20</v>
      </c>
      <c r="H287">
        <v>254</v>
      </c>
      <c r="I287" s="10">
        <f>QUOTIENT(E287,H287)</f>
        <v>25</v>
      </c>
      <c r="J287" t="s">
        <v>21</v>
      </c>
      <c r="K287" t="s">
        <v>22</v>
      </c>
      <c r="L287">
        <v>1473483600</v>
      </c>
      <c r="M287" s="14">
        <f>(((L287/60)/60)/24)+DATE(1970,1,1)</f>
        <v>42623.208333333328</v>
      </c>
      <c r="N287">
        <v>1476766800</v>
      </c>
      <c r="O287" s="14">
        <f>(((N287/60)/60)/24)+DATE(1970,1,1)</f>
        <v>42661.208333333328</v>
      </c>
      <c r="P287" t="b">
        <v>0</v>
      </c>
      <c r="Q287" t="b">
        <v>0</v>
      </c>
      <c r="R287" t="s">
        <v>33</v>
      </c>
      <c r="S287" t="s">
        <v>2033</v>
      </c>
      <c r="T287" t="s">
        <v>2034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8">
        <f>E288/D288</f>
        <v>0.17446030330062445</v>
      </c>
      <c r="G288" t="s">
        <v>74</v>
      </c>
      <c r="H288">
        <v>184</v>
      </c>
      <c r="I288" s="10">
        <f>QUOTIENT(E288,H288)</f>
        <v>106</v>
      </c>
      <c r="J288" t="s">
        <v>21</v>
      </c>
      <c r="K288" t="s">
        <v>22</v>
      </c>
      <c r="L288">
        <v>1479880800</v>
      </c>
      <c r="M288" s="14">
        <f>(((L288/60)/60)/24)+DATE(1970,1,1)</f>
        <v>42697.25</v>
      </c>
      <c r="N288">
        <v>1480485600</v>
      </c>
      <c r="O288" s="14">
        <f>(((N288/60)/60)/24)+DATE(1970,1,1)</f>
        <v>42704.25</v>
      </c>
      <c r="P288" t="b">
        <v>0</v>
      </c>
      <c r="Q288" t="b">
        <v>0</v>
      </c>
      <c r="R288" t="s">
        <v>33</v>
      </c>
      <c r="S288" t="s">
        <v>2033</v>
      </c>
      <c r="T288" t="s">
        <v>2034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8">
        <f>E289/D289</f>
        <v>2.0973015873015872</v>
      </c>
      <c r="G289" t="s">
        <v>20</v>
      </c>
      <c r="H289">
        <v>176</v>
      </c>
      <c r="I289" s="10">
        <f>QUOTIENT(E289,H289)</f>
        <v>75</v>
      </c>
      <c r="J289" t="s">
        <v>21</v>
      </c>
      <c r="K289" t="s">
        <v>22</v>
      </c>
      <c r="L289">
        <v>1430197200</v>
      </c>
      <c r="M289" s="14">
        <f>(((L289/60)/60)/24)+DATE(1970,1,1)</f>
        <v>42122.208333333328</v>
      </c>
      <c r="N289">
        <v>1430197200</v>
      </c>
      <c r="O289" s="14">
        <f>(((N289/60)/60)/24)+DATE(1970,1,1)</f>
        <v>42122.208333333328</v>
      </c>
      <c r="P289" t="b">
        <v>0</v>
      </c>
      <c r="Q289" t="b">
        <v>0</v>
      </c>
      <c r="R289" t="s">
        <v>50</v>
      </c>
      <c r="S289" t="s">
        <v>2039</v>
      </c>
      <c r="T289" t="s">
        <v>2041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8">
        <f>E290/D290</f>
        <v>0.97785714285714287</v>
      </c>
      <c r="G290" t="s">
        <v>14</v>
      </c>
      <c r="H290">
        <v>137</v>
      </c>
      <c r="I290" s="10">
        <f>QUOTIENT(E290,H290)</f>
        <v>39</v>
      </c>
      <c r="J290" t="s">
        <v>36</v>
      </c>
      <c r="K290" t="s">
        <v>37</v>
      </c>
      <c r="L290">
        <v>1331701200</v>
      </c>
      <c r="M290" s="14">
        <f>(((L290/60)/60)/24)+DATE(1970,1,1)</f>
        <v>40982.208333333336</v>
      </c>
      <c r="N290">
        <v>1331787600</v>
      </c>
      <c r="O290" s="14">
        <f>(((N290/60)/60)/24)+DATE(1970,1,1)</f>
        <v>40983.208333333336</v>
      </c>
      <c r="P290" t="b">
        <v>0</v>
      </c>
      <c r="Q290" t="b">
        <v>1</v>
      </c>
      <c r="R290" t="s">
        <v>148</v>
      </c>
      <c r="S290" t="s">
        <v>2039</v>
      </c>
      <c r="T290" t="s">
        <v>2046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8">
        <f>E291/D291</f>
        <v>16.842500000000001</v>
      </c>
      <c r="G291" t="s">
        <v>20</v>
      </c>
      <c r="H291">
        <v>337</v>
      </c>
      <c r="I291" s="10">
        <f>QUOTIENT(E291,H291)</f>
        <v>39</v>
      </c>
      <c r="J291" t="s">
        <v>15</v>
      </c>
      <c r="K291" t="s">
        <v>16</v>
      </c>
      <c r="L291">
        <v>1438578000</v>
      </c>
      <c r="M291" s="14">
        <f>(((L291/60)/60)/24)+DATE(1970,1,1)</f>
        <v>42219.208333333328</v>
      </c>
      <c r="N291">
        <v>1438837200</v>
      </c>
      <c r="O291" s="14">
        <f>(((N291/60)/60)/24)+DATE(1970,1,1)</f>
        <v>42222.208333333328</v>
      </c>
      <c r="P291" t="b">
        <v>0</v>
      </c>
      <c r="Q291" t="b">
        <v>0</v>
      </c>
      <c r="R291" t="s">
        <v>33</v>
      </c>
      <c r="S291" t="s">
        <v>2033</v>
      </c>
      <c r="T291" t="s">
        <v>2034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8">
        <f>E292/D292</f>
        <v>0.54402135231316728</v>
      </c>
      <c r="G292" t="s">
        <v>14</v>
      </c>
      <c r="H292">
        <v>908</v>
      </c>
      <c r="I292" s="10">
        <f>QUOTIENT(E292,H292)</f>
        <v>101</v>
      </c>
      <c r="J292" t="s">
        <v>21</v>
      </c>
      <c r="K292" t="s">
        <v>22</v>
      </c>
      <c r="L292">
        <v>1368162000</v>
      </c>
      <c r="M292" s="14">
        <f>(((L292/60)/60)/24)+DATE(1970,1,1)</f>
        <v>41404.208333333336</v>
      </c>
      <c r="N292">
        <v>1370926800</v>
      </c>
      <c r="O292" s="14">
        <f>(((N292/60)/60)/24)+DATE(1970,1,1)</f>
        <v>41436.208333333336</v>
      </c>
      <c r="P292" t="b">
        <v>0</v>
      </c>
      <c r="Q292" t="b">
        <v>1</v>
      </c>
      <c r="R292" t="s">
        <v>42</v>
      </c>
      <c r="S292" t="s">
        <v>2037</v>
      </c>
      <c r="T292" t="s">
        <v>2051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8">
        <f>E293/D293</f>
        <v>4.5661111111111108</v>
      </c>
      <c r="G293" t="s">
        <v>20</v>
      </c>
      <c r="H293">
        <v>107</v>
      </c>
      <c r="I293" s="10">
        <f>QUOTIENT(E293,H293)</f>
        <v>76</v>
      </c>
      <c r="J293" t="s">
        <v>21</v>
      </c>
      <c r="K293" t="s">
        <v>22</v>
      </c>
      <c r="L293">
        <v>1318654800</v>
      </c>
      <c r="M293" s="14">
        <f>(((L293/60)/60)/24)+DATE(1970,1,1)</f>
        <v>40831.208333333336</v>
      </c>
      <c r="N293">
        <v>1319000400</v>
      </c>
      <c r="O293" s="14">
        <f>(((N293/60)/60)/24)+DATE(1970,1,1)</f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8">
        <f>E294/D294</f>
        <v>9.8219178082191785E-2</v>
      </c>
      <c r="G294" t="s">
        <v>14</v>
      </c>
      <c r="H294">
        <v>10</v>
      </c>
      <c r="I294" s="10">
        <f>QUOTIENT(E294,H294)</f>
        <v>71</v>
      </c>
      <c r="J294" t="s">
        <v>21</v>
      </c>
      <c r="K294" t="s">
        <v>22</v>
      </c>
      <c r="L294">
        <v>1331874000</v>
      </c>
      <c r="M294" s="14">
        <f>(((L294/60)/60)/24)+DATE(1970,1,1)</f>
        <v>40984.208333333336</v>
      </c>
      <c r="N294">
        <v>1333429200</v>
      </c>
      <c r="O294" s="14">
        <f>(((N294/60)/60)/24)+DATE(1970,1,1)</f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8">
        <f>E295/D295</f>
        <v>0.16384615384615384</v>
      </c>
      <c r="G295" t="s">
        <v>74</v>
      </c>
      <c r="H295">
        <v>32</v>
      </c>
      <c r="I295" s="10">
        <f>QUOTIENT(E295,H295)</f>
        <v>33</v>
      </c>
      <c r="J295" t="s">
        <v>107</v>
      </c>
      <c r="K295" t="s">
        <v>108</v>
      </c>
      <c r="L295">
        <v>1286254800</v>
      </c>
      <c r="M295" s="14">
        <f>(((L295/60)/60)/24)+DATE(1970,1,1)</f>
        <v>40456.208333333336</v>
      </c>
      <c r="N295">
        <v>1287032400</v>
      </c>
      <c r="O295" s="14">
        <f>(((N295/60)/60)/24)+DATE(1970,1,1)</f>
        <v>40465.208333333336</v>
      </c>
      <c r="P295" t="b">
        <v>0</v>
      </c>
      <c r="Q295" t="b">
        <v>0</v>
      </c>
      <c r="R295" t="s">
        <v>33</v>
      </c>
      <c r="S295" t="s">
        <v>2033</v>
      </c>
      <c r="T295" t="s">
        <v>2034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8">
        <f>E296/D296</f>
        <v>13.396666666666667</v>
      </c>
      <c r="G296" t="s">
        <v>20</v>
      </c>
      <c r="H296">
        <v>183</v>
      </c>
      <c r="I296" s="10">
        <f>QUOTIENT(E296,H296)</f>
        <v>43</v>
      </c>
      <c r="J296" t="s">
        <v>21</v>
      </c>
      <c r="K296" t="s">
        <v>22</v>
      </c>
      <c r="L296">
        <v>1540530000</v>
      </c>
      <c r="M296" s="14">
        <f>(((L296/60)/60)/24)+DATE(1970,1,1)</f>
        <v>43399.208333333328</v>
      </c>
      <c r="N296">
        <v>1541570400</v>
      </c>
      <c r="O296" s="14">
        <f>(((N296/60)/60)/24)+DATE(1970,1,1)</f>
        <v>43411.25</v>
      </c>
      <c r="P296" t="b">
        <v>0</v>
      </c>
      <c r="Q296" t="b">
        <v>0</v>
      </c>
      <c r="R296" t="s">
        <v>33</v>
      </c>
      <c r="S296" t="s">
        <v>2033</v>
      </c>
      <c r="T296" t="s">
        <v>2034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8">
        <f>E297/D297</f>
        <v>0.35650077760497667</v>
      </c>
      <c r="G297" t="s">
        <v>14</v>
      </c>
      <c r="H297">
        <v>1910</v>
      </c>
      <c r="I297" s="10">
        <f>QUOTIENT(E297,H297)</f>
        <v>36</v>
      </c>
      <c r="J297" t="s">
        <v>98</v>
      </c>
      <c r="K297" t="s">
        <v>99</v>
      </c>
      <c r="L297">
        <v>1381813200</v>
      </c>
      <c r="M297" s="14">
        <f>(((L297/60)/60)/24)+DATE(1970,1,1)</f>
        <v>41562.208333333336</v>
      </c>
      <c r="N297">
        <v>1383976800</v>
      </c>
      <c r="O297" s="14">
        <f>(((N297/60)/60)/24)+DATE(1970,1,1)</f>
        <v>41587.25</v>
      </c>
      <c r="P297" t="b">
        <v>0</v>
      </c>
      <c r="Q297" t="b">
        <v>0</v>
      </c>
      <c r="R297" t="s">
        <v>33</v>
      </c>
      <c r="S297" t="s">
        <v>2033</v>
      </c>
      <c r="T297" t="s">
        <v>2034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8">
        <f>E298/D298</f>
        <v>0.54950819672131146</v>
      </c>
      <c r="G298" t="s">
        <v>14</v>
      </c>
      <c r="H298">
        <v>38</v>
      </c>
      <c r="I298" s="10">
        <f>QUOTIENT(E298,H298)</f>
        <v>88</v>
      </c>
      <c r="J298" t="s">
        <v>26</v>
      </c>
      <c r="K298" t="s">
        <v>27</v>
      </c>
      <c r="L298">
        <v>1548655200</v>
      </c>
      <c r="M298" s="14">
        <f>(((L298/60)/60)/24)+DATE(1970,1,1)</f>
        <v>43493.25</v>
      </c>
      <c r="N298">
        <v>1550556000</v>
      </c>
      <c r="O298" s="14">
        <f>(((N298/60)/60)/24)+DATE(1970,1,1)</f>
        <v>43515.25</v>
      </c>
      <c r="P298" t="b">
        <v>0</v>
      </c>
      <c r="Q298" t="b">
        <v>0</v>
      </c>
      <c r="R298" t="s">
        <v>33</v>
      </c>
      <c r="S298" t="s">
        <v>2033</v>
      </c>
      <c r="T298" t="s">
        <v>2034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8">
        <f>E299/D299</f>
        <v>0.94236111111111109</v>
      </c>
      <c r="G299" t="s">
        <v>14</v>
      </c>
      <c r="H299">
        <v>104</v>
      </c>
      <c r="I299" s="10">
        <f>QUOTIENT(E299,H299)</f>
        <v>65</v>
      </c>
      <c r="J299" t="s">
        <v>26</v>
      </c>
      <c r="K299" t="s">
        <v>27</v>
      </c>
      <c r="L299">
        <v>1389679200</v>
      </c>
      <c r="M299" s="14">
        <f>(((L299/60)/60)/24)+DATE(1970,1,1)</f>
        <v>41653.25</v>
      </c>
      <c r="N299">
        <v>1390456800</v>
      </c>
      <c r="O299" s="14">
        <f>(((N299/60)/60)/24)+DATE(1970,1,1)</f>
        <v>41662.25</v>
      </c>
      <c r="P299" t="b">
        <v>0</v>
      </c>
      <c r="Q299" t="b">
        <v>1</v>
      </c>
      <c r="R299" t="s">
        <v>33</v>
      </c>
      <c r="S299" t="s">
        <v>2033</v>
      </c>
      <c r="T299" t="s">
        <v>2034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8">
        <f>E300/D300</f>
        <v>1.4391428571428571</v>
      </c>
      <c r="G300" t="s">
        <v>20</v>
      </c>
      <c r="H300">
        <v>72</v>
      </c>
      <c r="I300" s="10">
        <f>QUOTIENT(E300,H300)</f>
        <v>69</v>
      </c>
      <c r="J300" t="s">
        <v>21</v>
      </c>
      <c r="K300" t="s">
        <v>22</v>
      </c>
      <c r="L300">
        <v>1456466400</v>
      </c>
      <c r="M300" s="14">
        <f>(((L300/60)/60)/24)+DATE(1970,1,1)</f>
        <v>42426.25</v>
      </c>
      <c r="N300">
        <v>1458018000</v>
      </c>
      <c r="O300" s="14">
        <f>(((N300/60)/60)/24)+DATE(1970,1,1)</f>
        <v>42444.208333333328</v>
      </c>
      <c r="P300" t="b">
        <v>0</v>
      </c>
      <c r="Q300" t="b">
        <v>1</v>
      </c>
      <c r="R300" t="s">
        <v>23</v>
      </c>
      <c r="S300" t="s">
        <v>2039</v>
      </c>
      <c r="T300" t="s">
        <v>2040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8">
        <f>E301/D301</f>
        <v>0.51421052631578945</v>
      </c>
      <c r="G301" t="s">
        <v>14</v>
      </c>
      <c r="H301">
        <v>49</v>
      </c>
      <c r="I301" s="10">
        <f>QUOTIENT(E301,H301)</f>
        <v>39</v>
      </c>
      <c r="J301" t="s">
        <v>21</v>
      </c>
      <c r="K301" t="s">
        <v>22</v>
      </c>
      <c r="L301">
        <v>1456984800</v>
      </c>
      <c r="M301" s="14">
        <f>(((L301/60)/60)/24)+DATE(1970,1,1)</f>
        <v>42432.25</v>
      </c>
      <c r="N301">
        <v>1461819600</v>
      </c>
      <c r="O301" s="14">
        <f>(((N301/60)/60)/24)+DATE(1970,1,1)</f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8">
        <f>E302/D302</f>
        <v>0.05</v>
      </c>
      <c r="G302" t="s">
        <v>14</v>
      </c>
      <c r="H302">
        <v>1</v>
      </c>
      <c r="I302" s="10">
        <f>QUOTIENT(E302,H302)</f>
        <v>5</v>
      </c>
      <c r="J302" t="s">
        <v>36</v>
      </c>
      <c r="K302" t="s">
        <v>37</v>
      </c>
      <c r="L302">
        <v>1504069200</v>
      </c>
      <c r="M302" s="14">
        <f>(((L302/60)/60)/24)+DATE(1970,1,1)</f>
        <v>42977.208333333328</v>
      </c>
      <c r="N302">
        <v>1504155600</v>
      </c>
      <c r="O302" s="14">
        <f>(((N302/60)/60)/24)+DATE(1970,1,1)</f>
        <v>42978.208333333328</v>
      </c>
      <c r="P302" t="b">
        <v>0</v>
      </c>
      <c r="Q302" t="b">
        <v>1</v>
      </c>
      <c r="R302" t="s">
        <v>68</v>
      </c>
      <c r="S302" t="s">
        <v>2044</v>
      </c>
      <c r="T302" t="s">
        <v>2045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8">
        <f>E303/D303</f>
        <v>13.446666666666667</v>
      </c>
      <c r="G303" t="s">
        <v>20</v>
      </c>
      <c r="H303">
        <v>295</v>
      </c>
      <c r="I303" s="10">
        <f>QUOTIENT(E303,H303)</f>
        <v>41</v>
      </c>
      <c r="J303" t="s">
        <v>21</v>
      </c>
      <c r="K303" t="s">
        <v>22</v>
      </c>
      <c r="L303">
        <v>1424930400</v>
      </c>
      <c r="M303" s="14">
        <f>(((L303/60)/60)/24)+DATE(1970,1,1)</f>
        <v>42061.25</v>
      </c>
      <c r="N303">
        <v>1426395600</v>
      </c>
      <c r="O303" s="14">
        <f>(((N303/60)/60)/24)+DATE(1970,1,1)</f>
        <v>42078.208333333328</v>
      </c>
      <c r="P303" t="b">
        <v>0</v>
      </c>
      <c r="Q303" t="b">
        <v>0</v>
      </c>
      <c r="R303" t="s">
        <v>42</v>
      </c>
      <c r="S303" t="s">
        <v>2037</v>
      </c>
      <c r="T303" t="s">
        <v>2051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8">
        <f>E304/D304</f>
        <v>0.31844940867279897</v>
      </c>
      <c r="G304" t="s">
        <v>14</v>
      </c>
      <c r="H304">
        <v>245</v>
      </c>
      <c r="I304" s="10">
        <f>QUOTIENT(E304,H304)</f>
        <v>98</v>
      </c>
      <c r="J304" t="s">
        <v>21</v>
      </c>
      <c r="K304" t="s">
        <v>22</v>
      </c>
      <c r="L304">
        <v>1535864400</v>
      </c>
      <c r="M304" s="14">
        <f>(((L304/60)/60)/24)+DATE(1970,1,1)</f>
        <v>43345.208333333328</v>
      </c>
      <c r="N304">
        <v>1537074000</v>
      </c>
      <c r="O304" s="14">
        <f>(((N304/60)/60)/24)+DATE(1970,1,1)</f>
        <v>43359.208333333328</v>
      </c>
      <c r="P304" t="b">
        <v>0</v>
      </c>
      <c r="Q304" t="b">
        <v>0</v>
      </c>
      <c r="R304" t="s">
        <v>33</v>
      </c>
      <c r="S304" t="s">
        <v>2033</v>
      </c>
      <c r="T304" t="s">
        <v>2034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8">
        <f>E305/D305</f>
        <v>0.82617647058823529</v>
      </c>
      <c r="G305" t="s">
        <v>14</v>
      </c>
      <c r="H305">
        <v>32</v>
      </c>
      <c r="I305" s="10">
        <f>QUOTIENT(E305,H305)</f>
        <v>87</v>
      </c>
      <c r="J305" t="s">
        <v>21</v>
      </c>
      <c r="K305" t="s">
        <v>22</v>
      </c>
      <c r="L305">
        <v>1452146400</v>
      </c>
      <c r="M305" s="14">
        <f>(((L305/60)/60)/24)+DATE(1970,1,1)</f>
        <v>42376.25</v>
      </c>
      <c r="N305">
        <v>1452578400</v>
      </c>
      <c r="O305" s="14">
        <f>(((N305/60)/60)/24)+DATE(1970,1,1)</f>
        <v>42381.25</v>
      </c>
      <c r="P305" t="b">
        <v>0</v>
      </c>
      <c r="Q305" t="b">
        <v>0</v>
      </c>
      <c r="R305" t="s">
        <v>60</v>
      </c>
      <c r="S305" t="s">
        <v>2039</v>
      </c>
      <c r="T305" t="s">
        <v>2048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8">
        <f>E306/D306</f>
        <v>5.4614285714285717</v>
      </c>
      <c r="G306" t="s">
        <v>20</v>
      </c>
      <c r="H306">
        <v>142</v>
      </c>
      <c r="I306" s="10">
        <f>QUOTIENT(E306,H306)</f>
        <v>80</v>
      </c>
      <c r="J306" t="s">
        <v>21</v>
      </c>
      <c r="K306" t="s">
        <v>22</v>
      </c>
      <c r="L306">
        <v>1470546000</v>
      </c>
      <c r="M306" s="14">
        <f>(((L306/60)/60)/24)+DATE(1970,1,1)</f>
        <v>42589.208333333328</v>
      </c>
      <c r="N306">
        <v>1474088400</v>
      </c>
      <c r="O306" s="14">
        <f>(((N306/60)/60)/24)+DATE(1970,1,1)</f>
        <v>42630.208333333328</v>
      </c>
      <c r="P306" t="b">
        <v>0</v>
      </c>
      <c r="Q306" t="b">
        <v>0</v>
      </c>
      <c r="R306" t="s">
        <v>42</v>
      </c>
      <c r="S306" t="s">
        <v>2037</v>
      </c>
      <c r="T306" t="s">
        <v>2051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8">
        <f>E307/D307</f>
        <v>2.8621428571428571</v>
      </c>
      <c r="G307" t="s">
        <v>20</v>
      </c>
      <c r="H307">
        <v>85</v>
      </c>
      <c r="I307" s="10">
        <f>QUOTIENT(E307,H307)</f>
        <v>94</v>
      </c>
      <c r="J307" t="s">
        <v>21</v>
      </c>
      <c r="K307" t="s">
        <v>22</v>
      </c>
      <c r="L307">
        <v>1458363600</v>
      </c>
      <c r="M307" s="14">
        <f>(((L307/60)/60)/24)+DATE(1970,1,1)</f>
        <v>42448.208333333328</v>
      </c>
      <c r="N307">
        <v>1461906000</v>
      </c>
      <c r="O307" s="14">
        <f>(((N307/60)/60)/24)+DATE(1970,1,1)</f>
        <v>42489.208333333328</v>
      </c>
      <c r="P307" t="b">
        <v>0</v>
      </c>
      <c r="Q307" t="b">
        <v>0</v>
      </c>
      <c r="R307" t="s">
        <v>33</v>
      </c>
      <c r="S307" t="s">
        <v>2033</v>
      </c>
      <c r="T307" t="s">
        <v>2034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8">
        <f>E308/D308</f>
        <v>7.9076923076923072E-2</v>
      </c>
      <c r="G308" t="s">
        <v>14</v>
      </c>
      <c r="H308">
        <v>7</v>
      </c>
      <c r="I308" s="10">
        <f>QUOTIENT(E308,H308)</f>
        <v>73</v>
      </c>
      <c r="J308" t="s">
        <v>21</v>
      </c>
      <c r="K308" t="s">
        <v>22</v>
      </c>
      <c r="L308">
        <v>1500008400</v>
      </c>
      <c r="M308" s="14">
        <f>(((L308/60)/60)/24)+DATE(1970,1,1)</f>
        <v>42930.208333333328</v>
      </c>
      <c r="N308">
        <v>1500267600</v>
      </c>
      <c r="O308" s="14">
        <f>(((N308/60)/60)/24)+DATE(1970,1,1)</f>
        <v>42933.208333333328</v>
      </c>
      <c r="P308" t="b">
        <v>0</v>
      </c>
      <c r="Q308" t="b">
        <v>1</v>
      </c>
      <c r="R308" t="s">
        <v>33</v>
      </c>
      <c r="S308" t="s">
        <v>2033</v>
      </c>
      <c r="T308" t="s">
        <v>2034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8">
        <f>E309/D309</f>
        <v>1.3213677811550153</v>
      </c>
      <c r="G309" t="s">
        <v>20</v>
      </c>
      <c r="H309">
        <v>659</v>
      </c>
      <c r="I309" s="10">
        <f>QUOTIENT(E309,H309)</f>
        <v>65</v>
      </c>
      <c r="J309" t="s">
        <v>36</v>
      </c>
      <c r="K309" t="s">
        <v>37</v>
      </c>
      <c r="L309">
        <v>1338958800</v>
      </c>
      <c r="M309" s="14">
        <f>(((L309/60)/60)/24)+DATE(1970,1,1)</f>
        <v>41066.208333333336</v>
      </c>
      <c r="N309">
        <v>1340686800</v>
      </c>
      <c r="O309" s="14">
        <f>(((N309/60)/60)/24)+DATE(1970,1,1)</f>
        <v>41086.208333333336</v>
      </c>
      <c r="P309" t="b">
        <v>0</v>
      </c>
      <c r="Q309" t="b">
        <v>1</v>
      </c>
      <c r="R309" t="s">
        <v>119</v>
      </c>
      <c r="S309" t="s">
        <v>2044</v>
      </c>
      <c r="T309" t="s">
        <v>2054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8">
        <f>E310/D310</f>
        <v>0.74077834179357027</v>
      </c>
      <c r="G310" t="s">
        <v>14</v>
      </c>
      <c r="H310">
        <v>803</v>
      </c>
      <c r="I310" s="10">
        <f>QUOTIENT(E310,H310)</f>
        <v>109</v>
      </c>
      <c r="J310" t="s">
        <v>21</v>
      </c>
      <c r="K310" t="s">
        <v>22</v>
      </c>
      <c r="L310">
        <v>1303102800</v>
      </c>
      <c r="M310" s="14">
        <f>(((L310/60)/60)/24)+DATE(1970,1,1)</f>
        <v>40651.208333333336</v>
      </c>
      <c r="N310">
        <v>1303189200</v>
      </c>
      <c r="O310" s="14">
        <f>(((N310/60)/60)/24)+DATE(1970,1,1)</f>
        <v>40652.208333333336</v>
      </c>
      <c r="P310" t="b">
        <v>0</v>
      </c>
      <c r="Q310" t="b">
        <v>0</v>
      </c>
      <c r="R310" t="s">
        <v>33</v>
      </c>
      <c r="S310" t="s">
        <v>2033</v>
      </c>
      <c r="T310" t="s">
        <v>2034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8">
        <f>E311/D311</f>
        <v>0.75292682926829269</v>
      </c>
      <c r="G311" t="s">
        <v>74</v>
      </c>
      <c r="H311">
        <v>75</v>
      </c>
      <c r="I311" s="10">
        <f>QUOTIENT(E311,H311)</f>
        <v>41</v>
      </c>
      <c r="J311" t="s">
        <v>21</v>
      </c>
      <c r="K311" t="s">
        <v>22</v>
      </c>
      <c r="L311">
        <v>1316581200</v>
      </c>
      <c r="M311" s="14">
        <f>(((L311/60)/60)/24)+DATE(1970,1,1)</f>
        <v>40807.208333333336</v>
      </c>
      <c r="N311">
        <v>1318309200</v>
      </c>
      <c r="O311" s="14">
        <f>(((N311/60)/60)/24)+DATE(1970,1,1)</f>
        <v>40827.208333333336</v>
      </c>
      <c r="P311" t="b">
        <v>0</v>
      </c>
      <c r="Q311" t="b">
        <v>1</v>
      </c>
      <c r="R311" t="s">
        <v>60</v>
      </c>
      <c r="S311" t="s">
        <v>2039</v>
      </c>
      <c r="T311" t="s">
        <v>2048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8">
        <f>E312/D312</f>
        <v>0.20333333333333334</v>
      </c>
      <c r="G312" t="s">
        <v>14</v>
      </c>
      <c r="H312">
        <v>16</v>
      </c>
      <c r="I312" s="10">
        <f>QUOTIENT(E312,H312)</f>
        <v>99</v>
      </c>
      <c r="J312" t="s">
        <v>21</v>
      </c>
      <c r="K312" t="s">
        <v>22</v>
      </c>
      <c r="L312">
        <v>1270789200</v>
      </c>
      <c r="M312" s="14">
        <f>(((L312/60)/60)/24)+DATE(1970,1,1)</f>
        <v>40277.208333333336</v>
      </c>
      <c r="N312">
        <v>1272171600</v>
      </c>
      <c r="O312" s="14">
        <f>(((N312/60)/60)/24)+DATE(1970,1,1)</f>
        <v>40293.208333333336</v>
      </c>
      <c r="P312" t="b">
        <v>0</v>
      </c>
      <c r="Q312" t="b">
        <v>0</v>
      </c>
      <c r="R312" t="s">
        <v>89</v>
      </c>
      <c r="S312" t="s">
        <v>2055</v>
      </c>
      <c r="T312" t="s">
        <v>2056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8">
        <f>E313/D313</f>
        <v>2.0336507936507937</v>
      </c>
      <c r="G313" t="s">
        <v>20</v>
      </c>
      <c r="H313">
        <v>121</v>
      </c>
      <c r="I313" s="10">
        <f>QUOTIENT(E313,H313)</f>
        <v>105</v>
      </c>
      <c r="J313" t="s">
        <v>21</v>
      </c>
      <c r="K313" t="s">
        <v>22</v>
      </c>
      <c r="L313">
        <v>1297836000</v>
      </c>
      <c r="M313" s="14">
        <f>(((L313/60)/60)/24)+DATE(1970,1,1)</f>
        <v>40590.25</v>
      </c>
      <c r="N313">
        <v>1298872800</v>
      </c>
      <c r="O313" s="14">
        <f>(((N313/60)/60)/24)+DATE(1970,1,1)</f>
        <v>40602.25</v>
      </c>
      <c r="P313" t="b">
        <v>0</v>
      </c>
      <c r="Q313" t="b">
        <v>0</v>
      </c>
      <c r="R313" t="s">
        <v>33</v>
      </c>
      <c r="S313" t="s">
        <v>2033</v>
      </c>
      <c r="T313" t="s">
        <v>2034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8">
        <f>E314/D314</f>
        <v>3.1022842639593908</v>
      </c>
      <c r="G314" t="s">
        <v>20</v>
      </c>
      <c r="H314">
        <v>3742</v>
      </c>
      <c r="I314" s="10">
        <f>QUOTIENT(E314,H314)</f>
        <v>48</v>
      </c>
      <c r="J314" t="s">
        <v>21</v>
      </c>
      <c r="K314" t="s">
        <v>22</v>
      </c>
      <c r="L314">
        <v>1382677200</v>
      </c>
      <c r="M314" s="14">
        <f>(((L314/60)/60)/24)+DATE(1970,1,1)</f>
        <v>41572.208333333336</v>
      </c>
      <c r="N314">
        <v>1383282000</v>
      </c>
      <c r="O314" s="14">
        <f>(((N314/60)/60)/24)+DATE(1970,1,1)</f>
        <v>41579.208333333336</v>
      </c>
      <c r="P314" t="b">
        <v>0</v>
      </c>
      <c r="Q314" t="b">
        <v>0</v>
      </c>
      <c r="R314" t="s">
        <v>33</v>
      </c>
      <c r="S314" t="s">
        <v>2033</v>
      </c>
      <c r="T314" t="s">
        <v>2034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8">
        <f>E315/D315</f>
        <v>3.9531818181818181</v>
      </c>
      <c r="G315" t="s">
        <v>20</v>
      </c>
      <c r="H315">
        <v>223</v>
      </c>
      <c r="I315" s="10">
        <f>QUOTIENT(E315,H315)</f>
        <v>39</v>
      </c>
      <c r="J315" t="s">
        <v>21</v>
      </c>
      <c r="K315" t="s">
        <v>22</v>
      </c>
      <c r="L315">
        <v>1330322400</v>
      </c>
      <c r="M315" s="14">
        <f>(((L315/60)/60)/24)+DATE(1970,1,1)</f>
        <v>40966.25</v>
      </c>
      <c r="N315">
        <v>1330495200</v>
      </c>
      <c r="O315" s="14">
        <f>(((N315/60)/60)/24)+DATE(1970,1,1)</f>
        <v>40968.25</v>
      </c>
      <c r="P315" t="b">
        <v>0</v>
      </c>
      <c r="Q315" t="b">
        <v>0</v>
      </c>
      <c r="R315" t="s">
        <v>23</v>
      </c>
      <c r="S315" t="s">
        <v>2039</v>
      </c>
      <c r="T315" t="s">
        <v>2040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8">
        <f>E316/D316</f>
        <v>2.9471428571428571</v>
      </c>
      <c r="G316" t="s">
        <v>20</v>
      </c>
      <c r="H316">
        <v>133</v>
      </c>
      <c r="I316" s="10">
        <f>QUOTIENT(E316,H316)</f>
        <v>31</v>
      </c>
      <c r="J316" t="s">
        <v>21</v>
      </c>
      <c r="K316" t="s">
        <v>22</v>
      </c>
      <c r="L316">
        <v>1552366800</v>
      </c>
      <c r="M316" s="14">
        <f>(((L316/60)/60)/24)+DATE(1970,1,1)</f>
        <v>43536.208333333328</v>
      </c>
      <c r="N316">
        <v>1552798800</v>
      </c>
      <c r="O316" s="14">
        <f>(((N316/60)/60)/24)+DATE(1970,1,1)</f>
        <v>43541.208333333328</v>
      </c>
      <c r="P316" t="b">
        <v>0</v>
      </c>
      <c r="Q316" t="b">
        <v>1</v>
      </c>
      <c r="R316" t="s">
        <v>42</v>
      </c>
      <c r="S316" t="s">
        <v>2037</v>
      </c>
      <c r="T316" t="s">
        <v>2051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8">
        <f>E317/D317</f>
        <v>0.33894736842105261</v>
      </c>
      <c r="G317" t="s">
        <v>14</v>
      </c>
      <c r="H317">
        <v>31</v>
      </c>
      <c r="I317" s="10">
        <f>QUOTIENT(E317,H317)</f>
        <v>103</v>
      </c>
      <c r="J317" t="s">
        <v>21</v>
      </c>
      <c r="K317" t="s">
        <v>22</v>
      </c>
      <c r="L317">
        <v>1400907600</v>
      </c>
      <c r="M317" s="14">
        <f>(((L317/60)/60)/24)+DATE(1970,1,1)</f>
        <v>41783.208333333336</v>
      </c>
      <c r="N317">
        <v>1403413200</v>
      </c>
      <c r="O317" s="14">
        <f>(((N317/60)/60)/24)+DATE(1970,1,1)</f>
        <v>41812.208333333336</v>
      </c>
      <c r="P317" t="b">
        <v>0</v>
      </c>
      <c r="Q317" t="b">
        <v>0</v>
      </c>
      <c r="R317" t="s">
        <v>33</v>
      </c>
      <c r="S317" t="s">
        <v>2033</v>
      </c>
      <c r="T317" t="s">
        <v>2034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8">
        <f>E318/D318</f>
        <v>0.66677083333333331</v>
      </c>
      <c r="G318" t="s">
        <v>14</v>
      </c>
      <c r="H318">
        <v>108</v>
      </c>
      <c r="I318" s="10">
        <f>QUOTIENT(E318,H318)</f>
        <v>59</v>
      </c>
      <c r="J318" t="s">
        <v>107</v>
      </c>
      <c r="K318" t="s">
        <v>108</v>
      </c>
      <c r="L318">
        <v>1574143200</v>
      </c>
      <c r="M318" s="14">
        <f>(((L318/60)/60)/24)+DATE(1970,1,1)</f>
        <v>43788.25</v>
      </c>
      <c r="N318">
        <v>1574229600</v>
      </c>
      <c r="O318" s="14">
        <f>(((N318/60)/60)/24)+DATE(1970,1,1)</f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8">
        <f>E319/D319</f>
        <v>0.19227272727272726</v>
      </c>
      <c r="G319" t="s">
        <v>14</v>
      </c>
      <c r="H319">
        <v>30</v>
      </c>
      <c r="I319" s="10">
        <f>QUOTIENT(E319,H319)</f>
        <v>42</v>
      </c>
      <c r="J319" t="s">
        <v>21</v>
      </c>
      <c r="K319" t="s">
        <v>22</v>
      </c>
      <c r="L319">
        <v>1494738000</v>
      </c>
      <c r="M319" s="14">
        <f>(((L319/60)/60)/24)+DATE(1970,1,1)</f>
        <v>42869.208333333328</v>
      </c>
      <c r="N319">
        <v>1495861200</v>
      </c>
      <c r="O319" s="14">
        <f>(((N319/60)/60)/24)+DATE(1970,1,1)</f>
        <v>42882.208333333328</v>
      </c>
      <c r="P319" t="b">
        <v>0</v>
      </c>
      <c r="Q319" t="b">
        <v>0</v>
      </c>
      <c r="R319" t="s">
        <v>33</v>
      </c>
      <c r="S319" t="s">
        <v>2033</v>
      </c>
      <c r="T319" t="s">
        <v>2034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8">
        <f>E320/D320</f>
        <v>0.15842105263157893</v>
      </c>
      <c r="G320" t="s">
        <v>14</v>
      </c>
      <c r="H320">
        <v>17</v>
      </c>
      <c r="I320" s="10">
        <f>QUOTIENT(E320,H320)</f>
        <v>53</v>
      </c>
      <c r="J320" t="s">
        <v>21</v>
      </c>
      <c r="K320" t="s">
        <v>22</v>
      </c>
      <c r="L320">
        <v>1392357600</v>
      </c>
      <c r="M320" s="14">
        <f>(((L320/60)/60)/24)+DATE(1970,1,1)</f>
        <v>41684.25</v>
      </c>
      <c r="N320">
        <v>1392530400</v>
      </c>
      <c r="O320" s="14">
        <f>(((N320/60)/60)/24)+DATE(1970,1,1)</f>
        <v>41686.25</v>
      </c>
      <c r="P320" t="b">
        <v>0</v>
      </c>
      <c r="Q320" t="b">
        <v>0</v>
      </c>
      <c r="R320" t="s">
        <v>23</v>
      </c>
      <c r="S320" t="s">
        <v>2039</v>
      </c>
      <c r="T320" t="s">
        <v>2040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8">
        <f>E321/D321</f>
        <v>0.38702380952380955</v>
      </c>
      <c r="G321" t="s">
        <v>74</v>
      </c>
      <c r="H321">
        <v>64</v>
      </c>
      <c r="I321" s="10">
        <f>QUOTIENT(E321,H321)</f>
        <v>50</v>
      </c>
      <c r="J321" t="s">
        <v>21</v>
      </c>
      <c r="K321" t="s">
        <v>22</v>
      </c>
      <c r="L321">
        <v>1281589200</v>
      </c>
      <c r="M321" s="14">
        <f>(((L321/60)/60)/24)+DATE(1970,1,1)</f>
        <v>40402.208333333336</v>
      </c>
      <c r="N321">
        <v>1283662800</v>
      </c>
      <c r="O321" s="14">
        <f>(((N321/60)/60)/24)+DATE(1970,1,1)</f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8">
        <f>E322/D322</f>
        <v>9.5876777251184833E-2</v>
      </c>
      <c r="G322" t="s">
        <v>14</v>
      </c>
      <c r="H322">
        <v>80</v>
      </c>
      <c r="I322" s="10">
        <f>QUOTIENT(E322,H322)</f>
        <v>101</v>
      </c>
      <c r="J322" t="s">
        <v>21</v>
      </c>
      <c r="K322" t="s">
        <v>22</v>
      </c>
      <c r="L322">
        <v>1305003600</v>
      </c>
      <c r="M322" s="14">
        <f>(((L322/60)/60)/24)+DATE(1970,1,1)</f>
        <v>40673.208333333336</v>
      </c>
      <c r="N322">
        <v>1305781200</v>
      </c>
      <c r="O322" s="14">
        <f>(((N322/60)/60)/24)+DATE(1970,1,1)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2044</v>
      </c>
      <c r="T322" t="s">
        <v>2054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8">
        <f>E323/D323</f>
        <v>0.94144366197183094</v>
      </c>
      <c r="G323" t="s">
        <v>14</v>
      </c>
      <c r="H323">
        <v>2468</v>
      </c>
      <c r="I323" s="10">
        <f>QUOTIENT(E323,H323)</f>
        <v>65</v>
      </c>
      <c r="J323" t="s">
        <v>21</v>
      </c>
      <c r="K323" t="s">
        <v>22</v>
      </c>
      <c r="L323">
        <v>1301634000</v>
      </c>
      <c r="M323" s="14">
        <f>(((L323/60)/60)/24)+DATE(1970,1,1)</f>
        <v>40634.208333333336</v>
      </c>
      <c r="N323">
        <v>1302325200</v>
      </c>
      <c r="O323" s="14">
        <f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2037</v>
      </c>
      <c r="T323" t="s">
        <v>2058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8">
        <f>E324/D324</f>
        <v>1.6656234096692113</v>
      </c>
      <c r="G324" t="s">
        <v>20</v>
      </c>
      <c r="H324">
        <v>5168</v>
      </c>
      <c r="I324" s="10">
        <f>QUOTIENT(E324,H324)</f>
        <v>37</v>
      </c>
      <c r="J324" t="s">
        <v>21</v>
      </c>
      <c r="K324" t="s">
        <v>22</v>
      </c>
      <c r="L324">
        <v>1290664800</v>
      </c>
      <c r="M324" s="14">
        <f>(((L324/60)/60)/24)+DATE(1970,1,1)</f>
        <v>40507.25</v>
      </c>
      <c r="N324">
        <v>1291788000</v>
      </c>
      <c r="O324" s="14">
        <f>(((N324/60)/60)/24)+DATE(1970,1,1)</f>
        <v>40520.25</v>
      </c>
      <c r="P324" t="b">
        <v>0</v>
      </c>
      <c r="Q324" t="b">
        <v>0</v>
      </c>
      <c r="R324" t="s">
        <v>33</v>
      </c>
      <c r="S324" t="s">
        <v>2033</v>
      </c>
      <c r="T324" t="s">
        <v>2034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8">
        <f>E325/D325</f>
        <v>0.24134831460674158</v>
      </c>
      <c r="G325" t="s">
        <v>14</v>
      </c>
      <c r="H325">
        <v>26</v>
      </c>
      <c r="I325" s="10">
        <f>QUOTIENT(E325,H325)</f>
        <v>82</v>
      </c>
      <c r="J325" t="s">
        <v>40</v>
      </c>
      <c r="K325" t="s">
        <v>41</v>
      </c>
      <c r="L325">
        <v>1395896400</v>
      </c>
      <c r="M325" s="14">
        <f>(((L325/60)/60)/24)+DATE(1970,1,1)</f>
        <v>41725.208333333336</v>
      </c>
      <c r="N325">
        <v>1396069200</v>
      </c>
      <c r="O325" s="14">
        <f>(((N325/60)/60)/24)+DATE(1970,1,1)</f>
        <v>41727.208333333336</v>
      </c>
      <c r="P325" t="b">
        <v>0</v>
      </c>
      <c r="Q325" t="b">
        <v>0</v>
      </c>
      <c r="R325" t="s">
        <v>42</v>
      </c>
      <c r="S325" t="s">
        <v>2037</v>
      </c>
      <c r="T325" t="s">
        <v>2051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8">
        <f>E326/D326</f>
        <v>1.6405633802816901</v>
      </c>
      <c r="G326" t="s">
        <v>20</v>
      </c>
      <c r="H326">
        <v>307</v>
      </c>
      <c r="I326" s="10">
        <f>QUOTIENT(E326,H326)</f>
        <v>37</v>
      </c>
      <c r="J326" t="s">
        <v>21</v>
      </c>
      <c r="K326" t="s">
        <v>22</v>
      </c>
      <c r="L326">
        <v>1434862800</v>
      </c>
      <c r="M326" s="14">
        <f>(((L326/60)/60)/24)+DATE(1970,1,1)</f>
        <v>42176.208333333328</v>
      </c>
      <c r="N326">
        <v>1435899600</v>
      </c>
      <c r="O326" s="14">
        <f>(((N326/60)/60)/24)+DATE(1970,1,1)</f>
        <v>42188.208333333328</v>
      </c>
      <c r="P326" t="b">
        <v>0</v>
      </c>
      <c r="Q326" t="b">
        <v>1</v>
      </c>
      <c r="R326" t="s">
        <v>33</v>
      </c>
      <c r="S326" t="s">
        <v>2033</v>
      </c>
      <c r="T326" t="s">
        <v>2034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8">
        <f>E327/D327</f>
        <v>0.90723076923076929</v>
      </c>
      <c r="G327" t="s">
        <v>14</v>
      </c>
      <c r="H327">
        <v>73</v>
      </c>
      <c r="I327" s="10">
        <f>QUOTIENT(E327,H327)</f>
        <v>80</v>
      </c>
      <c r="J327" t="s">
        <v>21</v>
      </c>
      <c r="K327" t="s">
        <v>22</v>
      </c>
      <c r="L327">
        <v>1529125200</v>
      </c>
      <c r="M327" s="14">
        <f>(((L327/60)/60)/24)+DATE(1970,1,1)</f>
        <v>43267.208333333328</v>
      </c>
      <c r="N327">
        <v>1531112400</v>
      </c>
      <c r="O327" s="14">
        <f>(((N327/60)/60)/24)+DATE(1970,1,1)</f>
        <v>43290.208333333328</v>
      </c>
      <c r="P327" t="b">
        <v>0</v>
      </c>
      <c r="Q327" t="b">
        <v>1</v>
      </c>
      <c r="R327" t="s">
        <v>33</v>
      </c>
      <c r="S327" t="s">
        <v>2033</v>
      </c>
      <c r="T327" t="s">
        <v>2034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8">
        <f>E328/D328</f>
        <v>0.46194444444444444</v>
      </c>
      <c r="G328" t="s">
        <v>14</v>
      </c>
      <c r="H328">
        <v>128</v>
      </c>
      <c r="I328" s="10">
        <f>QUOTIENT(E328,H328)</f>
        <v>25</v>
      </c>
      <c r="J328" t="s">
        <v>21</v>
      </c>
      <c r="K328" t="s">
        <v>22</v>
      </c>
      <c r="L328">
        <v>1451109600</v>
      </c>
      <c r="M328" s="14">
        <f>(((L328/60)/60)/24)+DATE(1970,1,1)</f>
        <v>42364.25</v>
      </c>
      <c r="N328">
        <v>1451628000</v>
      </c>
      <c r="O328" s="14">
        <f>(((N328/60)/60)/24)+DATE(1970,1,1)</f>
        <v>42370.25</v>
      </c>
      <c r="P328" t="b">
        <v>0</v>
      </c>
      <c r="Q328" t="b">
        <v>0</v>
      </c>
      <c r="R328" t="s">
        <v>71</v>
      </c>
      <c r="S328" t="s">
        <v>2037</v>
      </c>
      <c r="T328" t="s">
        <v>2038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8">
        <f>E329/D329</f>
        <v>0.38538461538461538</v>
      </c>
      <c r="G329" t="s">
        <v>14</v>
      </c>
      <c r="H329">
        <v>33</v>
      </c>
      <c r="I329" s="10">
        <f>QUOTIENT(E329,H329)</f>
        <v>30</v>
      </c>
      <c r="J329" t="s">
        <v>21</v>
      </c>
      <c r="K329" t="s">
        <v>22</v>
      </c>
      <c r="L329">
        <v>1566968400</v>
      </c>
      <c r="M329" s="14">
        <f>(((L329/60)/60)/24)+DATE(1970,1,1)</f>
        <v>43705.208333333328</v>
      </c>
      <c r="N329">
        <v>1567314000</v>
      </c>
      <c r="O329" s="14">
        <f>(((N329/60)/60)/24)+DATE(1970,1,1)</f>
        <v>43709.208333333328</v>
      </c>
      <c r="P329" t="b">
        <v>0</v>
      </c>
      <c r="Q329" t="b">
        <v>1</v>
      </c>
      <c r="R329" t="s">
        <v>33</v>
      </c>
      <c r="S329" t="s">
        <v>2033</v>
      </c>
      <c r="T329" t="s">
        <v>2034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8">
        <f>E330/D330</f>
        <v>1.3356231003039514</v>
      </c>
      <c r="G330" t="s">
        <v>20</v>
      </c>
      <c r="H330">
        <v>2441</v>
      </c>
      <c r="I330" s="10">
        <f>QUOTIENT(E330,H330)</f>
        <v>54</v>
      </c>
      <c r="J330" t="s">
        <v>21</v>
      </c>
      <c r="K330" t="s">
        <v>22</v>
      </c>
      <c r="L330">
        <v>1543557600</v>
      </c>
      <c r="M330" s="14">
        <f>(((L330/60)/60)/24)+DATE(1970,1,1)</f>
        <v>43434.25</v>
      </c>
      <c r="N330">
        <v>1544508000</v>
      </c>
      <c r="O330" s="14">
        <f>(((N330/60)/60)/24)+DATE(1970,1,1)</f>
        <v>43445.25</v>
      </c>
      <c r="P330" t="b">
        <v>0</v>
      </c>
      <c r="Q330" t="b">
        <v>0</v>
      </c>
      <c r="R330" t="s">
        <v>23</v>
      </c>
      <c r="S330" t="s">
        <v>2039</v>
      </c>
      <c r="T330" t="s">
        <v>2040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8">
        <f>E331/D331</f>
        <v>0.22896588486140726</v>
      </c>
      <c r="G331" t="s">
        <v>47</v>
      </c>
      <c r="H331">
        <v>211</v>
      </c>
      <c r="I331" s="10">
        <f>QUOTIENT(E331,H331)</f>
        <v>101</v>
      </c>
      <c r="J331" t="s">
        <v>21</v>
      </c>
      <c r="K331" t="s">
        <v>22</v>
      </c>
      <c r="L331">
        <v>1481522400</v>
      </c>
      <c r="M331" s="14">
        <f>(((L331/60)/60)/24)+DATE(1970,1,1)</f>
        <v>42716.25</v>
      </c>
      <c r="N331">
        <v>1482472800</v>
      </c>
      <c r="O331" s="14">
        <f>(((N331/60)/60)/24)+DATE(1970,1,1)</f>
        <v>42727.25</v>
      </c>
      <c r="P331" t="b">
        <v>0</v>
      </c>
      <c r="Q331" t="b">
        <v>0</v>
      </c>
      <c r="R331" t="s">
        <v>89</v>
      </c>
      <c r="S331" t="s">
        <v>2055</v>
      </c>
      <c r="T331" t="s">
        <v>2056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8">
        <f>E332/D332</f>
        <v>1.8495548961424333</v>
      </c>
      <c r="G332" t="s">
        <v>20</v>
      </c>
      <c r="H332">
        <v>1385</v>
      </c>
      <c r="I332" s="10">
        <f>QUOTIENT(E332,H332)</f>
        <v>45</v>
      </c>
      <c r="J332" t="s">
        <v>40</v>
      </c>
      <c r="K332" t="s">
        <v>41</v>
      </c>
      <c r="L332">
        <v>1512712800</v>
      </c>
      <c r="M332" s="14">
        <f>(((L332/60)/60)/24)+DATE(1970,1,1)</f>
        <v>43077.25</v>
      </c>
      <c r="N332">
        <v>1512799200</v>
      </c>
      <c r="O332" s="14">
        <f>(((N332/60)/60)/24)+DATE(1970,1,1)</f>
        <v>43078.25</v>
      </c>
      <c r="P332" t="b">
        <v>0</v>
      </c>
      <c r="Q332" t="b">
        <v>0</v>
      </c>
      <c r="R332" t="s">
        <v>42</v>
      </c>
      <c r="S332" t="s">
        <v>2037</v>
      </c>
      <c r="T332" t="s">
        <v>2051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8">
        <f>E333/D333</f>
        <v>4.4372727272727275</v>
      </c>
      <c r="G333" t="s">
        <v>20</v>
      </c>
      <c r="H333">
        <v>190</v>
      </c>
      <c r="I333" s="10">
        <f>QUOTIENT(E333,H333)</f>
        <v>77</v>
      </c>
      <c r="J333" t="s">
        <v>21</v>
      </c>
      <c r="K333" t="s">
        <v>22</v>
      </c>
      <c r="L333">
        <v>1324274400</v>
      </c>
      <c r="M333" s="14">
        <f>(((L333/60)/60)/24)+DATE(1970,1,1)</f>
        <v>40896.25</v>
      </c>
      <c r="N333">
        <v>1324360800</v>
      </c>
      <c r="O333" s="14">
        <f>(((N333/60)/60)/24)+DATE(1970,1,1)</f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8">
        <f>E334/D334</f>
        <v>1.999806763285024</v>
      </c>
      <c r="G334" t="s">
        <v>20</v>
      </c>
      <c r="H334">
        <v>470</v>
      </c>
      <c r="I334" s="10">
        <f>QUOTIENT(E334,H334)</f>
        <v>88</v>
      </c>
      <c r="J334" t="s">
        <v>21</v>
      </c>
      <c r="K334" t="s">
        <v>22</v>
      </c>
      <c r="L334">
        <v>1364446800</v>
      </c>
      <c r="M334" s="14">
        <f>(((L334/60)/60)/24)+DATE(1970,1,1)</f>
        <v>41361.208333333336</v>
      </c>
      <c r="N334">
        <v>1364533200</v>
      </c>
      <c r="O334" s="14">
        <f>(((N334/60)/60)/24)+DATE(1970,1,1)</f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2049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8">
        <f>E335/D335</f>
        <v>1.2395833333333333</v>
      </c>
      <c r="G335" t="s">
        <v>20</v>
      </c>
      <c r="H335">
        <v>253</v>
      </c>
      <c r="I335" s="10">
        <f>QUOTIENT(E335,H335)</f>
        <v>47</v>
      </c>
      <c r="J335" t="s">
        <v>21</v>
      </c>
      <c r="K335" t="s">
        <v>22</v>
      </c>
      <c r="L335">
        <v>1542693600</v>
      </c>
      <c r="M335" s="14">
        <f>(((L335/60)/60)/24)+DATE(1970,1,1)</f>
        <v>43424.25</v>
      </c>
      <c r="N335">
        <v>1545112800</v>
      </c>
      <c r="O335" s="14">
        <f>(((N335/60)/60)/24)+DATE(1970,1,1)</f>
        <v>43452.25</v>
      </c>
      <c r="P335" t="b">
        <v>0</v>
      </c>
      <c r="Q335" t="b">
        <v>0</v>
      </c>
      <c r="R335" t="s">
        <v>33</v>
      </c>
      <c r="S335" t="s">
        <v>2033</v>
      </c>
      <c r="T335" t="s">
        <v>2034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8">
        <f>E336/D336</f>
        <v>1.8661329305135952</v>
      </c>
      <c r="G336" t="s">
        <v>20</v>
      </c>
      <c r="H336">
        <v>1113</v>
      </c>
      <c r="I336" s="10">
        <f>QUOTIENT(E336,H336)</f>
        <v>110</v>
      </c>
      <c r="J336" t="s">
        <v>21</v>
      </c>
      <c r="K336" t="s">
        <v>22</v>
      </c>
      <c r="L336">
        <v>1515564000</v>
      </c>
      <c r="M336" s="14">
        <f>(((L336/60)/60)/24)+DATE(1970,1,1)</f>
        <v>43110.25</v>
      </c>
      <c r="N336">
        <v>1516168800</v>
      </c>
      <c r="O336" s="14">
        <f>(((N336/60)/60)/24)+DATE(1970,1,1)</f>
        <v>43117.25</v>
      </c>
      <c r="P336" t="b">
        <v>0</v>
      </c>
      <c r="Q336" t="b">
        <v>0</v>
      </c>
      <c r="R336" t="s">
        <v>23</v>
      </c>
      <c r="S336" t="s">
        <v>2039</v>
      </c>
      <c r="T336" t="s">
        <v>2040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8">
        <f>E337/D337</f>
        <v>1.1428538550057536</v>
      </c>
      <c r="G337" t="s">
        <v>20</v>
      </c>
      <c r="H337">
        <v>2283</v>
      </c>
      <c r="I337" s="10">
        <f>QUOTIENT(E337,H337)</f>
        <v>87</v>
      </c>
      <c r="J337" t="s">
        <v>21</v>
      </c>
      <c r="K337" t="s">
        <v>22</v>
      </c>
      <c r="L337">
        <v>1573797600</v>
      </c>
      <c r="M337" s="14">
        <f>(((L337/60)/60)/24)+DATE(1970,1,1)</f>
        <v>43784.25</v>
      </c>
      <c r="N337">
        <v>1574920800</v>
      </c>
      <c r="O337" s="14">
        <f>(((N337/60)/60)/24)+DATE(1970,1,1)</f>
        <v>43797.25</v>
      </c>
      <c r="P337" t="b">
        <v>0</v>
      </c>
      <c r="Q337" t="b">
        <v>0</v>
      </c>
      <c r="R337" t="s">
        <v>23</v>
      </c>
      <c r="S337" t="s">
        <v>2039</v>
      </c>
      <c r="T337" t="s">
        <v>2040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8">
        <f>E338/D338</f>
        <v>0.97032531824611035</v>
      </c>
      <c r="G338" t="s">
        <v>14</v>
      </c>
      <c r="H338">
        <v>1072</v>
      </c>
      <c r="I338" s="10">
        <f>QUOTIENT(E338,H338)</f>
        <v>63</v>
      </c>
      <c r="J338" t="s">
        <v>21</v>
      </c>
      <c r="K338" t="s">
        <v>22</v>
      </c>
      <c r="L338">
        <v>1292392800</v>
      </c>
      <c r="M338" s="14">
        <f>(((L338/60)/60)/24)+DATE(1970,1,1)</f>
        <v>40527.25</v>
      </c>
      <c r="N338">
        <v>1292479200</v>
      </c>
      <c r="O338" s="14">
        <f>(((N338/60)/60)/24)+DATE(1970,1,1)</f>
        <v>40528.25</v>
      </c>
      <c r="P338" t="b">
        <v>0</v>
      </c>
      <c r="Q338" t="b">
        <v>1</v>
      </c>
      <c r="R338" t="s">
        <v>23</v>
      </c>
      <c r="S338" t="s">
        <v>2039</v>
      </c>
      <c r="T338" t="s">
        <v>2040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8">
        <f>E339/D339</f>
        <v>1.2281904761904763</v>
      </c>
      <c r="G339" t="s">
        <v>20</v>
      </c>
      <c r="H339">
        <v>1095</v>
      </c>
      <c r="I339" s="10">
        <f>QUOTIENT(E339,H339)</f>
        <v>105</v>
      </c>
      <c r="J339" t="s">
        <v>21</v>
      </c>
      <c r="K339" t="s">
        <v>22</v>
      </c>
      <c r="L339">
        <v>1573452000</v>
      </c>
      <c r="M339" s="14">
        <f>(((L339/60)/60)/24)+DATE(1970,1,1)</f>
        <v>43780.25</v>
      </c>
      <c r="N339">
        <v>1573538400</v>
      </c>
      <c r="O339" s="14">
        <f>(((N339/60)/60)/24)+DATE(1970,1,1)</f>
        <v>43781.25</v>
      </c>
      <c r="P339" t="b">
        <v>0</v>
      </c>
      <c r="Q339" t="b">
        <v>0</v>
      </c>
      <c r="R339" t="s">
        <v>33</v>
      </c>
      <c r="S339" t="s">
        <v>2033</v>
      </c>
      <c r="T339" t="s">
        <v>2034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8">
        <f>E340/D340</f>
        <v>1.7914326647564469</v>
      </c>
      <c r="G340" t="s">
        <v>20</v>
      </c>
      <c r="H340">
        <v>1690</v>
      </c>
      <c r="I340" s="10">
        <f>QUOTIENT(E340,H340)</f>
        <v>73</v>
      </c>
      <c r="J340" t="s">
        <v>21</v>
      </c>
      <c r="K340" t="s">
        <v>22</v>
      </c>
      <c r="L340">
        <v>1317790800</v>
      </c>
      <c r="M340" s="14">
        <f>(((L340/60)/60)/24)+DATE(1970,1,1)</f>
        <v>40821.208333333336</v>
      </c>
      <c r="N340">
        <v>1320382800</v>
      </c>
      <c r="O340" s="14">
        <f>(((N340/60)/60)/24)+DATE(1970,1,1)</f>
        <v>40851.208333333336</v>
      </c>
      <c r="P340" t="b">
        <v>0</v>
      </c>
      <c r="Q340" t="b">
        <v>0</v>
      </c>
      <c r="R340" t="s">
        <v>33</v>
      </c>
      <c r="S340" t="s">
        <v>2033</v>
      </c>
      <c r="T340" t="s">
        <v>2034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8">
        <f>E341/D341</f>
        <v>0.79951577402787966</v>
      </c>
      <c r="G341" t="s">
        <v>74</v>
      </c>
      <c r="H341">
        <v>1297</v>
      </c>
      <c r="I341" s="10">
        <f>QUOTIENT(E341,H341)</f>
        <v>84</v>
      </c>
      <c r="J341" t="s">
        <v>15</v>
      </c>
      <c r="K341" t="s">
        <v>16</v>
      </c>
      <c r="L341">
        <v>1501650000</v>
      </c>
      <c r="M341" s="14">
        <f>(((L341/60)/60)/24)+DATE(1970,1,1)</f>
        <v>42949.208333333328</v>
      </c>
      <c r="N341">
        <v>1502859600</v>
      </c>
      <c r="O341" s="14">
        <f>(((N341/60)/60)/24)+DATE(1970,1,1)</f>
        <v>42963.208333333328</v>
      </c>
      <c r="P341" t="b">
        <v>0</v>
      </c>
      <c r="Q341" t="b">
        <v>0</v>
      </c>
      <c r="R341" t="s">
        <v>33</v>
      </c>
      <c r="S341" t="s">
        <v>2033</v>
      </c>
      <c r="T341" t="s">
        <v>2034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8">
        <f>E342/D342</f>
        <v>0.94242587601078165</v>
      </c>
      <c r="G342" t="s">
        <v>14</v>
      </c>
      <c r="H342">
        <v>393</v>
      </c>
      <c r="I342" s="10">
        <f>QUOTIENT(E342,H342)</f>
        <v>88</v>
      </c>
      <c r="J342" t="s">
        <v>21</v>
      </c>
      <c r="K342" t="s">
        <v>22</v>
      </c>
      <c r="L342">
        <v>1323669600</v>
      </c>
      <c r="M342" s="14">
        <f>(((L342/60)/60)/24)+DATE(1970,1,1)</f>
        <v>40889.25</v>
      </c>
      <c r="N342">
        <v>1323756000</v>
      </c>
      <c r="O342" s="14">
        <f>(((N342/60)/60)/24)+DATE(1970,1,1)</f>
        <v>40890.25</v>
      </c>
      <c r="P342" t="b">
        <v>0</v>
      </c>
      <c r="Q342" t="b">
        <v>0</v>
      </c>
      <c r="R342" t="s">
        <v>122</v>
      </c>
      <c r="S342" t="s">
        <v>2042</v>
      </c>
      <c r="T342" t="s">
        <v>2043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8">
        <f>E343/D343</f>
        <v>0.84669291338582675</v>
      </c>
      <c r="G343" t="s">
        <v>14</v>
      </c>
      <c r="H343">
        <v>1257</v>
      </c>
      <c r="I343" s="10">
        <f>QUOTIENT(E343,H343)</f>
        <v>76</v>
      </c>
      <c r="J343" t="s">
        <v>21</v>
      </c>
      <c r="K343" t="s">
        <v>22</v>
      </c>
      <c r="L343">
        <v>1440738000</v>
      </c>
      <c r="M343" s="14">
        <f>(((L343/60)/60)/24)+DATE(1970,1,1)</f>
        <v>42244.208333333328</v>
      </c>
      <c r="N343">
        <v>1441342800</v>
      </c>
      <c r="O343" s="14">
        <f>(((N343/60)/60)/24)+DATE(1970,1,1)</f>
        <v>42251.208333333328</v>
      </c>
      <c r="P343" t="b">
        <v>0</v>
      </c>
      <c r="Q343" t="b">
        <v>0</v>
      </c>
      <c r="R343" t="s">
        <v>60</v>
      </c>
      <c r="S343" t="s">
        <v>2039</v>
      </c>
      <c r="T343" t="s">
        <v>2048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8">
        <f>E344/D344</f>
        <v>0.66521920668058454</v>
      </c>
      <c r="G344" t="s">
        <v>14</v>
      </c>
      <c r="H344">
        <v>328</v>
      </c>
      <c r="I344" s="10">
        <f>QUOTIENT(E344,H344)</f>
        <v>97</v>
      </c>
      <c r="J344" t="s">
        <v>21</v>
      </c>
      <c r="K344" t="s">
        <v>22</v>
      </c>
      <c r="L344">
        <v>1374296400</v>
      </c>
      <c r="M344" s="14">
        <f>(((L344/60)/60)/24)+DATE(1970,1,1)</f>
        <v>41475.208333333336</v>
      </c>
      <c r="N344">
        <v>1375333200</v>
      </c>
      <c r="O344" s="14">
        <f>(((N344/60)/60)/24)+DATE(1970,1,1)</f>
        <v>41487.208333333336</v>
      </c>
      <c r="P344" t="b">
        <v>0</v>
      </c>
      <c r="Q344" t="b">
        <v>0</v>
      </c>
      <c r="R344" t="s">
        <v>33</v>
      </c>
      <c r="S344" t="s">
        <v>2033</v>
      </c>
      <c r="T344" t="s">
        <v>2034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8">
        <f>E345/D345</f>
        <v>0.53922222222222227</v>
      </c>
      <c r="G345" t="s">
        <v>14</v>
      </c>
      <c r="H345">
        <v>147</v>
      </c>
      <c r="I345" s="10">
        <f>QUOTIENT(E345,H345)</f>
        <v>33</v>
      </c>
      <c r="J345" t="s">
        <v>21</v>
      </c>
      <c r="K345" t="s">
        <v>22</v>
      </c>
      <c r="L345">
        <v>1384840800</v>
      </c>
      <c r="M345" s="14">
        <f>(((L345/60)/60)/24)+DATE(1970,1,1)</f>
        <v>41597.25</v>
      </c>
      <c r="N345">
        <v>1389420000</v>
      </c>
      <c r="O345" s="14">
        <f>(((N345/60)/60)/24)+DATE(1970,1,1)</f>
        <v>41650.25</v>
      </c>
      <c r="P345" t="b">
        <v>0</v>
      </c>
      <c r="Q345" t="b">
        <v>0</v>
      </c>
      <c r="R345" t="s">
        <v>33</v>
      </c>
      <c r="S345" t="s">
        <v>2033</v>
      </c>
      <c r="T345" t="s">
        <v>2034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8">
        <f>E346/D346</f>
        <v>0.41983299595141699</v>
      </c>
      <c r="G346" t="s">
        <v>14</v>
      </c>
      <c r="H346">
        <v>830</v>
      </c>
      <c r="I346" s="10">
        <f>QUOTIENT(E346,H346)</f>
        <v>99</v>
      </c>
      <c r="J346" t="s">
        <v>21</v>
      </c>
      <c r="K346" t="s">
        <v>22</v>
      </c>
      <c r="L346">
        <v>1516600800</v>
      </c>
      <c r="M346" s="14">
        <f>(((L346/60)/60)/24)+DATE(1970,1,1)</f>
        <v>43122.25</v>
      </c>
      <c r="N346">
        <v>1520056800</v>
      </c>
      <c r="O346" s="14">
        <f>(((N346/60)/60)/24)+DATE(1970,1,1)</f>
        <v>43162.25</v>
      </c>
      <c r="P346" t="b">
        <v>0</v>
      </c>
      <c r="Q346" t="b">
        <v>0</v>
      </c>
      <c r="R346" t="s">
        <v>89</v>
      </c>
      <c r="S346" t="s">
        <v>2055</v>
      </c>
      <c r="T346" t="s">
        <v>2056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8">
        <f>E347/D347</f>
        <v>0.14694796954314721</v>
      </c>
      <c r="G347" t="s">
        <v>14</v>
      </c>
      <c r="H347">
        <v>331</v>
      </c>
      <c r="I347" s="10">
        <f>QUOTIENT(E347,H347)</f>
        <v>69</v>
      </c>
      <c r="J347" t="s">
        <v>40</v>
      </c>
      <c r="K347" t="s">
        <v>41</v>
      </c>
      <c r="L347">
        <v>1436418000</v>
      </c>
      <c r="M347" s="14">
        <f>(((L347/60)/60)/24)+DATE(1970,1,1)</f>
        <v>42194.208333333328</v>
      </c>
      <c r="N347">
        <v>1436504400</v>
      </c>
      <c r="O347" s="14">
        <f>(((N347/60)/60)/24)+DATE(1970,1,1)</f>
        <v>42195.208333333328</v>
      </c>
      <c r="P347" t="b">
        <v>0</v>
      </c>
      <c r="Q347" t="b">
        <v>0</v>
      </c>
      <c r="R347" t="s">
        <v>53</v>
      </c>
      <c r="S347" t="s">
        <v>2037</v>
      </c>
      <c r="T347" t="s">
        <v>2050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8">
        <f>E348/D348</f>
        <v>0.34475</v>
      </c>
      <c r="G348" t="s">
        <v>14</v>
      </c>
      <c r="H348">
        <v>25</v>
      </c>
      <c r="I348" s="10">
        <f>QUOTIENT(E348,H348)</f>
        <v>110</v>
      </c>
      <c r="J348" t="s">
        <v>21</v>
      </c>
      <c r="K348" t="s">
        <v>22</v>
      </c>
      <c r="L348">
        <v>1503550800</v>
      </c>
      <c r="M348" s="14">
        <f>(((L348/60)/60)/24)+DATE(1970,1,1)</f>
        <v>42971.208333333328</v>
      </c>
      <c r="N348">
        <v>1508302800</v>
      </c>
      <c r="O348" s="14">
        <f>(((N348/60)/60)/24)+DATE(1970,1,1)</f>
        <v>43026.208333333328</v>
      </c>
      <c r="P348" t="b">
        <v>0</v>
      </c>
      <c r="Q348" t="b">
        <v>1</v>
      </c>
      <c r="R348" t="s">
        <v>60</v>
      </c>
      <c r="S348" t="s">
        <v>2039</v>
      </c>
      <c r="T348" t="s">
        <v>2048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8">
        <f>E349/D349</f>
        <v>14.007777777777777</v>
      </c>
      <c r="G349" t="s">
        <v>20</v>
      </c>
      <c r="H349">
        <v>191</v>
      </c>
      <c r="I349" s="10">
        <f>QUOTIENT(E349,H349)</f>
        <v>66</v>
      </c>
      <c r="J349" t="s">
        <v>21</v>
      </c>
      <c r="K349" t="s">
        <v>22</v>
      </c>
      <c r="L349">
        <v>1423634400</v>
      </c>
      <c r="M349" s="14">
        <f>(((L349/60)/60)/24)+DATE(1970,1,1)</f>
        <v>42046.25</v>
      </c>
      <c r="N349">
        <v>1425708000</v>
      </c>
      <c r="O349" s="14">
        <f>(((N349/60)/60)/24)+DATE(1970,1,1)</f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8">
        <f>E350/D350</f>
        <v>0.71770351758793971</v>
      </c>
      <c r="G350" t="s">
        <v>14</v>
      </c>
      <c r="H350">
        <v>3483</v>
      </c>
      <c r="I350" s="10">
        <f>QUOTIENT(E350,H350)</f>
        <v>41</v>
      </c>
      <c r="J350" t="s">
        <v>21</v>
      </c>
      <c r="K350" t="s">
        <v>22</v>
      </c>
      <c r="L350">
        <v>1487224800</v>
      </c>
      <c r="M350" s="14">
        <f>(((L350/60)/60)/24)+DATE(1970,1,1)</f>
        <v>42782.25</v>
      </c>
      <c r="N350">
        <v>1488348000</v>
      </c>
      <c r="O350" s="14">
        <f>(((N350/60)/60)/24)+DATE(1970,1,1)</f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8">
        <f>E351/D351</f>
        <v>0.53074115044247783</v>
      </c>
      <c r="G351" t="s">
        <v>14</v>
      </c>
      <c r="H351">
        <v>923</v>
      </c>
      <c r="I351" s="10">
        <f>QUOTIENT(E351,H351)</f>
        <v>103</v>
      </c>
      <c r="J351" t="s">
        <v>21</v>
      </c>
      <c r="K351" t="s">
        <v>22</v>
      </c>
      <c r="L351">
        <v>1500008400</v>
      </c>
      <c r="M351" s="14">
        <f>(((L351/60)/60)/24)+DATE(1970,1,1)</f>
        <v>42930.208333333328</v>
      </c>
      <c r="N351">
        <v>1502600400</v>
      </c>
      <c r="O351" s="14">
        <f>(((N351/60)/60)/24)+DATE(1970,1,1)</f>
        <v>42960.208333333328</v>
      </c>
      <c r="P351" t="b">
        <v>0</v>
      </c>
      <c r="Q351" t="b">
        <v>0</v>
      </c>
      <c r="R351" t="s">
        <v>33</v>
      </c>
      <c r="S351" t="s">
        <v>2033</v>
      </c>
      <c r="T351" t="s">
        <v>2034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8">
        <f>E352/D352</f>
        <v>0.05</v>
      </c>
      <c r="G352" t="s">
        <v>14</v>
      </c>
      <c r="H352">
        <v>1</v>
      </c>
      <c r="I352" s="10">
        <f>QUOTIENT(E352,H352)</f>
        <v>5</v>
      </c>
      <c r="J352" t="s">
        <v>21</v>
      </c>
      <c r="K352" t="s">
        <v>22</v>
      </c>
      <c r="L352">
        <v>1432098000</v>
      </c>
      <c r="M352" s="14">
        <f>(((L352/60)/60)/24)+DATE(1970,1,1)</f>
        <v>42144.208333333328</v>
      </c>
      <c r="N352">
        <v>1433653200</v>
      </c>
      <c r="O352" s="14">
        <f>(((N352/60)/60)/24)+DATE(1970,1,1)</f>
        <v>42162.208333333328</v>
      </c>
      <c r="P352" t="b">
        <v>0</v>
      </c>
      <c r="Q352" t="b">
        <v>1</v>
      </c>
      <c r="R352" t="s">
        <v>159</v>
      </c>
      <c r="S352" t="s">
        <v>2039</v>
      </c>
      <c r="T352" t="s">
        <v>2047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8">
        <f>E353/D353</f>
        <v>1.2770715249662619</v>
      </c>
      <c r="G353" t="s">
        <v>20</v>
      </c>
      <c r="H353">
        <v>2013</v>
      </c>
      <c r="I353" s="10">
        <f>QUOTIENT(E353,H353)</f>
        <v>47</v>
      </c>
      <c r="J353" t="s">
        <v>21</v>
      </c>
      <c r="K353" t="s">
        <v>22</v>
      </c>
      <c r="L353">
        <v>1440392400</v>
      </c>
      <c r="M353" s="14">
        <f>(((L353/60)/60)/24)+DATE(1970,1,1)</f>
        <v>42240.208333333328</v>
      </c>
      <c r="N353">
        <v>1441602000</v>
      </c>
      <c r="O353" s="14">
        <f>(((N353/60)/60)/24)+DATE(1970,1,1)</f>
        <v>42254.208333333328</v>
      </c>
      <c r="P353" t="b">
        <v>0</v>
      </c>
      <c r="Q353" t="b">
        <v>0</v>
      </c>
      <c r="R353" t="s">
        <v>23</v>
      </c>
      <c r="S353" t="s">
        <v>2039</v>
      </c>
      <c r="T353" t="s">
        <v>2040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8">
        <f>E354/D354</f>
        <v>0.34892857142857142</v>
      </c>
      <c r="G354" t="s">
        <v>14</v>
      </c>
      <c r="H354">
        <v>33</v>
      </c>
      <c r="I354" s="10">
        <f>QUOTIENT(E354,H354)</f>
        <v>29</v>
      </c>
      <c r="J354" t="s">
        <v>15</v>
      </c>
      <c r="K354" t="s">
        <v>16</v>
      </c>
      <c r="L354">
        <v>1446876000</v>
      </c>
      <c r="M354" s="14">
        <f>(((L354/60)/60)/24)+DATE(1970,1,1)</f>
        <v>42315.25</v>
      </c>
      <c r="N354">
        <v>1447567200</v>
      </c>
      <c r="O354" s="14">
        <f>(((N354/60)/60)/24)+DATE(1970,1,1)</f>
        <v>42323.25</v>
      </c>
      <c r="P354" t="b">
        <v>0</v>
      </c>
      <c r="Q354" t="b">
        <v>0</v>
      </c>
      <c r="R354" t="s">
        <v>33</v>
      </c>
      <c r="S354" t="s">
        <v>2033</v>
      </c>
      <c r="T354" t="s">
        <v>2034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8">
        <f>E355/D355</f>
        <v>4.105982142857143</v>
      </c>
      <c r="G355" t="s">
        <v>20</v>
      </c>
      <c r="H355">
        <v>1703</v>
      </c>
      <c r="I355" s="10">
        <f>QUOTIENT(E355,H355)</f>
        <v>81</v>
      </c>
      <c r="J355" t="s">
        <v>21</v>
      </c>
      <c r="K355" t="s">
        <v>22</v>
      </c>
      <c r="L355">
        <v>1562302800</v>
      </c>
      <c r="M355" s="14">
        <f>(((L355/60)/60)/24)+DATE(1970,1,1)</f>
        <v>43651.208333333328</v>
      </c>
      <c r="N355">
        <v>1562389200</v>
      </c>
      <c r="O355" s="14">
        <f>(((N355/60)/60)/24)+DATE(1970,1,1)</f>
        <v>43652.208333333328</v>
      </c>
      <c r="P355" t="b">
        <v>0</v>
      </c>
      <c r="Q355" t="b">
        <v>0</v>
      </c>
      <c r="R355" t="s">
        <v>33</v>
      </c>
      <c r="S355" t="s">
        <v>2033</v>
      </c>
      <c r="T355" t="s">
        <v>2034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8">
        <f>E356/D356</f>
        <v>1.2373770491803278</v>
      </c>
      <c r="G356" t="s">
        <v>20</v>
      </c>
      <c r="H356">
        <v>80</v>
      </c>
      <c r="I356" s="10">
        <f>QUOTIENT(E356,H356)</f>
        <v>94</v>
      </c>
      <c r="J356" t="s">
        <v>36</v>
      </c>
      <c r="K356" t="s">
        <v>37</v>
      </c>
      <c r="L356">
        <v>1378184400</v>
      </c>
      <c r="M356" s="14">
        <f>(((L356/60)/60)/24)+DATE(1970,1,1)</f>
        <v>41520.208333333336</v>
      </c>
      <c r="N356">
        <v>1378789200</v>
      </c>
      <c r="O356" s="14">
        <f>(((N356/60)/60)/24)+DATE(1970,1,1)</f>
        <v>41527.208333333336</v>
      </c>
      <c r="P356" t="b">
        <v>0</v>
      </c>
      <c r="Q356" t="b">
        <v>0</v>
      </c>
      <c r="R356" t="s">
        <v>42</v>
      </c>
      <c r="S356" t="s">
        <v>2037</v>
      </c>
      <c r="T356" t="s">
        <v>2051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8">
        <f>E357/D357</f>
        <v>0.58973684210526311</v>
      </c>
      <c r="G357" t="s">
        <v>47</v>
      </c>
      <c r="H357">
        <v>86</v>
      </c>
      <c r="I357" s="10">
        <f>QUOTIENT(E357,H357)</f>
        <v>26</v>
      </c>
      <c r="J357" t="s">
        <v>21</v>
      </c>
      <c r="K357" t="s">
        <v>22</v>
      </c>
      <c r="L357">
        <v>1485064800</v>
      </c>
      <c r="M357" s="14">
        <f>(((L357/60)/60)/24)+DATE(1970,1,1)</f>
        <v>42757.25</v>
      </c>
      <c r="N357">
        <v>1488520800</v>
      </c>
      <c r="O357" s="14">
        <f>(((N357/60)/60)/24)+DATE(1970,1,1)</f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2049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8">
        <f>E358/D358</f>
        <v>0.36892473118279567</v>
      </c>
      <c r="G358" t="s">
        <v>14</v>
      </c>
      <c r="H358">
        <v>40</v>
      </c>
      <c r="I358" s="10">
        <f>QUOTIENT(E358,H358)</f>
        <v>85</v>
      </c>
      <c r="J358" t="s">
        <v>107</v>
      </c>
      <c r="K358" t="s">
        <v>108</v>
      </c>
      <c r="L358">
        <v>1326520800</v>
      </c>
      <c r="M358" s="14">
        <f>(((L358/60)/60)/24)+DATE(1970,1,1)</f>
        <v>40922.25</v>
      </c>
      <c r="N358">
        <v>1327298400</v>
      </c>
      <c r="O358" s="14">
        <f>(((N358/60)/60)/24)+DATE(1970,1,1)</f>
        <v>40931.25</v>
      </c>
      <c r="P358" t="b">
        <v>0</v>
      </c>
      <c r="Q358" t="b">
        <v>0</v>
      </c>
      <c r="R358" t="s">
        <v>33</v>
      </c>
      <c r="S358" t="s">
        <v>2033</v>
      </c>
      <c r="T358" t="s">
        <v>2034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8">
        <f>E359/D359</f>
        <v>1.8491304347826087</v>
      </c>
      <c r="G359" t="s">
        <v>20</v>
      </c>
      <c r="H359">
        <v>41</v>
      </c>
      <c r="I359" s="10">
        <f>QUOTIENT(E359,H359)</f>
        <v>103</v>
      </c>
      <c r="J359" t="s">
        <v>21</v>
      </c>
      <c r="K359" t="s">
        <v>22</v>
      </c>
      <c r="L359">
        <v>1441256400</v>
      </c>
      <c r="M359" s="14">
        <f>(((L359/60)/60)/24)+DATE(1970,1,1)</f>
        <v>42250.208333333328</v>
      </c>
      <c r="N359">
        <v>1443416400</v>
      </c>
      <c r="O359" s="14">
        <f>(((N359/60)/60)/24)+DATE(1970,1,1)</f>
        <v>42275.208333333328</v>
      </c>
      <c r="P359" t="b">
        <v>0</v>
      </c>
      <c r="Q359" t="b">
        <v>0</v>
      </c>
      <c r="R359" t="s">
        <v>89</v>
      </c>
      <c r="S359" t="s">
        <v>2055</v>
      </c>
      <c r="T359" t="s">
        <v>2056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8">
        <f>E360/D360</f>
        <v>0.11814432989690722</v>
      </c>
      <c r="G360" t="s">
        <v>14</v>
      </c>
      <c r="H360">
        <v>23</v>
      </c>
      <c r="I360" s="10">
        <f>QUOTIENT(E360,H360)</f>
        <v>49</v>
      </c>
      <c r="J360" t="s">
        <v>15</v>
      </c>
      <c r="K360" t="s">
        <v>16</v>
      </c>
      <c r="L360">
        <v>1533877200</v>
      </c>
      <c r="M360" s="14">
        <f>(((L360/60)/60)/24)+DATE(1970,1,1)</f>
        <v>43322.208333333328</v>
      </c>
      <c r="N360">
        <v>1534136400</v>
      </c>
      <c r="O360" s="14">
        <f>(((N360/60)/60)/24)+DATE(1970,1,1)</f>
        <v>43325.208333333328</v>
      </c>
      <c r="P360" t="b">
        <v>1</v>
      </c>
      <c r="Q360" t="b">
        <v>0</v>
      </c>
      <c r="R360" t="s">
        <v>122</v>
      </c>
      <c r="S360" t="s">
        <v>2042</v>
      </c>
      <c r="T360" t="s">
        <v>2043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8">
        <f>E361/D361</f>
        <v>2.9870000000000001</v>
      </c>
      <c r="G361" t="s">
        <v>20</v>
      </c>
      <c r="H361">
        <v>187</v>
      </c>
      <c r="I361" s="10">
        <f>QUOTIENT(E361,H361)</f>
        <v>63</v>
      </c>
      <c r="J361" t="s">
        <v>21</v>
      </c>
      <c r="K361" t="s">
        <v>22</v>
      </c>
      <c r="L361">
        <v>1314421200</v>
      </c>
      <c r="M361" s="14">
        <f>(((L361/60)/60)/24)+DATE(1970,1,1)</f>
        <v>40782.208333333336</v>
      </c>
      <c r="N361">
        <v>1315026000</v>
      </c>
      <c r="O361" s="14">
        <f>(((N361/60)/60)/24)+DATE(1970,1,1)</f>
        <v>40789.208333333336</v>
      </c>
      <c r="P361" t="b">
        <v>0</v>
      </c>
      <c r="Q361" t="b">
        <v>0</v>
      </c>
      <c r="R361" t="s">
        <v>71</v>
      </c>
      <c r="S361" t="s">
        <v>2037</v>
      </c>
      <c r="T361" t="s">
        <v>2038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8">
        <f>E362/D362</f>
        <v>2.2635175879396985</v>
      </c>
      <c r="G362" t="s">
        <v>20</v>
      </c>
      <c r="H362">
        <v>2875</v>
      </c>
      <c r="I362" s="10">
        <f>QUOTIENT(E362,H362)</f>
        <v>47</v>
      </c>
      <c r="J362" t="s">
        <v>40</v>
      </c>
      <c r="K362" t="s">
        <v>41</v>
      </c>
      <c r="L362">
        <v>1293861600</v>
      </c>
      <c r="M362" s="14">
        <f>(((L362/60)/60)/24)+DATE(1970,1,1)</f>
        <v>40544.25</v>
      </c>
      <c r="N362">
        <v>1295071200</v>
      </c>
      <c r="O362" s="14">
        <f>(((N362/60)/60)/24)+DATE(1970,1,1)</f>
        <v>40558.25</v>
      </c>
      <c r="P362" t="b">
        <v>0</v>
      </c>
      <c r="Q362" t="b">
        <v>1</v>
      </c>
      <c r="R362" t="s">
        <v>33</v>
      </c>
      <c r="S362" t="s">
        <v>2033</v>
      </c>
      <c r="T362" t="s">
        <v>2034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8">
        <f>E363/D363</f>
        <v>1.7356363636363636</v>
      </c>
      <c r="G363" t="s">
        <v>20</v>
      </c>
      <c r="H363">
        <v>88</v>
      </c>
      <c r="I363" s="10">
        <f>QUOTIENT(E363,H363)</f>
        <v>108</v>
      </c>
      <c r="J363" t="s">
        <v>21</v>
      </c>
      <c r="K363" t="s">
        <v>22</v>
      </c>
      <c r="L363">
        <v>1507352400</v>
      </c>
      <c r="M363" s="14">
        <f>(((L363/60)/60)/24)+DATE(1970,1,1)</f>
        <v>43015.208333333328</v>
      </c>
      <c r="N363">
        <v>1509426000</v>
      </c>
      <c r="O363" s="14">
        <f>(((N363/60)/60)/24)+DATE(1970,1,1)</f>
        <v>43039.208333333328</v>
      </c>
      <c r="P363" t="b">
        <v>0</v>
      </c>
      <c r="Q363" t="b">
        <v>0</v>
      </c>
      <c r="R363" t="s">
        <v>33</v>
      </c>
      <c r="S363" t="s">
        <v>2033</v>
      </c>
      <c r="T363" t="s">
        <v>2034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8">
        <f>E364/D364</f>
        <v>3.7175675675675675</v>
      </c>
      <c r="G364" t="s">
        <v>20</v>
      </c>
      <c r="H364">
        <v>191</v>
      </c>
      <c r="I364" s="10">
        <f>QUOTIENT(E364,H364)</f>
        <v>72</v>
      </c>
      <c r="J364" t="s">
        <v>21</v>
      </c>
      <c r="K364" t="s">
        <v>22</v>
      </c>
      <c r="L364">
        <v>1296108000</v>
      </c>
      <c r="M364" s="14">
        <f>(((L364/60)/60)/24)+DATE(1970,1,1)</f>
        <v>40570.25</v>
      </c>
      <c r="N364">
        <v>1299391200</v>
      </c>
      <c r="O364" s="14">
        <f>(((N364/60)/60)/24)+DATE(1970,1,1)</f>
        <v>40608.25</v>
      </c>
      <c r="P364" t="b">
        <v>0</v>
      </c>
      <c r="Q364" t="b">
        <v>0</v>
      </c>
      <c r="R364" t="s">
        <v>23</v>
      </c>
      <c r="S364" t="s">
        <v>2039</v>
      </c>
      <c r="T364" t="s">
        <v>2040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8">
        <f>E365/D365</f>
        <v>1.601923076923077</v>
      </c>
      <c r="G365" t="s">
        <v>20</v>
      </c>
      <c r="H365">
        <v>139</v>
      </c>
      <c r="I365" s="10">
        <f>QUOTIENT(E365,H365)</f>
        <v>59</v>
      </c>
      <c r="J365" t="s">
        <v>21</v>
      </c>
      <c r="K365" t="s">
        <v>22</v>
      </c>
      <c r="L365">
        <v>1324965600</v>
      </c>
      <c r="M365" s="14">
        <f>(((L365/60)/60)/24)+DATE(1970,1,1)</f>
        <v>40904.25</v>
      </c>
      <c r="N365">
        <v>1325052000</v>
      </c>
      <c r="O365" s="14">
        <f>(((N365/60)/60)/24)+DATE(1970,1,1)</f>
        <v>40905.25</v>
      </c>
      <c r="P365" t="b">
        <v>0</v>
      </c>
      <c r="Q365" t="b">
        <v>0</v>
      </c>
      <c r="R365" t="s">
        <v>23</v>
      </c>
      <c r="S365" t="s">
        <v>2039</v>
      </c>
      <c r="T365" t="s">
        <v>2040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8">
        <f>E366/D366</f>
        <v>16.163333333333334</v>
      </c>
      <c r="G366" t="s">
        <v>20</v>
      </c>
      <c r="H366">
        <v>186</v>
      </c>
      <c r="I366" s="10">
        <f>QUOTIENT(E366,H366)</f>
        <v>78</v>
      </c>
      <c r="J366" t="s">
        <v>21</v>
      </c>
      <c r="K366" t="s">
        <v>22</v>
      </c>
      <c r="L366">
        <v>1520229600</v>
      </c>
      <c r="M366" s="14">
        <f>(((L366/60)/60)/24)+DATE(1970,1,1)</f>
        <v>43164.25</v>
      </c>
      <c r="N366">
        <v>1522818000</v>
      </c>
      <c r="O366" s="14">
        <f>(((N366/60)/60)/24)+DATE(1970,1,1)</f>
        <v>43194.208333333328</v>
      </c>
      <c r="P366" t="b">
        <v>0</v>
      </c>
      <c r="Q366" t="b">
        <v>0</v>
      </c>
      <c r="R366" t="s">
        <v>60</v>
      </c>
      <c r="S366" t="s">
        <v>2039</v>
      </c>
      <c r="T366" t="s">
        <v>2048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8">
        <f>E367/D367</f>
        <v>7.3343749999999996</v>
      </c>
      <c r="G367" t="s">
        <v>20</v>
      </c>
      <c r="H367">
        <v>112</v>
      </c>
      <c r="I367" s="10">
        <f>QUOTIENT(E367,H367)</f>
        <v>104</v>
      </c>
      <c r="J367" t="s">
        <v>26</v>
      </c>
      <c r="K367" t="s">
        <v>27</v>
      </c>
      <c r="L367">
        <v>1482991200</v>
      </c>
      <c r="M367" s="14">
        <f>(((L367/60)/60)/24)+DATE(1970,1,1)</f>
        <v>42733.25</v>
      </c>
      <c r="N367">
        <v>1485324000</v>
      </c>
      <c r="O367" s="14">
        <f>(((N367/60)/60)/24)+DATE(1970,1,1)</f>
        <v>42760.25</v>
      </c>
      <c r="P367" t="b">
        <v>0</v>
      </c>
      <c r="Q367" t="b">
        <v>0</v>
      </c>
      <c r="R367" t="s">
        <v>33</v>
      </c>
      <c r="S367" t="s">
        <v>2033</v>
      </c>
      <c r="T367" t="s">
        <v>2034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8">
        <f>E368/D368</f>
        <v>5.9211111111111112</v>
      </c>
      <c r="G368" t="s">
        <v>20</v>
      </c>
      <c r="H368">
        <v>101</v>
      </c>
      <c r="I368" s="10">
        <f>QUOTIENT(E368,H368)</f>
        <v>105</v>
      </c>
      <c r="J368" t="s">
        <v>21</v>
      </c>
      <c r="K368" t="s">
        <v>22</v>
      </c>
      <c r="L368">
        <v>1294034400</v>
      </c>
      <c r="M368" s="14">
        <f>(((L368/60)/60)/24)+DATE(1970,1,1)</f>
        <v>40546.25</v>
      </c>
      <c r="N368">
        <v>1294120800</v>
      </c>
      <c r="O368" s="14">
        <f>(((N368/60)/60)/24)+DATE(1970,1,1)</f>
        <v>40547.25</v>
      </c>
      <c r="P368" t="b">
        <v>0</v>
      </c>
      <c r="Q368" t="b">
        <v>1</v>
      </c>
      <c r="R368" t="s">
        <v>33</v>
      </c>
      <c r="S368" t="s">
        <v>2033</v>
      </c>
      <c r="T368" t="s">
        <v>2034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8">
        <f>E369/D369</f>
        <v>0.18888888888888888</v>
      </c>
      <c r="G369" t="s">
        <v>14</v>
      </c>
      <c r="H369">
        <v>75</v>
      </c>
      <c r="I369" s="10">
        <f>QUOTIENT(E369,H369)</f>
        <v>24</v>
      </c>
      <c r="J369" t="s">
        <v>21</v>
      </c>
      <c r="K369" t="s">
        <v>22</v>
      </c>
      <c r="L369">
        <v>1413608400</v>
      </c>
      <c r="M369" s="14">
        <f>(((L369/60)/60)/24)+DATE(1970,1,1)</f>
        <v>41930.208333333336</v>
      </c>
      <c r="N369">
        <v>1415685600</v>
      </c>
      <c r="O369" s="14">
        <f>(((N369/60)/60)/24)+DATE(1970,1,1)</f>
        <v>41954.25</v>
      </c>
      <c r="P369" t="b">
        <v>0</v>
      </c>
      <c r="Q369" t="b">
        <v>1</v>
      </c>
      <c r="R369" t="s">
        <v>33</v>
      </c>
      <c r="S369" t="s">
        <v>2033</v>
      </c>
      <c r="T369" t="s">
        <v>2034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8">
        <f>E370/D370</f>
        <v>2.7680769230769231</v>
      </c>
      <c r="G370" t="s">
        <v>20</v>
      </c>
      <c r="H370">
        <v>206</v>
      </c>
      <c r="I370" s="10">
        <f>QUOTIENT(E370,H370)</f>
        <v>69</v>
      </c>
      <c r="J370" t="s">
        <v>40</v>
      </c>
      <c r="K370" t="s">
        <v>41</v>
      </c>
      <c r="L370">
        <v>1286946000</v>
      </c>
      <c r="M370" s="14">
        <f>(((L370/60)/60)/24)+DATE(1970,1,1)</f>
        <v>40464.208333333336</v>
      </c>
      <c r="N370">
        <v>1288933200</v>
      </c>
      <c r="O370" s="14">
        <f>(((N370/60)/60)/24)+DATE(1970,1,1)</f>
        <v>40487.208333333336</v>
      </c>
      <c r="P370" t="b">
        <v>0</v>
      </c>
      <c r="Q370" t="b">
        <v>1</v>
      </c>
      <c r="R370" t="s">
        <v>42</v>
      </c>
      <c r="S370" t="s">
        <v>2037</v>
      </c>
      <c r="T370" t="s">
        <v>2051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8">
        <f>E371/D371</f>
        <v>2.730185185185185</v>
      </c>
      <c r="G371" t="s">
        <v>20</v>
      </c>
      <c r="H371">
        <v>154</v>
      </c>
      <c r="I371" s="10">
        <f>QUOTIENT(E371,H371)</f>
        <v>95</v>
      </c>
      <c r="J371" t="s">
        <v>21</v>
      </c>
      <c r="K371" t="s">
        <v>22</v>
      </c>
      <c r="L371">
        <v>1359871200</v>
      </c>
      <c r="M371" s="14">
        <f>(((L371/60)/60)/24)+DATE(1970,1,1)</f>
        <v>41308.25</v>
      </c>
      <c r="N371">
        <v>1363237200</v>
      </c>
      <c r="O371" s="14">
        <f>(((N371/60)/60)/24)+DATE(1970,1,1)</f>
        <v>41347.208333333336</v>
      </c>
      <c r="P371" t="b">
        <v>0</v>
      </c>
      <c r="Q371" t="b">
        <v>1</v>
      </c>
      <c r="R371" t="s">
        <v>269</v>
      </c>
      <c r="S371" t="s">
        <v>2037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8">
        <f>E372/D372</f>
        <v>1.593633125556545</v>
      </c>
      <c r="G372" t="s">
        <v>20</v>
      </c>
      <c r="H372">
        <v>5966</v>
      </c>
      <c r="I372" s="10">
        <f>QUOTIENT(E372,H372)</f>
        <v>29</v>
      </c>
      <c r="J372" t="s">
        <v>21</v>
      </c>
      <c r="K372" t="s">
        <v>22</v>
      </c>
      <c r="L372">
        <v>1555304400</v>
      </c>
      <c r="M372" s="14">
        <f>(((L372/60)/60)/24)+DATE(1970,1,1)</f>
        <v>43570.208333333328</v>
      </c>
      <c r="N372">
        <v>1555822800</v>
      </c>
      <c r="O372" s="14">
        <f>(((N372/60)/60)/24)+DATE(1970,1,1)</f>
        <v>43576.208333333328</v>
      </c>
      <c r="P372" t="b">
        <v>0</v>
      </c>
      <c r="Q372" t="b">
        <v>0</v>
      </c>
      <c r="R372" t="s">
        <v>33</v>
      </c>
      <c r="S372" t="s">
        <v>2033</v>
      </c>
      <c r="T372" t="s">
        <v>2034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8">
        <f>E373/D373</f>
        <v>0.67869978858350954</v>
      </c>
      <c r="G373" t="s">
        <v>14</v>
      </c>
      <c r="H373">
        <v>2176</v>
      </c>
      <c r="I373" s="10">
        <f>QUOTIENT(E373,H373)</f>
        <v>59</v>
      </c>
      <c r="J373" t="s">
        <v>21</v>
      </c>
      <c r="K373" t="s">
        <v>22</v>
      </c>
      <c r="L373">
        <v>1423375200</v>
      </c>
      <c r="M373" s="14">
        <f>(((L373/60)/60)/24)+DATE(1970,1,1)</f>
        <v>42043.25</v>
      </c>
      <c r="N373">
        <v>1427778000</v>
      </c>
      <c r="O373" s="14">
        <f>(((N373/60)/60)/24)+DATE(1970,1,1)</f>
        <v>42094.208333333328</v>
      </c>
      <c r="P373" t="b">
        <v>0</v>
      </c>
      <c r="Q373" t="b">
        <v>0</v>
      </c>
      <c r="R373" t="s">
        <v>33</v>
      </c>
      <c r="S373" t="s">
        <v>2033</v>
      </c>
      <c r="T373" t="s">
        <v>2034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8">
        <f>E374/D374</f>
        <v>15.915555555555555</v>
      </c>
      <c r="G374" t="s">
        <v>20</v>
      </c>
      <c r="H374">
        <v>169</v>
      </c>
      <c r="I374" s="10">
        <f>QUOTIENT(E374,H374)</f>
        <v>84</v>
      </c>
      <c r="J374" t="s">
        <v>21</v>
      </c>
      <c r="K374" t="s">
        <v>22</v>
      </c>
      <c r="L374">
        <v>1420696800</v>
      </c>
      <c r="M374" s="14">
        <f>(((L374/60)/60)/24)+DATE(1970,1,1)</f>
        <v>42012.25</v>
      </c>
      <c r="N374">
        <v>1422424800</v>
      </c>
      <c r="O374" s="14">
        <f>(((N374/60)/60)/24)+DATE(1970,1,1)</f>
        <v>42032.25</v>
      </c>
      <c r="P374" t="b">
        <v>0</v>
      </c>
      <c r="Q374" t="b">
        <v>1</v>
      </c>
      <c r="R374" t="s">
        <v>42</v>
      </c>
      <c r="S374" t="s">
        <v>2037</v>
      </c>
      <c r="T374" t="s">
        <v>2051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8">
        <f>E375/D375</f>
        <v>7.3018222222222224</v>
      </c>
      <c r="G375" t="s">
        <v>20</v>
      </c>
      <c r="H375">
        <v>2106</v>
      </c>
      <c r="I375" s="10">
        <f>QUOTIENT(E375,H375)</f>
        <v>78</v>
      </c>
      <c r="J375" t="s">
        <v>21</v>
      </c>
      <c r="K375" t="s">
        <v>22</v>
      </c>
      <c r="L375">
        <v>1502946000</v>
      </c>
      <c r="M375" s="14">
        <f>(((L375/60)/60)/24)+DATE(1970,1,1)</f>
        <v>42964.208333333328</v>
      </c>
      <c r="N375">
        <v>1503637200</v>
      </c>
      <c r="O375" s="14">
        <f>(((N375/60)/60)/24)+DATE(1970,1,1)</f>
        <v>42972.208333333328</v>
      </c>
      <c r="P375" t="b">
        <v>0</v>
      </c>
      <c r="Q375" t="b">
        <v>0</v>
      </c>
      <c r="R375" t="s">
        <v>33</v>
      </c>
      <c r="S375" t="s">
        <v>2033</v>
      </c>
      <c r="T375" t="s">
        <v>2034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8">
        <f>E376/D376</f>
        <v>0.13185782556750297</v>
      </c>
      <c r="G376" t="s">
        <v>14</v>
      </c>
      <c r="H376">
        <v>441</v>
      </c>
      <c r="I376" s="10">
        <f>QUOTIENT(E376,H376)</f>
        <v>50</v>
      </c>
      <c r="J376" t="s">
        <v>21</v>
      </c>
      <c r="K376" t="s">
        <v>22</v>
      </c>
      <c r="L376">
        <v>1547186400</v>
      </c>
      <c r="M376" s="14">
        <f>(((L376/60)/60)/24)+DATE(1970,1,1)</f>
        <v>43476.25</v>
      </c>
      <c r="N376">
        <v>1547618400</v>
      </c>
      <c r="O376" s="14">
        <f>(((N376/60)/60)/24)+DATE(1970,1,1)</f>
        <v>43481.25</v>
      </c>
      <c r="P376" t="b">
        <v>0</v>
      </c>
      <c r="Q376" t="b">
        <v>1</v>
      </c>
      <c r="R376" t="s">
        <v>42</v>
      </c>
      <c r="S376" t="s">
        <v>2037</v>
      </c>
      <c r="T376" t="s">
        <v>2051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8">
        <f>E377/D377</f>
        <v>0.54777777777777781</v>
      </c>
      <c r="G377" t="s">
        <v>14</v>
      </c>
      <c r="H377">
        <v>25</v>
      </c>
      <c r="I377" s="10">
        <f>QUOTIENT(E377,H377)</f>
        <v>59</v>
      </c>
      <c r="J377" t="s">
        <v>21</v>
      </c>
      <c r="K377" t="s">
        <v>22</v>
      </c>
      <c r="L377">
        <v>1444971600</v>
      </c>
      <c r="M377" s="14">
        <f>(((L377/60)/60)/24)+DATE(1970,1,1)</f>
        <v>42293.208333333328</v>
      </c>
      <c r="N377">
        <v>1449900000</v>
      </c>
      <c r="O377" s="14">
        <f>(((N377/60)/60)/24)+DATE(1970,1,1)</f>
        <v>42350.25</v>
      </c>
      <c r="P377" t="b">
        <v>0</v>
      </c>
      <c r="Q377" t="b">
        <v>0</v>
      </c>
      <c r="R377" t="s">
        <v>60</v>
      </c>
      <c r="S377" t="s">
        <v>2039</v>
      </c>
      <c r="T377" t="s">
        <v>2048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8">
        <f>E378/D378</f>
        <v>3.6102941176470589</v>
      </c>
      <c r="G378" t="s">
        <v>20</v>
      </c>
      <c r="H378">
        <v>131</v>
      </c>
      <c r="I378" s="10">
        <f>QUOTIENT(E378,H378)</f>
        <v>93</v>
      </c>
      <c r="J378" t="s">
        <v>21</v>
      </c>
      <c r="K378" t="s">
        <v>22</v>
      </c>
      <c r="L378">
        <v>1404622800</v>
      </c>
      <c r="M378" s="14">
        <f>(((L378/60)/60)/24)+DATE(1970,1,1)</f>
        <v>41826.208333333336</v>
      </c>
      <c r="N378">
        <v>1405141200</v>
      </c>
      <c r="O378" s="14">
        <f>(((N378/60)/60)/24)+DATE(1970,1,1)</f>
        <v>41832.208333333336</v>
      </c>
      <c r="P378" t="b">
        <v>0</v>
      </c>
      <c r="Q378" t="b">
        <v>0</v>
      </c>
      <c r="R378" t="s">
        <v>23</v>
      </c>
      <c r="S378" t="s">
        <v>2039</v>
      </c>
      <c r="T378" t="s">
        <v>2040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8">
        <f>E379/D379</f>
        <v>0.10257545271629778</v>
      </c>
      <c r="G379" t="s">
        <v>14</v>
      </c>
      <c r="H379">
        <v>127</v>
      </c>
      <c r="I379" s="10">
        <f>QUOTIENT(E379,H379)</f>
        <v>40</v>
      </c>
      <c r="J379" t="s">
        <v>21</v>
      </c>
      <c r="K379" t="s">
        <v>22</v>
      </c>
      <c r="L379">
        <v>1571720400</v>
      </c>
      <c r="M379" s="14">
        <f>(((L379/60)/60)/24)+DATE(1970,1,1)</f>
        <v>43760.208333333328</v>
      </c>
      <c r="N379">
        <v>1572933600</v>
      </c>
      <c r="O379" s="14">
        <f>(((N379/60)/60)/24)+DATE(1970,1,1)</f>
        <v>43774.25</v>
      </c>
      <c r="P379" t="b">
        <v>0</v>
      </c>
      <c r="Q379" t="b">
        <v>0</v>
      </c>
      <c r="R379" t="s">
        <v>33</v>
      </c>
      <c r="S379" t="s">
        <v>2033</v>
      </c>
      <c r="T379" t="s">
        <v>2034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8">
        <f>E380/D380</f>
        <v>0.13962962962962963</v>
      </c>
      <c r="G380" t="s">
        <v>14</v>
      </c>
      <c r="H380">
        <v>355</v>
      </c>
      <c r="I380" s="10">
        <f>QUOTIENT(E380,H380)</f>
        <v>70</v>
      </c>
      <c r="J380" t="s">
        <v>21</v>
      </c>
      <c r="K380" t="s">
        <v>22</v>
      </c>
      <c r="L380">
        <v>1526878800</v>
      </c>
      <c r="M380" s="14">
        <f>(((L380/60)/60)/24)+DATE(1970,1,1)</f>
        <v>43241.208333333328</v>
      </c>
      <c r="N380">
        <v>1530162000</v>
      </c>
      <c r="O380" s="14">
        <f>(((N380/60)/60)/24)+DATE(1970,1,1)</f>
        <v>43279.208333333328</v>
      </c>
      <c r="P380" t="b">
        <v>0</v>
      </c>
      <c r="Q380" t="b">
        <v>0</v>
      </c>
      <c r="R380" t="s">
        <v>42</v>
      </c>
      <c r="S380" t="s">
        <v>2037</v>
      </c>
      <c r="T380" t="s">
        <v>2051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8">
        <f>E381/D381</f>
        <v>0.40444444444444444</v>
      </c>
      <c r="G381" t="s">
        <v>14</v>
      </c>
      <c r="H381">
        <v>44</v>
      </c>
      <c r="I381" s="10">
        <f>QUOTIENT(E381,H381)</f>
        <v>66</v>
      </c>
      <c r="J381" t="s">
        <v>40</v>
      </c>
      <c r="K381" t="s">
        <v>41</v>
      </c>
      <c r="L381">
        <v>1319691600</v>
      </c>
      <c r="M381" s="14">
        <f>(((L381/60)/60)/24)+DATE(1970,1,1)</f>
        <v>40843.208333333336</v>
      </c>
      <c r="N381">
        <v>1320904800</v>
      </c>
      <c r="O381" s="14">
        <f>(((N381/60)/60)/24)+DATE(1970,1,1)</f>
        <v>40857.25</v>
      </c>
      <c r="P381" t="b">
        <v>0</v>
      </c>
      <c r="Q381" t="b">
        <v>0</v>
      </c>
      <c r="R381" t="s">
        <v>33</v>
      </c>
      <c r="S381" t="s">
        <v>2033</v>
      </c>
      <c r="T381" t="s">
        <v>2034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8">
        <f>E382/D382</f>
        <v>1.6032</v>
      </c>
      <c r="G382" t="s">
        <v>20</v>
      </c>
      <c r="H382">
        <v>84</v>
      </c>
      <c r="I382" s="10">
        <f>QUOTIENT(E382,H382)</f>
        <v>47</v>
      </c>
      <c r="J382" t="s">
        <v>21</v>
      </c>
      <c r="K382" t="s">
        <v>22</v>
      </c>
      <c r="L382">
        <v>1371963600</v>
      </c>
      <c r="M382" s="14">
        <f>(((L382/60)/60)/24)+DATE(1970,1,1)</f>
        <v>41448.208333333336</v>
      </c>
      <c r="N382">
        <v>1372395600</v>
      </c>
      <c r="O382" s="14">
        <f>(((N382/60)/60)/24)+DATE(1970,1,1)</f>
        <v>41453.208333333336</v>
      </c>
      <c r="P382" t="b">
        <v>0</v>
      </c>
      <c r="Q382" t="b">
        <v>0</v>
      </c>
      <c r="R382" t="s">
        <v>33</v>
      </c>
      <c r="S382" t="s">
        <v>2033</v>
      </c>
      <c r="T382" t="s">
        <v>2034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8">
        <f>E383/D383</f>
        <v>1.8394339622641509</v>
      </c>
      <c r="G383" t="s">
        <v>20</v>
      </c>
      <c r="H383">
        <v>155</v>
      </c>
      <c r="I383" s="10">
        <f>QUOTIENT(E383,H383)</f>
        <v>62</v>
      </c>
      <c r="J383" t="s">
        <v>21</v>
      </c>
      <c r="K383" t="s">
        <v>22</v>
      </c>
      <c r="L383">
        <v>1433739600</v>
      </c>
      <c r="M383" s="14">
        <f>(((L383/60)/60)/24)+DATE(1970,1,1)</f>
        <v>42163.208333333328</v>
      </c>
      <c r="N383">
        <v>1437714000</v>
      </c>
      <c r="O383" s="14">
        <f>(((N383/60)/60)/24)+DATE(1970,1,1)</f>
        <v>42209.208333333328</v>
      </c>
      <c r="P383" t="b">
        <v>0</v>
      </c>
      <c r="Q383" t="b">
        <v>0</v>
      </c>
      <c r="R383" t="s">
        <v>33</v>
      </c>
      <c r="S383" t="s">
        <v>2033</v>
      </c>
      <c r="T383" t="s">
        <v>2034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8">
        <f>E384/D384</f>
        <v>0.63769230769230767</v>
      </c>
      <c r="G384" t="s">
        <v>14</v>
      </c>
      <c r="H384">
        <v>67</v>
      </c>
      <c r="I384" s="10">
        <f>QUOTIENT(E384,H384)</f>
        <v>86</v>
      </c>
      <c r="J384" t="s">
        <v>21</v>
      </c>
      <c r="K384" t="s">
        <v>22</v>
      </c>
      <c r="L384">
        <v>1508130000</v>
      </c>
      <c r="M384" s="14">
        <f>(((L384/60)/60)/24)+DATE(1970,1,1)</f>
        <v>43024.208333333328</v>
      </c>
      <c r="N384">
        <v>1509771600</v>
      </c>
      <c r="O384" s="14">
        <f>(((N384/60)/60)/24)+DATE(1970,1,1)</f>
        <v>43043.208333333328</v>
      </c>
      <c r="P384" t="b">
        <v>0</v>
      </c>
      <c r="Q384" t="b">
        <v>0</v>
      </c>
      <c r="R384" t="s">
        <v>122</v>
      </c>
      <c r="S384" t="s">
        <v>2042</v>
      </c>
      <c r="T384" t="s">
        <v>2043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8">
        <f>E385/D385</f>
        <v>2.2538095238095237</v>
      </c>
      <c r="G385" t="s">
        <v>20</v>
      </c>
      <c r="H385">
        <v>189</v>
      </c>
      <c r="I385" s="10">
        <f>QUOTIENT(E385,H385)</f>
        <v>75</v>
      </c>
      <c r="J385" t="s">
        <v>21</v>
      </c>
      <c r="K385" t="s">
        <v>22</v>
      </c>
      <c r="L385">
        <v>1550037600</v>
      </c>
      <c r="M385" s="14">
        <f>(((L385/60)/60)/24)+DATE(1970,1,1)</f>
        <v>43509.25</v>
      </c>
      <c r="N385">
        <v>1550556000</v>
      </c>
      <c r="O385" s="14">
        <f>(((N385/60)/60)/24)+DATE(1970,1,1)</f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8">
        <f>E386/D386</f>
        <v>1.7200961538461539</v>
      </c>
      <c r="G386" t="s">
        <v>20</v>
      </c>
      <c r="H386">
        <v>4799</v>
      </c>
      <c r="I386" s="10">
        <f>QUOTIENT(E386,H386)</f>
        <v>41</v>
      </c>
      <c r="J386" t="s">
        <v>21</v>
      </c>
      <c r="K386" t="s">
        <v>22</v>
      </c>
      <c r="L386">
        <v>1486706400</v>
      </c>
      <c r="M386" s="14">
        <f>(((L386/60)/60)/24)+DATE(1970,1,1)</f>
        <v>42776.25</v>
      </c>
      <c r="N386">
        <v>1489039200</v>
      </c>
      <c r="O386" s="14">
        <f>(((N386/60)/60)/24)+DATE(1970,1,1)</f>
        <v>42803.25</v>
      </c>
      <c r="P386" t="b">
        <v>1</v>
      </c>
      <c r="Q386" t="b">
        <v>1</v>
      </c>
      <c r="R386" t="s">
        <v>42</v>
      </c>
      <c r="S386" t="s">
        <v>2037</v>
      </c>
      <c r="T386" t="s">
        <v>2051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8">
        <f>E387/D387</f>
        <v>1.4616709511568124</v>
      </c>
      <c r="G387" t="s">
        <v>20</v>
      </c>
      <c r="H387">
        <v>1137</v>
      </c>
      <c r="I387" s="10">
        <f>QUOTIENT(E387,H387)</f>
        <v>50</v>
      </c>
      <c r="J387" t="s">
        <v>21</v>
      </c>
      <c r="K387" t="s">
        <v>22</v>
      </c>
      <c r="L387">
        <v>1553835600</v>
      </c>
      <c r="M387" s="14">
        <f>(((L387/60)/60)/24)+DATE(1970,1,1)</f>
        <v>43553.208333333328</v>
      </c>
      <c r="N387">
        <v>1556600400</v>
      </c>
      <c r="O387" s="14">
        <f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2044</v>
      </c>
      <c r="T387" t="s">
        <v>2045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8">
        <f>E388/D388</f>
        <v>0.76423616236162362</v>
      </c>
      <c r="G388" t="s">
        <v>14</v>
      </c>
      <c r="H388">
        <v>1068</v>
      </c>
      <c r="I388" s="10">
        <f>QUOTIENT(E388,H388)</f>
        <v>96</v>
      </c>
      <c r="J388" t="s">
        <v>21</v>
      </c>
      <c r="K388" t="s">
        <v>22</v>
      </c>
      <c r="L388">
        <v>1277528400</v>
      </c>
      <c r="M388" s="14">
        <f>(((L388/60)/60)/24)+DATE(1970,1,1)</f>
        <v>40355.208333333336</v>
      </c>
      <c r="N388">
        <v>1278565200</v>
      </c>
      <c r="O388" s="14">
        <f>(((N388/60)/60)/24)+DATE(1970,1,1)</f>
        <v>40367.208333333336</v>
      </c>
      <c r="P388" t="b">
        <v>0</v>
      </c>
      <c r="Q388" t="b">
        <v>0</v>
      </c>
      <c r="R388" t="s">
        <v>33</v>
      </c>
      <c r="S388" t="s">
        <v>2033</v>
      </c>
      <c r="T388" t="s">
        <v>2034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8">
        <f>E389/D389</f>
        <v>0.39261467889908258</v>
      </c>
      <c r="G389" t="s">
        <v>14</v>
      </c>
      <c r="H389">
        <v>424</v>
      </c>
      <c r="I389" s="10">
        <f>QUOTIENT(E389,H389)</f>
        <v>100</v>
      </c>
      <c r="J389" t="s">
        <v>21</v>
      </c>
      <c r="K389" t="s">
        <v>22</v>
      </c>
      <c r="L389">
        <v>1339477200</v>
      </c>
      <c r="M389" s="14">
        <f>(((L389/60)/60)/24)+DATE(1970,1,1)</f>
        <v>41072.208333333336</v>
      </c>
      <c r="N389">
        <v>1339909200</v>
      </c>
      <c r="O389" s="14">
        <f>(((N389/60)/60)/24)+DATE(1970,1,1)</f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2049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8">
        <f>E390/D390</f>
        <v>0.11270034843205574</v>
      </c>
      <c r="G390" t="s">
        <v>74</v>
      </c>
      <c r="H390">
        <v>145</v>
      </c>
      <c r="I390" s="10">
        <f>QUOTIENT(E390,H390)</f>
        <v>89</v>
      </c>
      <c r="J390" t="s">
        <v>98</v>
      </c>
      <c r="K390" t="s">
        <v>99</v>
      </c>
      <c r="L390">
        <v>1325656800</v>
      </c>
      <c r="M390" s="14">
        <f>(((L390/60)/60)/24)+DATE(1970,1,1)</f>
        <v>40912.25</v>
      </c>
      <c r="N390">
        <v>1325829600</v>
      </c>
      <c r="O390" s="14">
        <f>(((N390/60)/60)/24)+DATE(1970,1,1)</f>
        <v>40914.25</v>
      </c>
      <c r="P390" t="b">
        <v>0</v>
      </c>
      <c r="Q390" t="b">
        <v>0</v>
      </c>
      <c r="R390" t="s">
        <v>60</v>
      </c>
      <c r="S390" t="s">
        <v>2039</v>
      </c>
      <c r="T390" t="s">
        <v>2048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8">
        <f>E391/D391</f>
        <v>1.2211084337349398</v>
      </c>
      <c r="G391" t="s">
        <v>20</v>
      </c>
      <c r="H391">
        <v>1152</v>
      </c>
      <c r="I391" s="10">
        <f>QUOTIENT(E391,H391)</f>
        <v>87</v>
      </c>
      <c r="J391" t="s">
        <v>21</v>
      </c>
      <c r="K391" t="s">
        <v>22</v>
      </c>
      <c r="L391">
        <v>1288242000</v>
      </c>
      <c r="M391" s="14">
        <f>(((L391/60)/60)/24)+DATE(1970,1,1)</f>
        <v>40479.208333333336</v>
      </c>
      <c r="N391">
        <v>1290578400</v>
      </c>
      <c r="O391" s="14">
        <f>(((N391/60)/60)/24)+DATE(1970,1,1)</f>
        <v>40506.25</v>
      </c>
      <c r="P391" t="b">
        <v>0</v>
      </c>
      <c r="Q391" t="b">
        <v>0</v>
      </c>
      <c r="R391" t="s">
        <v>33</v>
      </c>
      <c r="S391" t="s">
        <v>2033</v>
      </c>
      <c r="T391" t="s">
        <v>2034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8">
        <f>E392/D392</f>
        <v>1.8654166666666667</v>
      </c>
      <c r="G392" t="s">
        <v>20</v>
      </c>
      <c r="H392">
        <v>50</v>
      </c>
      <c r="I392" s="10">
        <f>QUOTIENT(E392,H392)</f>
        <v>89</v>
      </c>
      <c r="J392" t="s">
        <v>21</v>
      </c>
      <c r="K392" t="s">
        <v>22</v>
      </c>
      <c r="L392">
        <v>1379048400</v>
      </c>
      <c r="M392" s="14">
        <f>(((L392/60)/60)/24)+DATE(1970,1,1)</f>
        <v>41530.208333333336</v>
      </c>
      <c r="N392">
        <v>1380344400</v>
      </c>
      <c r="O392" s="14">
        <f>(((N392/60)/60)/24)+DATE(1970,1,1)</f>
        <v>41545.208333333336</v>
      </c>
      <c r="P392" t="b">
        <v>0</v>
      </c>
      <c r="Q392" t="b">
        <v>0</v>
      </c>
      <c r="R392" t="s">
        <v>122</v>
      </c>
      <c r="S392" t="s">
        <v>2042</v>
      </c>
      <c r="T392" t="s">
        <v>2043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8">
        <f>E393/D393</f>
        <v>7.27317880794702E-2</v>
      </c>
      <c r="G393" t="s">
        <v>14</v>
      </c>
      <c r="H393">
        <v>151</v>
      </c>
      <c r="I393" s="10">
        <f>QUOTIENT(E393,H393)</f>
        <v>29</v>
      </c>
      <c r="J393" t="s">
        <v>21</v>
      </c>
      <c r="K393" t="s">
        <v>22</v>
      </c>
      <c r="L393">
        <v>1389679200</v>
      </c>
      <c r="M393" s="14">
        <f>(((L393/60)/60)/24)+DATE(1970,1,1)</f>
        <v>41653.25</v>
      </c>
      <c r="N393">
        <v>1389852000</v>
      </c>
      <c r="O393" s="14">
        <f>(((N393/60)/60)/24)+DATE(1970,1,1)</f>
        <v>41655.25</v>
      </c>
      <c r="P393" t="b">
        <v>0</v>
      </c>
      <c r="Q393" t="b">
        <v>0</v>
      </c>
      <c r="R393" t="s">
        <v>68</v>
      </c>
      <c r="S393" t="s">
        <v>2044</v>
      </c>
      <c r="T393" t="s">
        <v>2045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8">
        <f>E394/D394</f>
        <v>0.65642371234207963</v>
      </c>
      <c r="G394" t="s">
        <v>14</v>
      </c>
      <c r="H394">
        <v>1608</v>
      </c>
      <c r="I394" s="10">
        <f>QUOTIENT(E394,H394)</f>
        <v>42</v>
      </c>
      <c r="J394" t="s">
        <v>21</v>
      </c>
      <c r="K394" t="s">
        <v>22</v>
      </c>
      <c r="L394">
        <v>1294293600</v>
      </c>
      <c r="M394" s="14">
        <f>(((L394/60)/60)/24)+DATE(1970,1,1)</f>
        <v>40549.25</v>
      </c>
      <c r="N394">
        <v>1294466400</v>
      </c>
      <c r="O394" s="14">
        <f>(((N394/60)/60)/24)+DATE(1970,1,1)</f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2049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8">
        <f>E395/D395</f>
        <v>2.2896178343949045</v>
      </c>
      <c r="G395" t="s">
        <v>20</v>
      </c>
      <c r="H395">
        <v>3059</v>
      </c>
      <c r="I395" s="10">
        <f>QUOTIENT(E395,H395)</f>
        <v>47</v>
      </c>
      <c r="J395" t="s">
        <v>15</v>
      </c>
      <c r="K395" t="s">
        <v>16</v>
      </c>
      <c r="L395">
        <v>1500267600</v>
      </c>
      <c r="M395" s="14">
        <f>(((L395/60)/60)/24)+DATE(1970,1,1)</f>
        <v>42933.208333333328</v>
      </c>
      <c r="N395">
        <v>1500354000</v>
      </c>
      <c r="O395" s="14">
        <f>(((N395/60)/60)/24)+DATE(1970,1,1)</f>
        <v>42934.208333333328</v>
      </c>
      <c r="P395" t="b">
        <v>0</v>
      </c>
      <c r="Q395" t="b">
        <v>0</v>
      </c>
      <c r="R395" t="s">
        <v>159</v>
      </c>
      <c r="S395" t="s">
        <v>2039</v>
      </c>
      <c r="T395" t="s">
        <v>2047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8">
        <f>E396/D396</f>
        <v>4.6937499999999996</v>
      </c>
      <c r="G396" t="s">
        <v>20</v>
      </c>
      <c r="H396">
        <v>34</v>
      </c>
      <c r="I396" s="10">
        <f>QUOTIENT(E396,H396)</f>
        <v>110</v>
      </c>
      <c r="J396" t="s">
        <v>21</v>
      </c>
      <c r="K396" t="s">
        <v>22</v>
      </c>
      <c r="L396">
        <v>1375074000</v>
      </c>
      <c r="M396" s="14">
        <f>(((L396/60)/60)/24)+DATE(1970,1,1)</f>
        <v>41484.208333333336</v>
      </c>
      <c r="N396">
        <v>1375938000</v>
      </c>
      <c r="O396" s="14">
        <f>(((N396/60)/60)/24)+DATE(1970,1,1)</f>
        <v>41494.208333333336</v>
      </c>
      <c r="P396" t="b">
        <v>0</v>
      </c>
      <c r="Q396" t="b">
        <v>1</v>
      </c>
      <c r="R396" t="s">
        <v>42</v>
      </c>
      <c r="S396" t="s">
        <v>2037</v>
      </c>
      <c r="T396" t="s">
        <v>2051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8">
        <f>E397/D397</f>
        <v>1.3011267605633803</v>
      </c>
      <c r="G397" t="s">
        <v>20</v>
      </c>
      <c r="H397">
        <v>220</v>
      </c>
      <c r="I397" s="10">
        <f>QUOTIENT(E397,H397)</f>
        <v>41</v>
      </c>
      <c r="J397" t="s">
        <v>21</v>
      </c>
      <c r="K397" t="s">
        <v>22</v>
      </c>
      <c r="L397">
        <v>1323324000</v>
      </c>
      <c r="M397" s="14">
        <f>(((L397/60)/60)/24)+DATE(1970,1,1)</f>
        <v>40885.25</v>
      </c>
      <c r="N397">
        <v>1323410400</v>
      </c>
      <c r="O397" s="14">
        <f>(((N397/60)/60)/24)+DATE(1970,1,1)</f>
        <v>40886.25</v>
      </c>
      <c r="P397" t="b">
        <v>1</v>
      </c>
      <c r="Q397" t="b">
        <v>0</v>
      </c>
      <c r="R397" t="s">
        <v>33</v>
      </c>
      <c r="S397" t="s">
        <v>2033</v>
      </c>
      <c r="T397" t="s">
        <v>2034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8">
        <f>E398/D398</f>
        <v>1.6705422993492407</v>
      </c>
      <c r="G398" t="s">
        <v>20</v>
      </c>
      <c r="H398">
        <v>1604</v>
      </c>
      <c r="I398" s="10">
        <f>QUOTIENT(E398,H398)</f>
        <v>48</v>
      </c>
      <c r="J398" t="s">
        <v>26</v>
      </c>
      <c r="K398" t="s">
        <v>27</v>
      </c>
      <c r="L398">
        <v>1538715600</v>
      </c>
      <c r="M398" s="14">
        <f>(((L398/60)/60)/24)+DATE(1970,1,1)</f>
        <v>43378.208333333328</v>
      </c>
      <c r="N398">
        <v>1539406800</v>
      </c>
      <c r="O398" s="14">
        <f>(((N398/60)/60)/24)+DATE(1970,1,1)</f>
        <v>43386.208333333328</v>
      </c>
      <c r="P398" t="b">
        <v>0</v>
      </c>
      <c r="Q398" t="b">
        <v>0</v>
      </c>
      <c r="R398" t="s">
        <v>53</v>
      </c>
      <c r="S398" t="s">
        <v>2037</v>
      </c>
      <c r="T398" t="s">
        <v>2050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8">
        <f>E399/D399</f>
        <v>1.738641975308642</v>
      </c>
      <c r="G399" t="s">
        <v>20</v>
      </c>
      <c r="H399">
        <v>454</v>
      </c>
      <c r="I399" s="10">
        <f>QUOTIENT(E399,H399)</f>
        <v>31</v>
      </c>
      <c r="J399" t="s">
        <v>21</v>
      </c>
      <c r="K399" t="s">
        <v>22</v>
      </c>
      <c r="L399">
        <v>1369285200</v>
      </c>
      <c r="M399" s="14">
        <f>(((L399/60)/60)/24)+DATE(1970,1,1)</f>
        <v>41417.208333333336</v>
      </c>
      <c r="N399">
        <v>1369803600</v>
      </c>
      <c r="O399" s="14">
        <f>(((N399/60)/60)/24)+DATE(1970,1,1)</f>
        <v>41423.208333333336</v>
      </c>
      <c r="P399" t="b">
        <v>0</v>
      </c>
      <c r="Q399" t="b">
        <v>0</v>
      </c>
      <c r="R399" t="s">
        <v>23</v>
      </c>
      <c r="S399" t="s">
        <v>2039</v>
      </c>
      <c r="T399" t="s">
        <v>2040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8">
        <f>E400/D400</f>
        <v>7.1776470588235295</v>
      </c>
      <c r="G400" t="s">
        <v>20</v>
      </c>
      <c r="H400">
        <v>123</v>
      </c>
      <c r="I400" s="10">
        <f>QUOTIENT(E400,H400)</f>
        <v>99</v>
      </c>
      <c r="J400" t="s">
        <v>107</v>
      </c>
      <c r="K400" t="s">
        <v>108</v>
      </c>
      <c r="L400">
        <v>1525755600</v>
      </c>
      <c r="M400" s="14">
        <f>(((L400/60)/60)/24)+DATE(1970,1,1)</f>
        <v>43228.208333333328</v>
      </c>
      <c r="N400">
        <v>1525928400</v>
      </c>
      <c r="O400" s="14">
        <f>(((N400/60)/60)/24)+DATE(1970,1,1)</f>
        <v>43230.208333333328</v>
      </c>
      <c r="P400" t="b">
        <v>0</v>
      </c>
      <c r="Q400" t="b">
        <v>1</v>
      </c>
      <c r="R400" t="s">
        <v>71</v>
      </c>
      <c r="S400" t="s">
        <v>2037</v>
      </c>
      <c r="T400" t="s">
        <v>2038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8">
        <f>E401/D401</f>
        <v>0.63850976361767731</v>
      </c>
      <c r="G401" t="s">
        <v>14</v>
      </c>
      <c r="H401">
        <v>941</v>
      </c>
      <c r="I401" s="10">
        <f>QUOTIENT(E401,H401)</f>
        <v>66</v>
      </c>
      <c r="J401" t="s">
        <v>21</v>
      </c>
      <c r="K401" t="s">
        <v>22</v>
      </c>
      <c r="L401">
        <v>1296626400</v>
      </c>
      <c r="M401" s="14">
        <f>(((L401/60)/60)/24)+DATE(1970,1,1)</f>
        <v>40576.25</v>
      </c>
      <c r="N401">
        <v>1297231200</v>
      </c>
      <c r="O401" s="14">
        <f>(((N401/60)/60)/24)+DATE(1970,1,1)</f>
        <v>40583.25</v>
      </c>
      <c r="P401" t="b">
        <v>0</v>
      </c>
      <c r="Q401" t="b">
        <v>0</v>
      </c>
      <c r="R401" t="s">
        <v>60</v>
      </c>
      <c r="S401" t="s">
        <v>2039</v>
      </c>
      <c r="T401" t="s">
        <v>2048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8">
        <f>E402/D402</f>
        <v>0.02</v>
      </c>
      <c r="G402" t="s">
        <v>14</v>
      </c>
      <c r="H402">
        <v>1</v>
      </c>
      <c r="I402" s="10">
        <f>QUOTIENT(E402,H402)</f>
        <v>2</v>
      </c>
      <c r="J402" t="s">
        <v>21</v>
      </c>
      <c r="K402" t="s">
        <v>22</v>
      </c>
      <c r="L402">
        <v>1376629200</v>
      </c>
      <c r="M402" s="14">
        <f>(((L402/60)/60)/24)+DATE(1970,1,1)</f>
        <v>41502.208333333336</v>
      </c>
      <c r="N402">
        <v>1378530000</v>
      </c>
      <c r="O402" s="14">
        <f>(((N402/60)/60)/24)+DATE(1970,1,1)</f>
        <v>41524.208333333336</v>
      </c>
      <c r="P402" t="b">
        <v>0</v>
      </c>
      <c r="Q402" t="b">
        <v>1</v>
      </c>
      <c r="R402" t="s">
        <v>122</v>
      </c>
      <c r="S402" t="s">
        <v>2042</v>
      </c>
      <c r="T402" t="s">
        <v>2043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8">
        <f>E403/D403</f>
        <v>15.302222222222222</v>
      </c>
      <c r="G403" t="s">
        <v>20</v>
      </c>
      <c r="H403">
        <v>299</v>
      </c>
      <c r="I403" s="10">
        <f>QUOTIENT(E403,H403)</f>
        <v>46</v>
      </c>
      <c r="J403" t="s">
        <v>21</v>
      </c>
      <c r="K403" t="s">
        <v>22</v>
      </c>
      <c r="L403">
        <v>1572152400</v>
      </c>
      <c r="M403" s="14">
        <f>(((L403/60)/60)/24)+DATE(1970,1,1)</f>
        <v>43765.208333333328</v>
      </c>
      <c r="N403">
        <v>1572152400</v>
      </c>
      <c r="O403" s="14">
        <f>(((N403/60)/60)/24)+DATE(1970,1,1)</f>
        <v>43765.208333333328</v>
      </c>
      <c r="P403" t="b">
        <v>0</v>
      </c>
      <c r="Q403" t="b">
        <v>0</v>
      </c>
      <c r="R403" t="s">
        <v>33</v>
      </c>
      <c r="S403" t="s">
        <v>2033</v>
      </c>
      <c r="T403" t="s">
        <v>2034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8">
        <f>E404/D404</f>
        <v>0.40356164383561643</v>
      </c>
      <c r="G404" t="s">
        <v>14</v>
      </c>
      <c r="H404">
        <v>40</v>
      </c>
      <c r="I404" s="10">
        <f>QUOTIENT(E404,H404)</f>
        <v>73</v>
      </c>
      <c r="J404" t="s">
        <v>21</v>
      </c>
      <c r="K404" t="s">
        <v>22</v>
      </c>
      <c r="L404">
        <v>1325829600</v>
      </c>
      <c r="M404" s="14">
        <f>(((L404/60)/60)/24)+DATE(1970,1,1)</f>
        <v>40914.25</v>
      </c>
      <c r="N404">
        <v>1329890400</v>
      </c>
      <c r="O404" s="14">
        <f>(((N404/60)/60)/24)+DATE(1970,1,1)</f>
        <v>40961.25</v>
      </c>
      <c r="P404" t="b">
        <v>0</v>
      </c>
      <c r="Q404" t="b">
        <v>1</v>
      </c>
      <c r="R404" t="s">
        <v>100</v>
      </c>
      <c r="S404" t="s">
        <v>2037</v>
      </c>
      <c r="T404" t="s">
        <v>2058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8">
        <f>E405/D405</f>
        <v>0.86220633299284988</v>
      </c>
      <c r="G405" t="s">
        <v>14</v>
      </c>
      <c r="H405">
        <v>3015</v>
      </c>
      <c r="I405" s="10">
        <f>QUOTIENT(E405,H405)</f>
        <v>55</v>
      </c>
      <c r="J405" t="s">
        <v>15</v>
      </c>
      <c r="K405" t="s">
        <v>16</v>
      </c>
      <c r="L405">
        <v>1273640400</v>
      </c>
      <c r="M405" s="14">
        <f>(((L405/60)/60)/24)+DATE(1970,1,1)</f>
        <v>40310.208333333336</v>
      </c>
      <c r="N405">
        <v>1276750800</v>
      </c>
      <c r="O405" s="14">
        <f>(((N405/60)/60)/24)+DATE(1970,1,1)</f>
        <v>40346.208333333336</v>
      </c>
      <c r="P405" t="b">
        <v>0</v>
      </c>
      <c r="Q405" t="b">
        <v>1</v>
      </c>
      <c r="R405" t="s">
        <v>33</v>
      </c>
      <c r="S405" t="s">
        <v>2033</v>
      </c>
      <c r="T405" t="s">
        <v>2034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8">
        <f>E406/D406</f>
        <v>3.1558486707566464</v>
      </c>
      <c r="G406" t="s">
        <v>20</v>
      </c>
      <c r="H406">
        <v>2237</v>
      </c>
      <c r="I406" s="10">
        <f>QUOTIENT(E406,H406)</f>
        <v>68</v>
      </c>
      <c r="J406" t="s">
        <v>21</v>
      </c>
      <c r="K406" t="s">
        <v>22</v>
      </c>
      <c r="L406">
        <v>1510639200</v>
      </c>
      <c r="M406" s="14">
        <f>(((L406/60)/60)/24)+DATE(1970,1,1)</f>
        <v>43053.25</v>
      </c>
      <c r="N406">
        <v>1510898400</v>
      </c>
      <c r="O406" s="14">
        <f>(((N406/60)/60)/24)+DATE(1970,1,1)</f>
        <v>43056.25</v>
      </c>
      <c r="P406" t="b">
        <v>0</v>
      </c>
      <c r="Q406" t="b">
        <v>0</v>
      </c>
      <c r="R406" t="s">
        <v>33</v>
      </c>
      <c r="S406" t="s">
        <v>2033</v>
      </c>
      <c r="T406" t="s">
        <v>2034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8">
        <f>E407/D407</f>
        <v>0.89618243243243245</v>
      </c>
      <c r="G407" t="s">
        <v>14</v>
      </c>
      <c r="H407">
        <v>435</v>
      </c>
      <c r="I407" s="10">
        <f>QUOTIENT(E407,H407)</f>
        <v>60</v>
      </c>
      <c r="J407" t="s">
        <v>21</v>
      </c>
      <c r="K407" t="s">
        <v>22</v>
      </c>
      <c r="L407">
        <v>1528088400</v>
      </c>
      <c r="M407" s="14">
        <f>(((L407/60)/60)/24)+DATE(1970,1,1)</f>
        <v>43255.208333333328</v>
      </c>
      <c r="N407">
        <v>1532408400</v>
      </c>
      <c r="O407" s="14">
        <f>(((N407/60)/60)/24)+DATE(1970,1,1)</f>
        <v>43305.208333333328</v>
      </c>
      <c r="P407" t="b">
        <v>0</v>
      </c>
      <c r="Q407" t="b">
        <v>0</v>
      </c>
      <c r="R407" t="s">
        <v>33</v>
      </c>
      <c r="S407" t="s">
        <v>2033</v>
      </c>
      <c r="T407" t="s">
        <v>2034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8">
        <f>E408/D408</f>
        <v>1.8214503816793892</v>
      </c>
      <c r="G408" t="s">
        <v>20</v>
      </c>
      <c r="H408">
        <v>645</v>
      </c>
      <c r="I408" s="10">
        <f>QUOTIENT(E408,H408)</f>
        <v>110</v>
      </c>
      <c r="J408" t="s">
        <v>21</v>
      </c>
      <c r="K408" t="s">
        <v>22</v>
      </c>
      <c r="L408">
        <v>1359525600</v>
      </c>
      <c r="M408" s="14">
        <f>(((L408/60)/60)/24)+DATE(1970,1,1)</f>
        <v>41304.25</v>
      </c>
      <c r="N408">
        <v>1360562400</v>
      </c>
      <c r="O408" s="14">
        <f>(((N408/60)/60)/24)+DATE(1970,1,1)</f>
        <v>41316.25</v>
      </c>
      <c r="P408" t="b">
        <v>1</v>
      </c>
      <c r="Q408" t="b">
        <v>0</v>
      </c>
      <c r="R408" t="s">
        <v>42</v>
      </c>
      <c r="S408" t="s">
        <v>2037</v>
      </c>
      <c r="T408" t="s">
        <v>2051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8">
        <f>E409/D409</f>
        <v>3.5588235294117645</v>
      </c>
      <c r="G409" t="s">
        <v>20</v>
      </c>
      <c r="H409">
        <v>484</v>
      </c>
      <c r="I409" s="10">
        <f>QUOTIENT(E409,H409)</f>
        <v>25</v>
      </c>
      <c r="J409" t="s">
        <v>36</v>
      </c>
      <c r="K409" t="s">
        <v>37</v>
      </c>
      <c r="L409">
        <v>1570942800</v>
      </c>
      <c r="M409" s="14">
        <f>(((L409/60)/60)/24)+DATE(1970,1,1)</f>
        <v>43751.208333333328</v>
      </c>
      <c r="N409">
        <v>1571547600</v>
      </c>
      <c r="O409" s="14">
        <f>(((N409/60)/60)/24)+DATE(1970,1,1)</f>
        <v>43758.208333333328</v>
      </c>
      <c r="P409" t="b">
        <v>0</v>
      </c>
      <c r="Q409" t="b">
        <v>0</v>
      </c>
      <c r="R409" t="s">
        <v>33</v>
      </c>
      <c r="S409" t="s">
        <v>2033</v>
      </c>
      <c r="T409" t="s">
        <v>2034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8">
        <f>E410/D410</f>
        <v>1.3183695652173912</v>
      </c>
      <c r="G410" t="s">
        <v>20</v>
      </c>
      <c r="H410">
        <v>154</v>
      </c>
      <c r="I410" s="10">
        <f>QUOTIENT(E410,H410)</f>
        <v>78</v>
      </c>
      <c r="J410" t="s">
        <v>15</v>
      </c>
      <c r="K410" t="s">
        <v>16</v>
      </c>
      <c r="L410">
        <v>1466398800</v>
      </c>
      <c r="M410" s="14">
        <f>(((L410/60)/60)/24)+DATE(1970,1,1)</f>
        <v>42541.208333333328</v>
      </c>
      <c r="N410">
        <v>1468126800</v>
      </c>
      <c r="O410" s="14">
        <f>(((N410/60)/60)/24)+DATE(1970,1,1)</f>
        <v>42561.208333333328</v>
      </c>
      <c r="P410" t="b">
        <v>0</v>
      </c>
      <c r="Q410" t="b">
        <v>0</v>
      </c>
      <c r="R410" t="s">
        <v>42</v>
      </c>
      <c r="S410" t="s">
        <v>2037</v>
      </c>
      <c r="T410" t="s">
        <v>2051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8">
        <f>E411/D411</f>
        <v>0.46315634218289087</v>
      </c>
      <c r="G411" t="s">
        <v>14</v>
      </c>
      <c r="H411">
        <v>714</v>
      </c>
      <c r="I411" s="10">
        <f>QUOTIENT(E411,H411)</f>
        <v>87</v>
      </c>
      <c r="J411" t="s">
        <v>21</v>
      </c>
      <c r="K411" t="s">
        <v>22</v>
      </c>
      <c r="L411">
        <v>1492491600</v>
      </c>
      <c r="M411" s="14">
        <f>(((L411/60)/60)/24)+DATE(1970,1,1)</f>
        <v>42843.208333333328</v>
      </c>
      <c r="N411">
        <v>1492837200</v>
      </c>
      <c r="O411" s="14">
        <f>(((N411/60)/60)/24)+DATE(1970,1,1)</f>
        <v>42847.208333333328</v>
      </c>
      <c r="P411" t="b">
        <v>0</v>
      </c>
      <c r="Q411" t="b">
        <v>0</v>
      </c>
      <c r="R411" t="s">
        <v>23</v>
      </c>
      <c r="S411" t="s">
        <v>2039</v>
      </c>
      <c r="T411" t="s">
        <v>2040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8">
        <f>E412/D412</f>
        <v>0.36132726089785294</v>
      </c>
      <c r="G412" t="s">
        <v>47</v>
      </c>
      <c r="H412">
        <v>1111</v>
      </c>
      <c r="I412" s="10">
        <f>QUOTIENT(E412,H412)</f>
        <v>49</v>
      </c>
      <c r="J412" t="s">
        <v>21</v>
      </c>
      <c r="K412" t="s">
        <v>22</v>
      </c>
      <c r="L412">
        <v>1430197200</v>
      </c>
      <c r="M412" s="14">
        <f>(((L412/60)/60)/24)+DATE(1970,1,1)</f>
        <v>42122.208333333328</v>
      </c>
      <c r="N412">
        <v>1430197200</v>
      </c>
      <c r="O412" s="14">
        <f>(((N412/60)/60)/24)+DATE(1970,1,1)</f>
        <v>42122.208333333328</v>
      </c>
      <c r="P412" t="b">
        <v>0</v>
      </c>
      <c r="Q412" t="b">
        <v>0</v>
      </c>
      <c r="R412" t="s">
        <v>292</v>
      </c>
      <c r="S412" t="s">
        <v>2055</v>
      </c>
      <c r="T412" t="s">
        <v>2059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8">
        <f>E413/D413</f>
        <v>1.0462820512820512</v>
      </c>
      <c r="G413" t="s">
        <v>20</v>
      </c>
      <c r="H413">
        <v>82</v>
      </c>
      <c r="I413" s="10">
        <f>QUOTIENT(E413,H413)</f>
        <v>99</v>
      </c>
      <c r="J413" t="s">
        <v>21</v>
      </c>
      <c r="K413" t="s">
        <v>22</v>
      </c>
      <c r="L413">
        <v>1496034000</v>
      </c>
      <c r="M413" s="14">
        <f>(((L413/60)/60)/24)+DATE(1970,1,1)</f>
        <v>42884.208333333328</v>
      </c>
      <c r="N413">
        <v>1496206800</v>
      </c>
      <c r="O413" s="14">
        <f>(((N413/60)/60)/24)+DATE(1970,1,1)</f>
        <v>42886.208333333328</v>
      </c>
      <c r="P413" t="b">
        <v>0</v>
      </c>
      <c r="Q413" t="b">
        <v>0</v>
      </c>
      <c r="R413" t="s">
        <v>33</v>
      </c>
      <c r="S413" t="s">
        <v>2033</v>
      </c>
      <c r="T413" t="s">
        <v>2034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8">
        <f>E414/D414</f>
        <v>6.6885714285714286</v>
      </c>
      <c r="G414" t="s">
        <v>20</v>
      </c>
      <c r="H414">
        <v>134</v>
      </c>
      <c r="I414" s="10">
        <f>QUOTIENT(E414,H414)</f>
        <v>104</v>
      </c>
      <c r="J414" t="s">
        <v>21</v>
      </c>
      <c r="K414" t="s">
        <v>22</v>
      </c>
      <c r="L414">
        <v>1388728800</v>
      </c>
      <c r="M414" s="14">
        <f>(((L414/60)/60)/24)+DATE(1970,1,1)</f>
        <v>41642.25</v>
      </c>
      <c r="N414">
        <v>1389592800</v>
      </c>
      <c r="O414" s="14">
        <f>(((N414/60)/60)/24)+DATE(1970,1,1)</f>
        <v>41652.25</v>
      </c>
      <c r="P414" t="b">
        <v>0</v>
      </c>
      <c r="Q414" t="b">
        <v>0</v>
      </c>
      <c r="R414" t="s">
        <v>119</v>
      </c>
      <c r="S414" t="s">
        <v>2044</v>
      </c>
      <c r="T414" t="s">
        <v>2054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8">
        <f>E415/D415</f>
        <v>0.62072823218997364</v>
      </c>
      <c r="G415" t="s">
        <v>47</v>
      </c>
      <c r="H415">
        <v>1089</v>
      </c>
      <c r="I415" s="10">
        <f>QUOTIENT(E415,H415)</f>
        <v>108</v>
      </c>
      <c r="J415" t="s">
        <v>21</v>
      </c>
      <c r="K415" t="s">
        <v>22</v>
      </c>
      <c r="L415">
        <v>1543298400</v>
      </c>
      <c r="M415" s="14">
        <f>(((L415/60)/60)/24)+DATE(1970,1,1)</f>
        <v>43431.25</v>
      </c>
      <c r="N415">
        <v>1545631200</v>
      </c>
      <c r="O415" s="14">
        <f>(((N415/60)/60)/24)+DATE(1970,1,1)</f>
        <v>43458.25</v>
      </c>
      <c r="P415" t="b">
        <v>0</v>
      </c>
      <c r="Q415" t="b">
        <v>0</v>
      </c>
      <c r="R415" t="s">
        <v>71</v>
      </c>
      <c r="S415" t="s">
        <v>2037</v>
      </c>
      <c r="T415" t="s">
        <v>2038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8">
        <f>E416/D416</f>
        <v>0.84699787460148779</v>
      </c>
      <c r="G416" t="s">
        <v>14</v>
      </c>
      <c r="H416">
        <v>5497</v>
      </c>
      <c r="I416" s="10">
        <f>QUOTIENT(E416,H416)</f>
        <v>28</v>
      </c>
      <c r="J416" t="s">
        <v>21</v>
      </c>
      <c r="K416" t="s">
        <v>22</v>
      </c>
      <c r="L416">
        <v>1271739600</v>
      </c>
      <c r="M416" s="14">
        <f>(((L416/60)/60)/24)+DATE(1970,1,1)</f>
        <v>40288.208333333336</v>
      </c>
      <c r="N416">
        <v>1272430800</v>
      </c>
      <c r="O416" s="14">
        <f>(((N416/60)/60)/24)+DATE(1970,1,1)</f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8">
        <f>E417/D417</f>
        <v>0.11059030837004405</v>
      </c>
      <c r="G417" t="s">
        <v>14</v>
      </c>
      <c r="H417">
        <v>418</v>
      </c>
      <c r="I417" s="10">
        <f>QUOTIENT(E417,H417)</f>
        <v>30</v>
      </c>
      <c r="J417" t="s">
        <v>21</v>
      </c>
      <c r="K417" t="s">
        <v>22</v>
      </c>
      <c r="L417">
        <v>1326434400</v>
      </c>
      <c r="M417" s="14">
        <f>(((L417/60)/60)/24)+DATE(1970,1,1)</f>
        <v>40921.25</v>
      </c>
      <c r="N417">
        <v>1327903200</v>
      </c>
      <c r="O417" s="14">
        <f>(((N417/60)/60)/24)+DATE(1970,1,1)</f>
        <v>40938.25</v>
      </c>
      <c r="P417" t="b">
        <v>0</v>
      </c>
      <c r="Q417" t="b">
        <v>0</v>
      </c>
      <c r="R417" t="s">
        <v>33</v>
      </c>
      <c r="S417" t="s">
        <v>2033</v>
      </c>
      <c r="T417" t="s">
        <v>2034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8">
        <f>E418/D418</f>
        <v>0.43838781575037145</v>
      </c>
      <c r="G418" t="s">
        <v>14</v>
      </c>
      <c r="H418">
        <v>1439</v>
      </c>
      <c r="I418" s="10">
        <f>QUOTIENT(E418,H418)</f>
        <v>41</v>
      </c>
      <c r="J418" t="s">
        <v>21</v>
      </c>
      <c r="K418" t="s">
        <v>22</v>
      </c>
      <c r="L418">
        <v>1295244000</v>
      </c>
      <c r="M418" s="14">
        <f>(((L418/60)/60)/24)+DATE(1970,1,1)</f>
        <v>40560.25</v>
      </c>
      <c r="N418">
        <v>1296021600</v>
      </c>
      <c r="O418" s="14">
        <f>(((N418/60)/60)/24)+DATE(1970,1,1)</f>
        <v>40569.25</v>
      </c>
      <c r="P418" t="b">
        <v>0</v>
      </c>
      <c r="Q418" t="b">
        <v>1</v>
      </c>
      <c r="R418" t="s">
        <v>42</v>
      </c>
      <c r="S418" t="s">
        <v>2037</v>
      </c>
      <c r="T418" t="s">
        <v>2051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8">
        <f>E419/D419</f>
        <v>0.55470588235294116</v>
      </c>
      <c r="G419" t="s">
        <v>14</v>
      </c>
      <c r="H419">
        <v>15</v>
      </c>
      <c r="I419" s="10">
        <f>QUOTIENT(E419,H419)</f>
        <v>62</v>
      </c>
      <c r="J419" t="s">
        <v>21</v>
      </c>
      <c r="K419" t="s">
        <v>22</v>
      </c>
      <c r="L419">
        <v>1541221200</v>
      </c>
      <c r="M419" s="14">
        <f>(((L419/60)/60)/24)+DATE(1970,1,1)</f>
        <v>43407.208333333328</v>
      </c>
      <c r="N419">
        <v>1543298400</v>
      </c>
      <c r="O419" s="14">
        <f>(((N419/60)/60)/24)+DATE(1970,1,1)</f>
        <v>43431.25</v>
      </c>
      <c r="P419" t="b">
        <v>0</v>
      </c>
      <c r="Q419" t="b">
        <v>0</v>
      </c>
      <c r="R419" t="s">
        <v>33</v>
      </c>
      <c r="S419" t="s">
        <v>2033</v>
      </c>
      <c r="T419" t="s">
        <v>2034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8">
        <f>E420/D420</f>
        <v>0.57399511301160655</v>
      </c>
      <c r="G420" t="s">
        <v>14</v>
      </c>
      <c r="H420">
        <v>1999</v>
      </c>
      <c r="I420" s="10">
        <f>QUOTIENT(E420,H420)</f>
        <v>47</v>
      </c>
      <c r="J420" t="s">
        <v>15</v>
      </c>
      <c r="K420" t="s">
        <v>16</v>
      </c>
      <c r="L420">
        <v>1336280400</v>
      </c>
      <c r="M420" s="14">
        <f>(((L420/60)/60)/24)+DATE(1970,1,1)</f>
        <v>41035.208333333336</v>
      </c>
      <c r="N420">
        <v>1336366800</v>
      </c>
      <c r="O420" s="14">
        <f>(((N420/60)/60)/24)+DATE(1970,1,1)</f>
        <v>41036.208333333336</v>
      </c>
      <c r="P420" t="b">
        <v>0</v>
      </c>
      <c r="Q420" t="b">
        <v>0</v>
      </c>
      <c r="R420" t="s">
        <v>42</v>
      </c>
      <c r="S420" t="s">
        <v>2037</v>
      </c>
      <c r="T420" t="s">
        <v>2051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8">
        <f>E421/D421</f>
        <v>1.2343497363796134</v>
      </c>
      <c r="G421" t="s">
        <v>20</v>
      </c>
      <c r="H421">
        <v>5203</v>
      </c>
      <c r="I421" s="10">
        <f>QUOTIENT(E421,H421)</f>
        <v>26</v>
      </c>
      <c r="J421" t="s">
        <v>21</v>
      </c>
      <c r="K421" t="s">
        <v>22</v>
      </c>
      <c r="L421">
        <v>1324533600</v>
      </c>
      <c r="M421" s="14">
        <f>(((L421/60)/60)/24)+DATE(1970,1,1)</f>
        <v>40899.25</v>
      </c>
      <c r="N421">
        <v>1325052000</v>
      </c>
      <c r="O421" s="14">
        <f>(((N421/60)/60)/24)+DATE(1970,1,1)</f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8">
        <f>E422/D422</f>
        <v>1.2846</v>
      </c>
      <c r="G422" t="s">
        <v>20</v>
      </c>
      <c r="H422">
        <v>94</v>
      </c>
      <c r="I422" s="10">
        <f>QUOTIENT(E422,H422)</f>
        <v>68</v>
      </c>
      <c r="J422" t="s">
        <v>21</v>
      </c>
      <c r="K422" t="s">
        <v>22</v>
      </c>
      <c r="L422">
        <v>1498366800</v>
      </c>
      <c r="M422" s="14">
        <f>(((L422/60)/60)/24)+DATE(1970,1,1)</f>
        <v>42911.208333333328</v>
      </c>
      <c r="N422">
        <v>1499576400</v>
      </c>
      <c r="O422" s="14">
        <f>(((N422/60)/60)/24)+DATE(1970,1,1)</f>
        <v>42925.208333333328</v>
      </c>
      <c r="P422" t="b">
        <v>0</v>
      </c>
      <c r="Q422" t="b">
        <v>0</v>
      </c>
      <c r="R422" t="s">
        <v>33</v>
      </c>
      <c r="S422" t="s">
        <v>2033</v>
      </c>
      <c r="T422" t="s">
        <v>2034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8">
        <f>E423/D423</f>
        <v>0.63989361702127656</v>
      </c>
      <c r="G423" t="s">
        <v>14</v>
      </c>
      <c r="H423">
        <v>118</v>
      </c>
      <c r="I423" s="10">
        <f>QUOTIENT(E423,H423)</f>
        <v>50</v>
      </c>
      <c r="J423" t="s">
        <v>21</v>
      </c>
      <c r="K423" t="s">
        <v>22</v>
      </c>
      <c r="L423">
        <v>1498712400</v>
      </c>
      <c r="M423" s="14">
        <f>(((L423/60)/60)/24)+DATE(1970,1,1)</f>
        <v>42915.208333333328</v>
      </c>
      <c r="N423">
        <v>1501304400</v>
      </c>
      <c r="O423" s="14">
        <f>(((N423/60)/60)/24)+DATE(1970,1,1)</f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2049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8">
        <f>E424/D424</f>
        <v>1.2729885057471264</v>
      </c>
      <c r="G424" t="s">
        <v>20</v>
      </c>
      <c r="H424">
        <v>205</v>
      </c>
      <c r="I424" s="10">
        <f>QUOTIENT(E424,H424)</f>
        <v>54</v>
      </c>
      <c r="J424" t="s">
        <v>21</v>
      </c>
      <c r="K424" t="s">
        <v>22</v>
      </c>
      <c r="L424">
        <v>1271480400</v>
      </c>
      <c r="M424" s="14">
        <f>(((L424/60)/60)/24)+DATE(1970,1,1)</f>
        <v>40285.208333333336</v>
      </c>
      <c r="N424">
        <v>1273208400</v>
      </c>
      <c r="O424" s="14">
        <f>(((N424/60)/60)/24)+DATE(1970,1,1)</f>
        <v>40305.208333333336</v>
      </c>
      <c r="P424" t="b">
        <v>0</v>
      </c>
      <c r="Q424" t="b">
        <v>1</v>
      </c>
      <c r="R424" t="s">
        <v>33</v>
      </c>
      <c r="S424" t="s">
        <v>2033</v>
      </c>
      <c r="T424" t="s">
        <v>2034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8">
        <f>E425/D425</f>
        <v>0.10638024357239513</v>
      </c>
      <c r="G425" t="s">
        <v>14</v>
      </c>
      <c r="H425">
        <v>162</v>
      </c>
      <c r="I425" s="10">
        <f>QUOTIENT(E425,H425)</f>
        <v>97</v>
      </c>
      <c r="J425" t="s">
        <v>21</v>
      </c>
      <c r="K425" t="s">
        <v>22</v>
      </c>
      <c r="L425">
        <v>1316667600</v>
      </c>
      <c r="M425" s="14">
        <f>(((L425/60)/60)/24)+DATE(1970,1,1)</f>
        <v>40808.208333333336</v>
      </c>
      <c r="N425">
        <v>1316840400</v>
      </c>
      <c r="O425" s="14">
        <f>(((N425/60)/60)/24)+DATE(1970,1,1)</f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8">
        <f>E426/D426</f>
        <v>0.40470588235294119</v>
      </c>
      <c r="G426" t="s">
        <v>14</v>
      </c>
      <c r="H426">
        <v>83</v>
      </c>
      <c r="I426" s="10">
        <f>QUOTIENT(E426,H426)</f>
        <v>24</v>
      </c>
      <c r="J426" t="s">
        <v>21</v>
      </c>
      <c r="K426" t="s">
        <v>22</v>
      </c>
      <c r="L426">
        <v>1524027600</v>
      </c>
      <c r="M426" s="14">
        <f>(((L426/60)/60)/24)+DATE(1970,1,1)</f>
        <v>43208.208333333328</v>
      </c>
      <c r="N426">
        <v>1524546000</v>
      </c>
      <c r="O426" s="14">
        <f>(((N426/60)/60)/24)+DATE(1970,1,1)</f>
        <v>43214.208333333328</v>
      </c>
      <c r="P426" t="b">
        <v>0</v>
      </c>
      <c r="Q426" t="b">
        <v>0</v>
      </c>
      <c r="R426" t="s">
        <v>60</v>
      </c>
      <c r="S426" t="s">
        <v>2039</v>
      </c>
      <c r="T426" t="s">
        <v>2048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8">
        <f>E427/D427</f>
        <v>2.8766666666666665</v>
      </c>
      <c r="G427" t="s">
        <v>20</v>
      </c>
      <c r="H427">
        <v>92</v>
      </c>
      <c r="I427" s="10">
        <f>QUOTIENT(E427,H427)</f>
        <v>84</v>
      </c>
      <c r="J427" t="s">
        <v>21</v>
      </c>
      <c r="K427" t="s">
        <v>22</v>
      </c>
      <c r="L427">
        <v>1438059600</v>
      </c>
      <c r="M427" s="14">
        <f>(((L427/60)/60)/24)+DATE(1970,1,1)</f>
        <v>42213.208333333328</v>
      </c>
      <c r="N427">
        <v>1438578000</v>
      </c>
      <c r="O427" s="14">
        <f>(((N427/60)/60)/24)+DATE(1970,1,1)</f>
        <v>42219.208333333328</v>
      </c>
      <c r="P427" t="b">
        <v>0</v>
      </c>
      <c r="Q427" t="b">
        <v>0</v>
      </c>
      <c r="R427" t="s">
        <v>122</v>
      </c>
      <c r="S427" t="s">
        <v>2042</v>
      </c>
      <c r="T427" t="s">
        <v>2043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8">
        <f>E428/D428</f>
        <v>5.7294444444444448</v>
      </c>
      <c r="G428" t="s">
        <v>20</v>
      </c>
      <c r="H428">
        <v>219</v>
      </c>
      <c r="I428" s="10">
        <f>QUOTIENT(E428,H428)</f>
        <v>47</v>
      </c>
      <c r="J428" t="s">
        <v>21</v>
      </c>
      <c r="K428" t="s">
        <v>22</v>
      </c>
      <c r="L428">
        <v>1361944800</v>
      </c>
      <c r="M428" s="14">
        <f>(((L428/60)/60)/24)+DATE(1970,1,1)</f>
        <v>41332.25</v>
      </c>
      <c r="N428">
        <v>1362549600</v>
      </c>
      <c r="O428" s="14">
        <f>(((N428/60)/60)/24)+DATE(1970,1,1)</f>
        <v>41339.25</v>
      </c>
      <c r="P428" t="b">
        <v>0</v>
      </c>
      <c r="Q428" t="b">
        <v>0</v>
      </c>
      <c r="R428" t="s">
        <v>33</v>
      </c>
      <c r="S428" t="s">
        <v>2033</v>
      </c>
      <c r="T428" t="s">
        <v>2034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8">
        <f>E429/D429</f>
        <v>1.1290429799426933</v>
      </c>
      <c r="G429" t="s">
        <v>20</v>
      </c>
      <c r="H429">
        <v>2526</v>
      </c>
      <c r="I429" s="10">
        <f>QUOTIENT(E429,H429)</f>
        <v>77</v>
      </c>
      <c r="J429" t="s">
        <v>21</v>
      </c>
      <c r="K429" t="s">
        <v>22</v>
      </c>
      <c r="L429">
        <v>1410584400</v>
      </c>
      <c r="M429" s="14">
        <f>(((L429/60)/60)/24)+DATE(1970,1,1)</f>
        <v>41895.208333333336</v>
      </c>
      <c r="N429">
        <v>1413349200</v>
      </c>
      <c r="O429" s="14">
        <f>(((N429/60)/60)/24)+DATE(1970,1,1)</f>
        <v>41927.208333333336</v>
      </c>
      <c r="P429" t="b">
        <v>0</v>
      </c>
      <c r="Q429" t="b">
        <v>1</v>
      </c>
      <c r="R429" t="s">
        <v>33</v>
      </c>
      <c r="S429" t="s">
        <v>2033</v>
      </c>
      <c r="T429" t="s">
        <v>2034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8">
        <f>E430/D430</f>
        <v>0.46387573964497042</v>
      </c>
      <c r="G430" t="s">
        <v>14</v>
      </c>
      <c r="H430">
        <v>747</v>
      </c>
      <c r="I430" s="10">
        <f>QUOTIENT(E430,H430)</f>
        <v>62</v>
      </c>
      <c r="J430" t="s">
        <v>21</v>
      </c>
      <c r="K430" t="s">
        <v>22</v>
      </c>
      <c r="L430">
        <v>1297404000</v>
      </c>
      <c r="M430" s="14">
        <f>(((L430/60)/60)/24)+DATE(1970,1,1)</f>
        <v>40585.25</v>
      </c>
      <c r="N430">
        <v>1298008800</v>
      </c>
      <c r="O430" s="14">
        <f>(((N430/60)/60)/24)+DATE(1970,1,1)</f>
        <v>40592.25</v>
      </c>
      <c r="P430" t="b">
        <v>0</v>
      </c>
      <c r="Q430" t="b">
        <v>0</v>
      </c>
      <c r="R430" t="s">
        <v>71</v>
      </c>
      <c r="S430" t="s">
        <v>2037</v>
      </c>
      <c r="T430" t="s">
        <v>2038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8">
        <f>E431/D431</f>
        <v>0.90675916230366493</v>
      </c>
      <c r="G431" t="s">
        <v>74</v>
      </c>
      <c r="H431">
        <v>2138</v>
      </c>
      <c r="I431" s="10">
        <f>QUOTIENT(E431,H431)</f>
        <v>81</v>
      </c>
      <c r="J431" t="s">
        <v>21</v>
      </c>
      <c r="K431" t="s">
        <v>22</v>
      </c>
      <c r="L431">
        <v>1392012000</v>
      </c>
      <c r="M431" s="14">
        <f>(((L431/60)/60)/24)+DATE(1970,1,1)</f>
        <v>41680.25</v>
      </c>
      <c r="N431">
        <v>1394427600</v>
      </c>
      <c r="O431" s="14">
        <f>(((N431/60)/60)/24)+DATE(1970,1,1)</f>
        <v>41708.208333333336</v>
      </c>
      <c r="P431" t="b">
        <v>0</v>
      </c>
      <c r="Q431" t="b">
        <v>1</v>
      </c>
      <c r="R431" t="s">
        <v>122</v>
      </c>
      <c r="S431" t="s">
        <v>2042</v>
      </c>
      <c r="T431" t="s">
        <v>2043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8">
        <f>E432/D432</f>
        <v>0.67740740740740746</v>
      </c>
      <c r="G432" t="s">
        <v>14</v>
      </c>
      <c r="H432">
        <v>84</v>
      </c>
      <c r="I432" s="10">
        <f>QUOTIENT(E432,H432)</f>
        <v>65</v>
      </c>
      <c r="J432" t="s">
        <v>21</v>
      </c>
      <c r="K432" t="s">
        <v>22</v>
      </c>
      <c r="L432">
        <v>1569733200</v>
      </c>
      <c r="M432" s="14">
        <f>(((L432/60)/60)/24)+DATE(1970,1,1)</f>
        <v>43737.208333333328</v>
      </c>
      <c r="N432">
        <v>1572670800</v>
      </c>
      <c r="O432" s="14">
        <f>(((N432/60)/60)/24)+DATE(1970,1,1)</f>
        <v>43771.208333333328</v>
      </c>
      <c r="P432" t="b">
        <v>0</v>
      </c>
      <c r="Q432" t="b">
        <v>0</v>
      </c>
      <c r="R432" t="s">
        <v>33</v>
      </c>
      <c r="S432" t="s">
        <v>2033</v>
      </c>
      <c r="T432" t="s">
        <v>2034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8">
        <f>E433/D433</f>
        <v>1.9249019607843136</v>
      </c>
      <c r="G433" t="s">
        <v>20</v>
      </c>
      <c r="H433">
        <v>94</v>
      </c>
      <c r="I433" s="10">
        <f>QUOTIENT(E433,H433)</f>
        <v>104</v>
      </c>
      <c r="J433" t="s">
        <v>21</v>
      </c>
      <c r="K433" t="s">
        <v>22</v>
      </c>
      <c r="L433">
        <v>1529643600</v>
      </c>
      <c r="M433" s="14">
        <f>(((L433/60)/60)/24)+DATE(1970,1,1)</f>
        <v>43273.208333333328</v>
      </c>
      <c r="N433">
        <v>1531112400</v>
      </c>
      <c r="O433" s="14">
        <f>(((N433/60)/60)/24)+DATE(1970,1,1)</f>
        <v>43290.208333333328</v>
      </c>
      <c r="P433" t="b">
        <v>1</v>
      </c>
      <c r="Q433" t="b">
        <v>0</v>
      </c>
      <c r="R433" t="s">
        <v>33</v>
      </c>
      <c r="S433" t="s">
        <v>2033</v>
      </c>
      <c r="T433" t="s">
        <v>2034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8">
        <f>E434/D434</f>
        <v>0.82714285714285718</v>
      </c>
      <c r="G434" t="s">
        <v>14</v>
      </c>
      <c r="H434">
        <v>91</v>
      </c>
      <c r="I434" s="10">
        <f>QUOTIENT(E434,H434)</f>
        <v>69</v>
      </c>
      <c r="J434" t="s">
        <v>21</v>
      </c>
      <c r="K434" t="s">
        <v>22</v>
      </c>
      <c r="L434">
        <v>1399006800</v>
      </c>
      <c r="M434" s="14">
        <f>(((L434/60)/60)/24)+DATE(1970,1,1)</f>
        <v>41761.208333333336</v>
      </c>
      <c r="N434">
        <v>1400734800</v>
      </c>
      <c r="O434" s="14">
        <f>(((N434/60)/60)/24)+DATE(1970,1,1)</f>
        <v>41781.208333333336</v>
      </c>
      <c r="P434" t="b">
        <v>0</v>
      </c>
      <c r="Q434" t="b">
        <v>0</v>
      </c>
      <c r="R434" t="s">
        <v>33</v>
      </c>
      <c r="S434" t="s">
        <v>2033</v>
      </c>
      <c r="T434" t="s">
        <v>2034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8">
        <f>E435/D435</f>
        <v>0.54163920922570019</v>
      </c>
      <c r="G435" t="s">
        <v>14</v>
      </c>
      <c r="H435">
        <v>792</v>
      </c>
      <c r="I435" s="10">
        <f>QUOTIENT(E435,H435)</f>
        <v>83</v>
      </c>
      <c r="J435" t="s">
        <v>21</v>
      </c>
      <c r="K435" t="s">
        <v>22</v>
      </c>
      <c r="L435">
        <v>1385359200</v>
      </c>
      <c r="M435" s="14">
        <f>(((L435/60)/60)/24)+DATE(1970,1,1)</f>
        <v>41603.25</v>
      </c>
      <c r="N435">
        <v>1386741600</v>
      </c>
      <c r="O435" s="14">
        <f>(((N435/60)/60)/24)+DATE(1970,1,1)</f>
        <v>41619.25</v>
      </c>
      <c r="P435" t="b">
        <v>0</v>
      </c>
      <c r="Q435" t="b">
        <v>1</v>
      </c>
      <c r="R435" t="s">
        <v>42</v>
      </c>
      <c r="S435" t="s">
        <v>2037</v>
      </c>
      <c r="T435" t="s">
        <v>2051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8">
        <f>E436/D436</f>
        <v>0.16722222222222222</v>
      </c>
      <c r="G436" t="s">
        <v>74</v>
      </c>
      <c r="H436">
        <v>10</v>
      </c>
      <c r="I436" s="10">
        <f>QUOTIENT(E436,H436)</f>
        <v>90</v>
      </c>
      <c r="J436" t="s">
        <v>15</v>
      </c>
      <c r="K436" t="s">
        <v>16</v>
      </c>
      <c r="L436">
        <v>1480572000</v>
      </c>
      <c r="M436" s="14">
        <f>(((L436/60)/60)/24)+DATE(1970,1,1)</f>
        <v>42705.25</v>
      </c>
      <c r="N436">
        <v>1481781600</v>
      </c>
      <c r="O436" s="14">
        <f>(((N436/60)/60)/24)+DATE(1970,1,1)</f>
        <v>42719.25</v>
      </c>
      <c r="P436" t="b">
        <v>1</v>
      </c>
      <c r="Q436" t="b">
        <v>0</v>
      </c>
      <c r="R436" t="s">
        <v>33</v>
      </c>
      <c r="S436" t="s">
        <v>2033</v>
      </c>
      <c r="T436" t="s">
        <v>2034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8">
        <f>E437/D437</f>
        <v>1.168766404199475</v>
      </c>
      <c r="G437" t="s">
        <v>20</v>
      </c>
      <c r="H437">
        <v>1713</v>
      </c>
      <c r="I437" s="10">
        <f>QUOTIENT(E437,H437)</f>
        <v>103</v>
      </c>
      <c r="J437" t="s">
        <v>107</v>
      </c>
      <c r="K437" t="s">
        <v>108</v>
      </c>
      <c r="L437">
        <v>1418623200</v>
      </c>
      <c r="M437" s="14">
        <f>(((L437/60)/60)/24)+DATE(1970,1,1)</f>
        <v>41988.25</v>
      </c>
      <c r="N437">
        <v>1419660000</v>
      </c>
      <c r="O437" s="14">
        <f>(((N437/60)/60)/24)+DATE(1970,1,1)</f>
        <v>42000.25</v>
      </c>
      <c r="P437" t="b">
        <v>0</v>
      </c>
      <c r="Q437" t="b">
        <v>1</v>
      </c>
      <c r="R437" t="s">
        <v>33</v>
      </c>
      <c r="S437" t="s">
        <v>2033</v>
      </c>
      <c r="T437" t="s">
        <v>2034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8">
        <f>E438/D438</f>
        <v>10.521538461538462</v>
      </c>
      <c r="G438" t="s">
        <v>20</v>
      </c>
      <c r="H438">
        <v>249</v>
      </c>
      <c r="I438" s="10">
        <f>QUOTIENT(E438,H438)</f>
        <v>54</v>
      </c>
      <c r="J438" t="s">
        <v>21</v>
      </c>
      <c r="K438" t="s">
        <v>22</v>
      </c>
      <c r="L438">
        <v>1555736400</v>
      </c>
      <c r="M438" s="14">
        <f>(((L438/60)/60)/24)+DATE(1970,1,1)</f>
        <v>43575.208333333328</v>
      </c>
      <c r="N438">
        <v>1555822800</v>
      </c>
      <c r="O438" s="14">
        <f>(((N438/60)/60)/24)+DATE(1970,1,1)</f>
        <v>43576.208333333328</v>
      </c>
      <c r="P438" t="b">
        <v>0</v>
      </c>
      <c r="Q438" t="b">
        <v>0</v>
      </c>
      <c r="R438" t="s">
        <v>159</v>
      </c>
      <c r="S438" t="s">
        <v>2039</v>
      </c>
      <c r="T438" t="s">
        <v>2047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8">
        <f>E439/D439</f>
        <v>1.2307407407407407</v>
      </c>
      <c r="G439" t="s">
        <v>20</v>
      </c>
      <c r="H439">
        <v>192</v>
      </c>
      <c r="I439" s="10">
        <f>QUOTIENT(E439,H439)</f>
        <v>51</v>
      </c>
      <c r="J439" t="s">
        <v>21</v>
      </c>
      <c r="K439" t="s">
        <v>22</v>
      </c>
      <c r="L439">
        <v>1442120400</v>
      </c>
      <c r="M439" s="14">
        <f>(((L439/60)/60)/24)+DATE(1970,1,1)</f>
        <v>42260.208333333328</v>
      </c>
      <c r="N439">
        <v>1442379600</v>
      </c>
      <c r="O439" s="14">
        <f>(((N439/60)/60)/24)+DATE(1970,1,1)</f>
        <v>42263.208333333328</v>
      </c>
      <c r="P439" t="b">
        <v>0</v>
      </c>
      <c r="Q439" t="b">
        <v>1</v>
      </c>
      <c r="R439" t="s">
        <v>71</v>
      </c>
      <c r="S439" t="s">
        <v>2037</v>
      </c>
      <c r="T439" t="s">
        <v>2038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8">
        <f>E440/D440</f>
        <v>1.7863855421686747</v>
      </c>
      <c r="G440" t="s">
        <v>20</v>
      </c>
      <c r="H440">
        <v>247</v>
      </c>
      <c r="I440" s="10">
        <f>QUOTIENT(E440,H440)</f>
        <v>60</v>
      </c>
      <c r="J440" t="s">
        <v>21</v>
      </c>
      <c r="K440" t="s">
        <v>22</v>
      </c>
      <c r="L440">
        <v>1362376800</v>
      </c>
      <c r="M440" s="14">
        <f>(((L440/60)/60)/24)+DATE(1970,1,1)</f>
        <v>41337.25</v>
      </c>
      <c r="N440">
        <v>1364965200</v>
      </c>
      <c r="O440" s="14">
        <f>(((N440/60)/60)/24)+DATE(1970,1,1)</f>
        <v>41367.208333333336</v>
      </c>
      <c r="P440" t="b">
        <v>0</v>
      </c>
      <c r="Q440" t="b">
        <v>0</v>
      </c>
      <c r="R440" t="s">
        <v>33</v>
      </c>
      <c r="S440" t="s">
        <v>2033</v>
      </c>
      <c r="T440" t="s">
        <v>2034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8">
        <f>E441/D441</f>
        <v>3.5528169014084505</v>
      </c>
      <c r="G441" t="s">
        <v>20</v>
      </c>
      <c r="H441">
        <v>2293</v>
      </c>
      <c r="I441" s="10">
        <f>QUOTIENT(E441,H441)</f>
        <v>44</v>
      </c>
      <c r="J441" t="s">
        <v>21</v>
      </c>
      <c r="K441" t="s">
        <v>22</v>
      </c>
      <c r="L441">
        <v>1478408400</v>
      </c>
      <c r="M441" s="14">
        <f>(((L441/60)/60)/24)+DATE(1970,1,1)</f>
        <v>42680.208333333328</v>
      </c>
      <c r="N441">
        <v>1479016800</v>
      </c>
      <c r="O441" s="14">
        <f>(((N441/60)/60)/24)+DATE(1970,1,1)</f>
        <v>42687.25</v>
      </c>
      <c r="P441" t="b">
        <v>0</v>
      </c>
      <c r="Q441" t="b">
        <v>0</v>
      </c>
      <c r="R441" t="s">
        <v>474</v>
      </c>
      <c r="S441" t="s">
        <v>2037</v>
      </c>
      <c r="T441" t="s">
        <v>2053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8">
        <f>E442/D442</f>
        <v>1.6190634146341463</v>
      </c>
      <c r="G442" t="s">
        <v>20</v>
      </c>
      <c r="H442">
        <v>3131</v>
      </c>
      <c r="I442" s="10">
        <f>QUOTIENT(E442,H442)</f>
        <v>53</v>
      </c>
      <c r="J442" t="s">
        <v>21</v>
      </c>
      <c r="K442" t="s">
        <v>22</v>
      </c>
      <c r="L442">
        <v>1498798800</v>
      </c>
      <c r="M442" s="14">
        <f>(((L442/60)/60)/24)+DATE(1970,1,1)</f>
        <v>42916.208333333328</v>
      </c>
      <c r="N442">
        <v>1499662800</v>
      </c>
      <c r="O442" s="14">
        <f>(((N442/60)/60)/24)+DATE(1970,1,1)</f>
        <v>42926.208333333328</v>
      </c>
      <c r="P442" t="b">
        <v>0</v>
      </c>
      <c r="Q442" t="b">
        <v>0</v>
      </c>
      <c r="R442" t="s">
        <v>269</v>
      </c>
      <c r="S442" t="s">
        <v>2037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8">
        <f>E443/D443</f>
        <v>0.24914285714285714</v>
      </c>
      <c r="G443" t="s">
        <v>14</v>
      </c>
      <c r="H443">
        <v>32</v>
      </c>
      <c r="I443" s="10">
        <f>QUOTIENT(E443,H443)</f>
        <v>54</v>
      </c>
      <c r="J443" t="s">
        <v>21</v>
      </c>
      <c r="K443" t="s">
        <v>22</v>
      </c>
      <c r="L443">
        <v>1335416400</v>
      </c>
      <c r="M443" s="14">
        <f>(((L443/60)/60)/24)+DATE(1970,1,1)</f>
        <v>41025.208333333336</v>
      </c>
      <c r="N443">
        <v>1337835600</v>
      </c>
      <c r="O443" s="14">
        <f>(((N443/60)/60)/24)+DATE(1970,1,1)</f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2049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8">
        <f>E444/D444</f>
        <v>1.9872222222222222</v>
      </c>
      <c r="G444" t="s">
        <v>20</v>
      </c>
      <c r="H444">
        <v>143</v>
      </c>
      <c r="I444" s="10">
        <f>QUOTIENT(E444,H444)</f>
        <v>75</v>
      </c>
      <c r="J444" t="s">
        <v>107</v>
      </c>
      <c r="K444" t="s">
        <v>108</v>
      </c>
      <c r="L444">
        <v>1504328400</v>
      </c>
      <c r="M444" s="14">
        <f>(((L444/60)/60)/24)+DATE(1970,1,1)</f>
        <v>42980.208333333328</v>
      </c>
      <c r="N444">
        <v>1505710800</v>
      </c>
      <c r="O444" s="14">
        <f>(((N444/60)/60)/24)+DATE(1970,1,1)</f>
        <v>42996.208333333328</v>
      </c>
      <c r="P444" t="b">
        <v>0</v>
      </c>
      <c r="Q444" t="b">
        <v>0</v>
      </c>
      <c r="R444" t="s">
        <v>33</v>
      </c>
      <c r="S444" t="s">
        <v>2033</v>
      </c>
      <c r="T444" t="s">
        <v>2034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8">
        <f>E445/D445</f>
        <v>0.34752688172043011</v>
      </c>
      <c r="G445" t="s">
        <v>74</v>
      </c>
      <c r="H445">
        <v>90</v>
      </c>
      <c r="I445" s="10">
        <f>QUOTIENT(E445,H445)</f>
        <v>35</v>
      </c>
      <c r="J445" t="s">
        <v>21</v>
      </c>
      <c r="K445" t="s">
        <v>22</v>
      </c>
      <c r="L445">
        <v>1285822800</v>
      </c>
      <c r="M445" s="14">
        <f>(((L445/60)/60)/24)+DATE(1970,1,1)</f>
        <v>40451.208333333336</v>
      </c>
      <c r="N445">
        <v>1287464400</v>
      </c>
      <c r="O445" s="14">
        <f>(((N445/60)/60)/24)+DATE(1970,1,1)</f>
        <v>40470.208333333336</v>
      </c>
      <c r="P445" t="b">
        <v>0</v>
      </c>
      <c r="Q445" t="b">
        <v>0</v>
      </c>
      <c r="R445" t="s">
        <v>33</v>
      </c>
      <c r="S445" t="s">
        <v>2033</v>
      </c>
      <c r="T445" t="s">
        <v>2034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8">
        <f>E446/D446</f>
        <v>1.7641935483870967</v>
      </c>
      <c r="G446" t="s">
        <v>20</v>
      </c>
      <c r="H446">
        <v>296</v>
      </c>
      <c r="I446" s="10">
        <f>QUOTIENT(E446,H446)</f>
        <v>36</v>
      </c>
      <c r="J446" t="s">
        <v>21</v>
      </c>
      <c r="K446" t="s">
        <v>22</v>
      </c>
      <c r="L446">
        <v>1311483600</v>
      </c>
      <c r="M446" s="14">
        <f>(((L446/60)/60)/24)+DATE(1970,1,1)</f>
        <v>40748.208333333336</v>
      </c>
      <c r="N446">
        <v>1311656400</v>
      </c>
      <c r="O446" s="14">
        <f>(((N446/60)/60)/24)+DATE(1970,1,1)</f>
        <v>40750.208333333336</v>
      </c>
      <c r="P446" t="b">
        <v>0</v>
      </c>
      <c r="Q446" t="b">
        <v>1</v>
      </c>
      <c r="R446" t="s">
        <v>60</v>
      </c>
      <c r="S446" t="s">
        <v>2039</v>
      </c>
      <c r="T446" t="s">
        <v>2048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8">
        <f>E447/D447</f>
        <v>5.1138095238095236</v>
      </c>
      <c r="G447" t="s">
        <v>20</v>
      </c>
      <c r="H447">
        <v>170</v>
      </c>
      <c r="I447" s="10">
        <f>QUOTIENT(E447,H447)</f>
        <v>63</v>
      </c>
      <c r="J447" t="s">
        <v>21</v>
      </c>
      <c r="K447" t="s">
        <v>22</v>
      </c>
      <c r="L447">
        <v>1291356000</v>
      </c>
      <c r="M447" s="14">
        <f>(((L447/60)/60)/24)+DATE(1970,1,1)</f>
        <v>40515.25</v>
      </c>
      <c r="N447">
        <v>1293170400</v>
      </c>
      <c r="O447" s="14">
        <f>(((N447/60)/60)/24)+DATE(1970,1,1)</f>
        <v>40536.25</v>
      </c>
      <c r="P447" t="b">
        <v>0</v>
      </c>
      <c r="Q447" t="b">
        <v>1</v>
      </c>
      <c r="R447" t="s">
        <v>33</v>
      </c>
      <c r="S447" t="s">
        <v>2033</v>
      </c>
      <c r="T447" t="s">
        <v>2034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8">
        <f>E448/D448</f>
        <v>0.82044117647058823</v>
      </c>
      <c r="G448" t="s">
        <v>14</v>
      </c>
      <c r="H448">
        <v>186</v>
      </c>
      <c r="I448" s="10">
        <f>QUOTIENT(E448,H448)</f>
        <v>29</v>
      </c>
      <c r="J448" t="s">
        <v>21</v>
      </c>
      <c r="K448" t="s">
        <v>22</v>
      </c>
      <c r="L448">
        <v>1355810400</v>
      </c>
      <c r="M448" s="14">
        <f>(((L448/60)/60)/24)+DATE(1970,1,1)</f>
        <v>41261.25</v>
      </c>
      <c r="N448">
        <v>1355983200</v>
      </c>
      <c r="O448" s="14">
        <f>(((N448/60)/60)/24)+DATE(1970,1,1)</f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2049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8">
        <f>E449/D449</f>
        <v>0.24326030927835052</v>
      </c>
      <c r="G449" t="s">
        <v>74</v>
      </c>
      <c r="H449">
        <v>439</v>
      </c>
      <c r="I449" s="10">
        <f>QUOTIENT(E449,H449)</f>
        <v>86</v>
      </c>
      <c r="J449" t="s">
        <v>40</v>
      </c>
      <c r="K449" t="s">
        <v>41</v>
      </c>
      <c r="L449">
        <v>1513663200</v>
      </c>
      <c r="M449" s="14">
        <f>(((L449/60)/60)/24)+DATE(1970,1,1)</f>
        <v>43088.25</v>
      </c>
      <c r="N449">
        <v>1515045600</v>
      </c>
      <c r="O449" s="14">
        <f>(((N449/60)/60)/24)+DATE(1970,1,1)</f>
        <v>43104.25</v>
      </c>
      <c r="P449" t="b">
        <v>0</v>
      </c>
      <c r="Q449" t="b">
        <v>0</v>
      </c>
      <c r="R449" t="s">
        <v>269</v>
      </c>
      <c r="S449" t="s">
        <v>2037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8">
        <f>E450/D450</f>
        <v>0.50482758620689661</v>
      </c>
      <c r="G450" t="s">
        <v>14</v>
      </c>
      <c r="H450">
        <v>605</v>
      </c>
      <c r="I450" s="10">
        <f>QUOTIENT(E450,H450)</f>
        <v>75</v>
      </c>
      <c r="J450" t="s">
        <v>21</v>
      </c>
      <c r="K450" t="s">
        <v>22</v>
      </c>
      <c r="L450">
        <v>1365915600</v>
      </c>
      <c r="M450" s="14">
        <f>(((L450/60)/60)/24)+DATE(1970,1,1)</f>
        <v>41378.208333333336</v>
      </c>
      <c r="N450">
        <v>1366088400</v>
      </c>
      <c r="O450" s="14">
        <f>(((N450/60)/60)/24)+DATE(1970,1,1)</f>
        <v>41380.208333333336</v>
      </c>
      <c r="P450" t="b">
        <v>0</v>
      </c>
      <c r="Q450" t="b">
        <v>1</v>
      </c>
      <c r="R450" t="s">
        <v>89</v>
      </c>
      <c r="S450" t="s">
        <v>2055</v>
      </c>
      <c r="T450" t="s">
        <v>2056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8">
        <f>E451/D451</f>
        <v>9.67</v>
      </c>
      <c r="G451" t="s">
        <v>20</v>
      </c>
      <c r="H451">
        <v>86</v>
      </c>
      <c r="I451" s="10">
        <f>QUOTIENT(E451,H451)</f>
        <v>101</v>
      </c>
      <c r="J451" t="s">
        <v>36</v>
      </c>
      <c r="K451" t="s">
        <v>37</v>
      </c>
      <c r="L451">
        <v>1551852000</v>
      </c>
      <c r="M451" s="14">
        <f>(((L451/60)/60)/24)+DATE(1970,1,1)</f>
        <v>43530.25</v>
      </c>
      <c r="N451">
        <v>1553317200</v>
      </c>
      <c r="O451" s="14">
        <f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2055</v>
      </c>
      <c r="T451" t="s">
        <v>2056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8">
        <f>E452/D452</f>
        <v>0.04</v>
      </c>
      <c r="G452" t="s">
        <v>14</v>
      </c>
      <c r="H452">
        <v>1</v>
      </c>
      <c r="I452" s="10">
        <f>QUOTIENT(E452,H452)</f>
        <v>4</v>
      </c>
      <c r="J452" t="s">
        <v>15</v>
      </c>
      <c r="K452" t="s">
        <v>16</v>
      </c>
      <c r="L452">
        <v>1540098000</v>
      </c>
      <c r="M452" s="14">
        <f>(((L452/60)/60)/24)+DATE(1970,1,1)</f>
        <v>43394.208333333328</v>
      </c>
      <c r="N452">
        <v>1542088800</v>
      </c>
      <c r="O452" s="14">
        <f>(((N452/60)/60)/24)+DATE(1970,1,1)</f>
        <v>43417.25</v>
      </c>
      <c r="P452" t="b">
        <v>0</v>
      </c>
      <c r="Q452" t="b">
        <v>0</v>
      </c>
      <c r="R452" t="s">
        <v>71</v>
      </c>
      <c r="S452" t="s">
        <v>2037</v>
      </c>
      <c r="T452" t="s">
        <v>2038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8">
        <f>E453/D453</f>
        <v>1.2284501347708894</v>
      </c>
      <c r="G453" t="s">
        <v>20</v>
      </c>
      <c r="H453">
        <v>6286</v>
      </c>
      <c r="I453" s="10">
        <f>QUOTIENT(E453,H453)</f>
        <v>29</v>
      </c>
      <c r="J453" t="s">
        <v>21</v>
      </c>
      <c r="K453" t="s">
        <v>22</v>
      </c>
      <c r="L453">
        <v>1500440400</v>
      </c>
      <c r="M453" s="14">
        <f>(((L453/60)/60)/24)+DATE(1970,1,1)</f>
        <v>42935.208333333328</v>
      </c>
      <c r="N453">
        <v>1503118800</v>
      </c>
      <c r="O453" s="14">
        <f>(((N453/60)/60)/24)+DATE(1970,1,1)</f>
        <v>42966.208333333328</v>
      </c>
      <c r="P453" t="b">
        <v>0</v>
      </c>
      <c r="Q453" t="b">
        <v>0</v>
      </c>
      <c r="R453" t="s">
        <v>23</v>
      </c>
      <c r="S453" t="s">
        <v>2039</v>
      </c>
      <c r="T453" t="s">
        <v>2040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8">
        <f>E454/D454</f>
        <v>0.63437500000000002</v>
      </c>
      <c r="G454" t="s">
        <v>14</v>
      </c>
      <c r="H454">
        <v>31</v>
      </c>
      <c r="I454" s="10">
        <f>QUOTIENT(E454,H454)</f>
        <v>98</v>
      </c>
      <c r="J454" t="s">
        <v>21</v>
      </c>
      <c r="K454" t="s">
        <v>22</v>
      </c>
      <c r="L454">
        <v>1278392400</v>
      </c>
      <c r="M454" s="14">
        <f>(((L454/60)/60)/24)+DATE(1970,1,1)</f>
        <v>40365.208333333336</v>
      </c>
      <c r="N454">
        <v>1278478800</v>
      </c>
      <c r="O454" s="14">
        <f>(((N454/60)/60)/24)+DATE(1970,1,1)</f>
        <v>40366.208333333336</v>
      </c>
      <c r="P454" t="b">
        <v>0</v>
      </c>
      <c r="Q454" t="b">
        <v>0</v>
      </c>
      <c r="R454" t="s">
        <v>53</v>
      </c>
      <c r="S454" t="s">
        <v>2037</v>
      </c>
      <c r="T454" t="s">
        <v>2050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8">
        <f>E455/D455</f>
        <v>0.56331688596491225</v>
      </c>
      <c r="G455" t="s">
        <v>14</v>
      </c>
      <c r="H455">
        <v>1181</v>
      </c>
      <c r="I455" s="10">
        <f>QUOTIENT(E455,H455)</f>
        <v>87</v>
      </c>
      <c r="J455" t="s">
        <v>21</v>
      </c>
      <c r="K455" t="s">
        <v>22</v>
      </c>
      <c r="L455">
        <v>1480572000</v>
      </c>
      <c r="M455" s="14">
        <f>(((L455/60)/60)/24)+DATE(1970,1,1)</f>
        <v>42705.25</v>
      </c>
      <c r="N455">
        <v>1484114400</v>
      </c>
      <c r="O455" s="14">
        <f>(((N455/60)/60)/24)+DATE(1970,1,1)</f>
        <v>42746.25</v>
      </c>
      <c r="P455" t="b">
        <v>0</v>
      </c>
      <c r="Q455" t="b">
        <v>0</v>
      </c>
      <c r="R455" t="s">
        <v>474</v>
      </c>
      <c r="S455" t="s">
        <v>2037</v>
      </c>
      <c r="T455" t="s">
        <v>2053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8">
        <f>E456/D456</f>
        <v>0.44074999999999998</v>
      </c>
      <c r="G456" t="s">
        <v>14</v>
      </c>
      <c r="H456">
        <v>39</v>
      </c>
      <c r="I456" s="10">
        <f>QUOTIENT(E456,H456)</f>
        <v>45</v>
      </c>
      <c r="J456" t="s">
        <v>21</v>
      </c>
      <c r="K456" t="s">
        <v>22</v>
      </c>
      <c r="L456">
        <v>1382331600</v>
      </c>
      <c r="M456" s="14">
        <f>(((L456/60)/60)/24)+DATE(1970,1,1)</f>
        <v>41568.208333333336</v>
      </c>
      <c r="N456">
        <v>1385445600</v>
      </c>
      <c r="O456" s="14">
        <f>(((N456/60)/60)/24)+DATE(1970,1,1)</f>
        <v>41604.25</v>
      </c>
      <c r="P456" t="b">
        <v>0</v>
      </c>
      <c r="Q456" t="b">
        <v>1</v>
      </c>
      <c r="R456" t="s">
        <v>53</v>
      </c>
      <c r="S456" t="s">
        <v>2037</v>
      </c>
      <c r="T456" t="s">
        <v>2050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8">
        <f>E457/D457</f>
        <v>1.1837253218884121</v>
      </c>
      <c r="G457" t="s">
        <v>20</v>
      </c>
      <c r="H457">
        <v>3727</v>
      </c>
      <c r="I457" s="10">
        <f>QUOTIENT(E457,H457)</f>
        <v>37</v>
      </c>
      <c r="J457" t="s">
        <v>21</v>
      </c>
      <c r="K457" t="s">
        <v>22</v>
      </c>
      <c r="L457">
        <v>1316754000</v>
      </c>
      <c r="M457" s="14">
        <f>(((L457/60)/60)/24)+DATE(1970,1,1)</f>
        <v>40809.208333333336</v>
      </c>
      <c r="N457">
        <v>1318741200</v>
      </c>
      <c r="O457" s="14">
        <f>(((N457/60)/60)/24)+DATE(1970,1,1)</f>
        <v>40832.208333333336</v>
      </c>
      <c r="P457" t="b">
        <v>0</v>
      </c>
      <c r="Q457" t="b">
        <v>0</v>
      </c>
      <c r="R457" t="s">
        <v>33</v>
      </c>
      <c r="S457" t="s">
        <v>2033</v>
      </c>
      <c r="T457" t="s">
        <v>2034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8">
        <f>E458/D458</f>
        <v>1.041243169398907</v>
      </c>
      <c r="G458" t="s">
        <v>20</v>
      </c>
      <c r="H458">
        <v>1605</v>
      </c>
      <c r="I458" s="10">
        <f>QUOTIENT(E458,H458)</f>
        <v>94</v>
      </c>
      <c r="J458" t="s">
        <v>21</v>
      </c>
      <c r="K458" t="s">
        <v>22</v>
      </c>
      <c r="L458">
        <v>1518242400</v>
      </c>
      <c r="M458" s="14">
        <f>(((L458/60)/60)/24)+DATE(1970,1,1)</f>
        <v>43141.25</v>
      </c>
      <c r="N458">
        <v>1518242400</v>
      </c>
      <c r="O458" s="14">
        <f>(((N458/60)/60)/24)+DATE(1970,1,1)</f>
        <v>43141.25</v>
      </c>
      <c r="P458" t="b">
        <v>0</v>
      </c>
      <c r="Q458" t="b">
        <v>1</v>
      </c>
      <c r="R458" t="s">
        <v>60</v>
      </c>
      <c r="S458" t="s">
        <v>2039</v>
      </c>
      <c r="T458" t="s">
        <v>2048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8">
        <f>E459/D459</f>
        <v>0.26640000000000003</v>
      </c>
      <c r="G459" t="s">
        <v>14</v>
      </c>
      <c r="H459">
        <v>46</v>
      </c>
      <c r="I459" s="10">
        <f>QUOTIENT(E459,H459)</f>
        <v>28</v>
      </c>
      <c r="J459" t="s">
        <v>21</v>
      </c>
      <c r="K459" t="s">
        <v>22</v>
      </c>
      <c r="L459">
        <v>1476421200</v>
      </c>
      <c r="M459" s="14">
        <f>(((L459/60)/60)/24)+DATE(1970,1,1)</f>
        <v>42657.208333333328</v>
      </c>
      <c r="N459">
        <v>1476594000</v>
      </c>
      <c r="O459" s="14">
        <f>(((N459/60)/60)/24)+DATE(1970,1,1)</f>
        <v>42659.208333333328</v>
      </c>
      <c r="P459" t="b">
        <v>0</v>
      </c>
      <c r="Q459" t="b">
        <v>0</v>
      </c>
      <c r="R459" t="s">
        <v>33</v>
      </c>
      <c r="S459" t="s">
        <v>2033</v>
      </c>
      <c r="T459" t="s">
        <v>2034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8">
        <f>E460/D460</f>
        <v>3.5120118343195266</v>
      </c>
      <c r="G460" t="s">
        <v>20</v>
      </c>
      <c r="H460">
        <v>2120</v>
      </c>
      <c r="I460" s="10">
        <f>QUOTIENT(E460,H460)</f>
        <v>55</v>
      </c>
      <c r="J460" t="s">
        <v>21</v>
      </c>
      <c r="K460" t="s">
        <v>22</v>
      </c>
      <c r="L460">
        <v>1269752400</v>
      </c>
      <c r="M460" s="14">
        <f>(((L460/60)/60)/24)+DATE(1970,1,1)</f>
        <v>40265.208333333336</v>
      </c>
      <c r="N460">
        <v>1273554000</v>
      </c>
      <c r="O460" s="14">
        <f>(((N460/60)/60)/24)+DATE(1970,1,1)</f>
        <v>40309.208333333336</v>
      </c>
      <c r="P460" t="b">
        <v>0</v>
      </c>
      <c r="Q460" t="b">
        <v>0</v>
      </c>
      <c r="R460" t="s">
        <v>33</v>
      </c>
      <c r="S460" t="s">
        <v>2033</v>
      </c>
      <c r="T460" t="s">
        <v>2034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8">
        <f>E461/D461</f>
        <v>0.90063492063492068</v>
      </c>
      <c r="G461" t="s">
        <v>14</v>
      </c>
      <c r="H461">
        <v>105</v>
      </c>
      <c r="I461" s="10">
        <f>QUOTIENT(E461,H461)</f>
        <v>54</v>
      </c>
      <c r="J461" t="s">
        <v>21</v>
      </c>
      <c r="K461" t="s">
        <v>22</v>
      </c>
      <c r="L461">
        <v>1419746400</v>
      </c>
      <c r="M461" s="14">
        <f>(((L461/60)/60)/24)+DATE(1970,1,1)</f>
        <v>42001.25</v>
      </c>
      <c r="N461">
        <v>1421906400</v>
      </c>
      <c r="O461" s="14">
        <f>(((N461/60)/60)/24)+DATE(1970,1,1)</f>
        <v>42026.25</v>
      </c>
      <c r="P461" t="b">
        <v>0</v>
      </c>
      <c r="Q461" t="b">
        <v>0</v>
      </c>
      <c r="R461" t="s">
        <v>42</v>
      </c>
      <c r="S461" t="s">
        <v>2037</v>
      </c>
      <c r="T461" t="s">
        <v>2051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8">
        <f>E462/D462</f>
        <v>1.7162500000000001</v>
      </c>
      <c r="G462" t="s">
        <v>20</v>
      </c>
      <c r="H462">
        <v>50</v>
      </c>
      <c r="I462" s="10">
        <f>QUOTIENT(E462,H462)</f>
        <v>82</v>
      </c>
      <c r="J462" t="s">
        <v>21</v>
      </c>
      <c r="K462" t="s">
        <v>22</v>
      </c>
      <c r="L462">
        <v>1281330000</v>
      </c>
      <c r="M462" s="14">
        <f>(((L462/60)/60)/24)+DATE(1970,1,1)</f>
        <v>40399.208333333336</v>
      </c>
      <c r="N462">
        <v>1281589200</v>
      </c>
      <c r="O462" s="14">
        <f>(((N462/60)/60)/24)+DATE(1970,1,1)</f>
        <v>40402.208333333336</v>
      </c>
      <c r="P462" t="b">
        <v>0</v>
      </c>
      <c r="Q462" t="b">
        <v>0</v>
      </c>
      <c r="R462" t="s">
        <v>33</v>
      </c>
      <c r="S462" t="s">
        <v>2033</v>
      </c>
      <c r="T462" t="s">
        <v>2034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8">
        <f>E463/D463</f>
        <v>1.4104655870445344</v>
      </c>
      <c r="G463" t="s">
        <v>20</v>
      </c>
      <c r="H463">
        <v>2080</v>
      </c>
      <c r="I463" s="10">
        <f>QUOTIENT(E463,H463)</f>
        <v>66</v>
      </c>
      <c r="J463" t="s">
        <v>21</v>
      </c>
      <c r="K463" t="s">
        <v>22</v>
      </c>
      <c r="L463">
        <v>1398661200</v>
      </c>
      <c r="M463" s="14">
        <f>(((L463/60)/60)/24)+DATE(1970,1,1)</f>
        <v>41757.208333333336</v>
      </c>
      <c r="N463">
        <v>1400389200</v>
      </c>
      <c r="O463" s="14">
        <f>(((N463/60)/60)/24)+DATE(1970,1,1)</f>
        <v>41777.208333333336</v>
      </c>
      <c r="P463" t="b">
        <v>0</v>
      </c>
      <c r="Q463" t="b">
        <v>0</v>
      </c>
      <c r="R463" t="s">
        <v>53</v>
      </c>
      <c r="S463" t="s">
        <v>2037</v>
      </c>
      <c r="T463" t="s">
        <v>2050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8">
        <f>E464/D464</f>
        <v>0.30579449152542371</v>
      </c>
      <c r="G464" t="s">
        <v>14</v>
      </c>
      <c r="H464">
        <v>535</v>
      </c>
      <c r="I464" s="10">
        <f>QUOTIENT(E464,H464)</f>
        <v>107</v>
      </c>
      <c r="J464" t="s">
        <v>21</v>
      </c>
      <c r="K464" t="s">
        <v>22</v>
      </c>
      <c r="L464">
        <v>1359525600</v>
      </c>
      <c r="M464" s="14">
        <f>(((L464/60)/60)/24)+DATE(1970,1,1)</f>
        <v>41304.25</v>
      </c>
      <c r="N464">
        <v>1362808800</v>
      </c>
      <c r="O464" s="14">
        <f>(((N464/60)/60)/24)+DATE(1970,1,1)</f>
        <v>41342.25</v>
      </c>
      <c r="P464" t="b">
        <v>0</v>
      </c>
      <c r="Q464" t="b">
        <v>0</v>
      </c>
      <c r="R464" t="s">
        <v>292</v>
      </c>
      <c r="S464" t="s">
        <v>2055</v>
      </c>
      <c r="T464" t="s">
        <v>2059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8">
        <f>E465/D465</f>
        <v>1.0816455696202532</v>
      </c>
      <c r="G465" t="s">
        <v>20</v>
      </c>
      <c r="H465">
        <v>2105</v>
      </c>
      <c r="I465" s="10">
        <f>QUOTIENT(E465,H465)</f>
        <v>69</v>
      </c>
      <c r="J465" t="s">
        <v>21</v>
      </c>
      <c r="K465" t="s">
        <v>22</v>
      </c>
      <c r="L465">
        <v>1388469600</v>
      </c>
      <c r="M465" s="14">
        <f>(((L465/60)/60)/24)+DATE(1970,1,1)</f>
        <v>41639.25</v>
      </c>
      <c r="N465">
        <v>1388815200</v>
      </c>
      <c r="O465" s="14">
        <f>(((N465/60)/60)/24)+DATE(1970,1,1)</f>
        <v>41643.25</v>
      </c>
      <c r="P465" t="b">
        <v>0</v>
      </c>
      <c r="Q465" t="b">
        <v>0</v>
      </c>
      <c r="R465" t="s">
        <v>71</v>
      </c>
      <c r="S465" t="s">
        <v>2037</v>
      </c>
      <c r="T465" t="s">
        <v>2038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8">
        <f>E466/D466</f>
        <v>1.3345505617977529</v>
      </c>
      <c r="G466" t="s">
        <v>20</v>
      </c>
      <c r="H466">
        <v>2436</v>
      </c>
      <c r="I466" s="10">
        <f>QUOTIENT(E466,H466)</f>
        <v>39</v>
      </c>
      <c r="J466" t="s">
        <v>21</v>
      </c>
      <c r="K466" t="s">
        <v>22</v>
      </c>
      <c r="L466">
        <v>1518328800</v>
      </c>
      <c r="M466" s="14">
        <f>(((L466/60)/60)/24)+DATE(1970,1,1)</f>
        <v>43142.25</v>
      </c>
      <c r="N466">
        <v>1519538400</v>
      </c>
      <c r="O466" s="14">
        <f>(((N466/60)/60)/24)+DATE(1970,1,1)</f>
        <v>43156.25</v>
      </c>
      <c r="P466" t="b">
        <v>0</v>
      </c>
      <c r="Q466" t="b">
        <v>0</v>
      </c>
      <c r="R466" t="s">
        <v>33</v>
      </c>
      <c r="S466" t="s">
        <v>2033</v>
      </c>
      <c r="T466" t="s">
        <v>2034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8">
        <f>E467/D467</f>
        <v>1.8785106382978722</v>
      </c>
      <c r="G467" t="s">
        <v>20</v>
      </c>
      <c r="H467">
        <v>80</v>
      </c>
      <c r="I467" s="10">
        <f>QUOTIENT(E467,H467)</f>
        <v>110</v>
      </c>
      <c r="J467" t="s">
        <v>21</v>
      </c>
      <c r="K467" t="s">
        <v>22</v>
      </c>
      <c r="L467">
        <v>1517032800</v>
      </c>
      <c r="M467" s="14">
        <f>(((L467/60)/60)/24)+DATE(1970,1,1)</f>
        <v>43127.25</v>
      </c>
      <c r="N467">
        <v>1517810400</v>
      </c>
      <c r="O467" s="14">
        <f>(((N467/60)/60)/24)+DATE(1970,1,1)</f>
        <v>43136.25</v>
      </c>
      <c r="P467" t="b">
        <v>0</v>
      </c>
      <c r="Q467" t="b">
        <v>0</v>
      </c>
      <c r="R467" t="s">
        <v>206</v>
      </c>
      <c r="S467" t="s">
        <v>2044</v>
      </c>
      <c r="T467" t="s">
        <v>2052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8">
        <f>E468/D468</f>
        <v>3.32</v>
      </c>
      <c r="G468" t="s">
        <v>20</v>
      </c>
      <c r="H468">
        <v>42</v>
      </c>
      <c r="I468" s="10">
        <f>QUOTIENT(E468,H468)</f>
        <v>94</v>
      </c>
      <c r="J468" t="s">
        <v>21</v>
      </c>
      <c r="K468" t="s">
        <v>22</v>
      </c>
      <c r="L468">
        <v>1368594000</v>
      </c>
      <c r="M468" s="14">
        <f>(((L468/60)/60)/24)+DATE(1970,1,1)</f>
        <v>41409.208333333336</v>
      </c>
      <c r="N468">
        <v>1370581200</v>
      </c>
      <c r="O468" s="14">
        <f>(((N468/60)/60)/24)+DATE(1970,1,1)</f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2049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8">
        <f>E469/D469</f>
        <v>5.7521428571428572</v>
      </c>
      <c r="G469" t="s">
        <v>20</v>
      </c>
      <c r="H469">
        <v>139</v>
      </c>
      <c r="I469" s="10">
        <f>QUOTIENT(E469,H469)</f>
        <v>57</v>
      </c>
      <c r="J469" t="s">
        <v>15</v>
      </c>
      <c r="K469" t="s">
        <v>16</v>
      </c>
      <c r="L469">
        <v>1448258400</v>
      </c>
      <c r="M469" s="14">
        <f>(((L469/60)/60)/24)+DATE(1970,1,1)</f>
        <v>42331.25</v>
      </c>
      <c r="N469">
        <v>1448863200</v>
      </c>
      <c r="O469" s="14">
        <f>(((N469/60)/60)/24)+DATE(1970,1,1)</f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8">
        <f>E470/D470</f>
        <v>0.40500000000000003</v>
      </c>
      <c r="G470" t="s">
        <v>14</v>
      </c>
      <c r="H470">
        <v>16</v>
      </c>
      <c r="I470" s="10">
        <f>QUOTIENT(E470,H470)</f>
        <v>101</v>
      </c>
      <c r="J470" t="s">
        <v>21</v>
      </c>
      <c r="K470" t="s">
        <v>22</v>
      </c>
      <c r="L470">
        <v>1555218000</v>
      </c>
      <c r="M470" s="14">
        <f>(((L470/60)/60)/24)+DATE(1970,1,1)</f>
        <v>43569.208333333328</v>
      </c>
      <c r="N470">
        <v>1556600400</v>
      </c>
      <c r="O470" s="14">
        <f>(((N470/60)/60)/24)+DATE(1970,1,1)</f>
        <v>43585.208333333328</v>
      </c>
      <c r="P470" t="b">
        <v>0</v>
      </c>
      <c r="Q470" t="b">
        <v>0</v>
      </c>
      <c r="R470" t="s">
        <v>33</v>
      </c>
      <c r="S470" t="s">
        <v>2033</v>
      </c>
      <c r="T470" t="s">
        <v>2034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8">
        <f>E471/D471</f>
        <v>1.8442857142857143</v>
      </c>
      <c r="G471" t="s">
        <v>20</v>
      </c>
      <c r="H471">
        <v>159</v>
      </c>
      <c r="I471" s="10">
        <f>QUOTIENT(E471,H471)</f>
        <v>64</v>
      </c>
      <c r="J471" t="s">
        <v>21</v>
      </c>
      <c r="K471" t="s">
        <v>22</v>
      </c>
      <c r="L471">
        <v>1431925200</v>
      </c>
      <c r="M471" s="14">
        <f>(((L471/60)/60)/24)+DATE(1970,1,1)</f>
        <v>42142.208333333328</v>
      </c>
      <c r="N471">
        <v>1432098000</v>
      </c>
      <c r="O471" s="14">
        <f>(((N471/60)/60)/24)+DATE(1970,1,1)</f>
        <v>42144.208333333328</v>
      </c>
      <c r="P471" t="b">
        <v>0</v>
      </c>
      <c r="Q471" t="b">
        <v>0</v>
      </c>
      <c r="R471" t="s">
        <v>53</v>
      </c>
      <c r="S471" t="s">
        <v>2037</v>
      </c>
      <c r="T471" t="s">
        <v>2050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8">
        <f>E472/D472</f>
        <v>2.8580555555555556</v>
      </c>
      <c r="G472" t="s">
        <v>20</v>
      </c>
      <c r="H472">
        <v>381</v>
      </c>
      <c r="I472" s="10">
        <f>QUOTIENT(E472,H472)</f>
        <v>27</v>
      </c>
      <c r="J472" t="s">
        <v>21</v>
      </c>
      <c r="K472" t="s">
        <v>22</v>
      </c>
      <c r="L472">
        <v>1481522400</v>
      </c>
      <c r="M472" s="14">
        <f>(((L472/60)/60)/24)+DATE(1970,1,1)</f>
        <v>42716.25</v>
      </c>
      <c r="N472">
        <v>1482127200</v>
      </c>
      <c r="O472" s="14">
        <f>(((N472/60)/60)/24)+DATE(1970,1,1)</f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2049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8">
        <f>E473/D473</f>
        <v>3.19</v>
      </c>
      <c r="G473" t="s">
        <v>20</v>
      </c>
      <c r="H473">
        <v>194</v>
      </c>
      <c r="I473" s="10">
        <f>QUOTIENT(E473,H473)</f>
        <v>50</v>
      </c>
      <c r="J473" t="s">
        <v>40</v>
      </c>
      <c r="K473" t="s">
        <v>41</v>
      </c>
      <c r="L473">
        <v>1335934800</v>
      </c>
      <c r="M473" s="14">
        <f>(((L473/60)/60)/24)+DATE(1970,1,1)</f>
        <v>41031.208333333336</v>
      </c>
      <c r="N473">
        <v>1335934800</v>
      </c>
      <c r="O473" s="14">
        <f>(((N473/60)/60)/24)+DATE(1970,1,1)</f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8">
        <f>E474/D474</f>
        <v>0.39234070221066319</v>
      </c>
      <c r="G474" t="s">
        <v>14</v>
      </c>
      <c r="H474">
        <v>575</v>
      </c>
      <c r="I474" s="10">
        <f>QUOTIENT(E474,H474)</f>
        <v>104</v>
      </c>
      <c r="J474" t="s">
        <v>21</v>
      </c>
      <c r="K474" t="s">
        <v>22</v>
      </c>
      <c r="L474">
        <v>1552280400</v>
      </c>
      <c r="M474" s="14">
        <f>(((L474/60)/60)/24)+DATE(1970,1,1)</f>
        <v>43535.208333333328</v>
      </c>
      <c r="N474">
        <v>1556946000</v>
      </c>
      <c r="O474" s="14">
        <f>(((N474/60)/60)/24)+DATE(1970,1,1)</f>
        <v>43589.208333333328</v>
      </c>
      <c r="P474" t="b">
        <v>0</v>
      </c>
      <c r="Q474" t="b">
        <v>0</v>
      </c>
      <c r="R474" t="s">
        <v>23</v>
      </c>
      <c r="S474" t="s">
        <v>2039</v>
      </c>
      <c r="T474" t="s">
        <v>2040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8">
        <f>E475/D475</f>
        <v>1.7814000000000001</v>
      </c>
      <c r="G475" t="s">
        <v>20</v>
      </c>
      <c r="H475">
        <v>106</v>
      </c>
      <c r="I475" s="10">
        <f>QUOTIENT(E475,H475)</f>
        <v>84</v>
      </c>
      <c r="J475" t="s">
        <v>21</v>
      </c>
      <c r="K475" t="s">
        <v>22</v>
      </c>
      <c r="L475">
        <v>1529989200</v>
      </c>
      <c r="M475" s="14">
        <f>(((L475/60)/60)/24)+DATE(1970,1,1)</f>
        <v>43277.208333333328</v>
      </c>
      <c r="N475">
        <v>1530075600</v>
      </c>
      <c r="O475" s="14">
        <f>(((N475/60)/60)/24)+DATE(1970,1,1)</f>
        <v>43278.208333333328</v>
      </c>
      <c r="P475" t="b">
        <v>0</v>
      </c>
      <c r="Q475" t="b">
        <v>0</v>
      </c>
      <c r="R475" t="s">
        <v>50</v>
      </c>
      <c r="S475" t="s">
        <v>2039</v>
      </c>
      <c r="T475" t="s">
        <v>2041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8">
        <f>E476/D476</f>
        <v>3.6515</v>
      </c>
      <c r="G476" t="s">
        <v>20</v>
      </c>
      <c r="H476">
        <v>142</v>
      </c>
      <c r="I476" s="10">
        <f>QUOTIENT(E476,H476)</f>
        <v>102</v>
      </c>
      <c r="J476" t="s">
        <v>21</v>
      </c>
      <c r="K476" t="s">
        <v>22</v>
      </c>
      <c r="L476">
        <v>1418709600</v>
      </c>
      <c r="M476" s="14">
        <f>(((L476/60)/60)/24)+DATE(1970,1,1)</f>
        <v>41989.25</v>
      </c>
      <c r="N476">
        <v>1418796000</v>
      </c>
      <c r="O476" s="14">
        <f>(((N476/60)/60)/24)+DATE(1970,1,1)</f>
        <v>41990.25</v>
      </c>
      <c r="P476" t="b">
        <v>0</v>
      </c>
      <c r="Q476" t="b">
        <v>0</v>
      </c>
      <c r="R476" t="s">
        <v>269</v>
      </c>
      <c r="S476" t="s">
        <v>2037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8">
        <f>E477/D477</f>
        <v>1.1394594594594594</v>
      </c>
      <c r="G477" t="s">
        <v>20</v>
      </c>
      <c r="H477">
        <v>211</v>
      </c>
      <c r="I477" s="10">
        <f>QUOTIENT(E477,H477)</f>
        <v>39</v>
      </c>
      <c r="J477" t="s">
        <v>21</v>
      </c>
      <c r="K477" t="s">
        <v>22</v>
      </c>
      <c r="L477">
        <v>1372136400</v>
      </c>
      <c r="M477" s="14">
        <f>(((L477/60)/60)/24)+DATE(1970,1,1)</f>
        <v>41450.208333333336</v>
      </c>
      <c r="N477">
        <v>1372482000</v>
      </c>
      <c r="O477" s="14">
        <f>(((N477/60)/60)/24)+DATE(1970,1,1)</f>
        <v>41454.208333333336</v>
      </c>
      <c r="P477" t="b">
        <v>0</v>
      </c>
      <c r="Q477" t="b">
        <v>1</v>
      </c>
      <c r="R477" t="s">
        <v>206</v>
      </c>
      <c r="S477" t="s">
        <v>2044</v>
      </c>
      <c r="T477" t="s">
        <v>2052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8">
        <f>E478/D478</f>
        <v>0.29828720626631855</v>
      </c>
      <c r="G478" t="s">
        <v>14</v>
      </c>
      <c r="H478">
        <v>1120</v>
      </c>
      <c r="I478" s="10">
        <f>QUOTIENT(E478,H478)</f>
        <v>51</v>
      </c>
      <c r="J478" t="s">
        <v>21</v>
      </c>
      <c r="K478" t="s">
        <v>22</v>
      </c>
      <c r="L478">
        <v>1533877200</v>
      </c>
      <c r="M478" s="14">
        <f>(((L478/60)/60)/24)+DATE(1970,1,1)</f>
        <v>43322.208333333328</v>
      </c>
      <c r="N478">
        <v>1534395600</v>
      </c>
      <c r="O478" s="14">
        <f>(((N478/60)/60)/24)+DATE(1970,1,1)</f>
        <v>43328.208333333328</v>
      </c>
      <c r="P478" t="b">
        <v>0</v>
      </c>
      <c r="Q478" t="b">
        <v>0</v>
      </c>
      <c r="R478" t="s">
        <v>119</v>
      </c>
      <c r="S478" t="s">
        <v>2044</v>
      </c>
      <c r="T478" t="s">
        <v>2054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8">
        <f>E479/D479</f>
        <v>0.54270588235294115</v>
      </c>
      <c r="G479" t="s">
        <v>14</v>
      </c>
      <c r="H479">
        <v>113</v>
      </c>
      <c r="I479" s="10">
        <f>QUOTIENT(E479,H479)</f>
        <v>40</v>
      </c>
      <c r="J479" t="s">
        <v>21</v>
      </c>
      <c r="K479" t="s">
        <v>22</v>
      </c>
      <c r="L479">
        <v>1309064400</v>
      </c>
      <c r="M479" s="14">
        <f>(((L479/60)/60)/24)+DATE(1970,1,1)</f>
        <v>40720.208333333336</v>
      </c>
      <c r="N479">
        <v>1311397200</v>
      </c>
      <c r="O479" s="14">
        <f>(((N479/60)/60)/24)+DATE(1970,1,1)</f>
        <v>40747.208333333336</v>
      </c>
      <c r="P479" t="b">
        <v>0</v>
      </c>
      <c r="Q479" t="b">
        <v>0</v>
      </c>
      <c r="R479" t="s">
        <v>474</v>
      </c>
      <c r="S479" t="s">
        <v>2037</v>
      </c>
      <c r="T479" t="s">
        <v>2053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8">
        <f>E480/D480</f>
        <v>2.3634156976744185</v>
      </c>
      <c r="G480" t="s">
        <v>20</v>
      </c>
      <c r="H480">
        <v>2756</v>
      </c>
      <c r="I480" s="10">
        <f>QUOTIENT(E480,H480)</f>
        <v>58</v>
      </c>
      <c r="J480" t="s">
        <v>21</v>
      </c>
      <c r="K480" t="s">
        <v>22</v>
      </c>
      <c r="L480">
        <v>1425877200</v>
      </c>
      <c r="M480" s="14">
        <f>(((L480/60)/60)/24)+DATE(1970,1,1)</f>
        <v>42072.208333333328</v>
      </c>
      <c r="N480">
        <v>1426914000</v>
      </c>
      <c r="O480" s="14">
        <f>(((N480/60)/60)/24)+DATE(1970,1,1)</f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2049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8">
        <f>E481/D481</f>
        <v>5.1291666666666664</v>
      </c>
      <c r="G481" t="s">
        <v>20</v>
      </c>
      <c r="H481">
        <v>173</v>
      </c>
      <c r="I481" s="10">
        <f>QUOTIENT(E481,H481)</f>
        <v>71</v>
      </c>
      <c r="J481" t="s">
        <v>40</v>
      </c>
      <c r="K481" t="s">
        <v>41</v>
      </c>
      <c r="L481">
        <v>1501304400</v>
      </c>
      <c r="M481" s="14">
        <f>(((L481/60)/60)/24)+DATE(1970,1,1)</f>
        <v>42945.208333333328</v>
      </c>
      <c r="N481">
        <v>1501477200</v>
      </c>
      <c r="O481" s="14">
        <f>(((N481/60)/60)/24)+DATE(1970,1,1)</f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8">
        <f>E482/D482</f>
        <v>1.0065116279069768</v>
      </c>
      <c r="G482" t="s">
        <v>20</v>
      </c>
      <c r="H482">
        <v>87</v>
      </c>
      <c r="I482" s="10">
        <f>QUOTIENT(E482,H482)</f>
        <v>99</v>
      </c>
      <c r="J482" t="s">
        <v>21</v>
      </c>
      <c r="K482" t="s">
        <v>22</v>
      </c>
      <c r="L482">
        <v>1268287200</v>
      </c>
      <c r="M482" s="14">
        <f>(((L482/60)/60)/24)+DATE(1970,1,1)</f>
        <v>40248.25</v>
      </c>
      <c r="N482">
        <v>1269061200</v>
      </c>
      <c r="O482" s="14">
        <f>(((N482/60)/60)/24)+DATE(1970,1,1)</f>
        <v>40257.208333333336</v>
      </c>
      <c r="P482" t="b">
        <v>0</v>
      </c>
      <c r="Q482" t="b">
        <v>1</v>
      </c>
      <c r="R482" t="s">
        <v>122</v>
      </c>
      <c r="S482" t="s">
        <v>2042</v>
      </c>
      <c r="T482" t="s">
        <v>2043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8">
        <f>E483/D483</f>
        <v>0.81348423194303154</v>
      </c>
      <c r="G483" t="s">
        <v>14</v>
      </c>
      <c r="H483">
        <v>1538</v>
      </c>
      <c r="I483" s="10">
        <f>QUOTIENT(E483,H483)</f>
        <v>103</v>
      </c>
      <c r="J483" t="s">
        <v>21</v>
      </c>
      <c r="K483" t="s">
        <v>22</v>
      </c>
      <c r="L483">
        <v>1412139600</v>
      </c>
      <c r="M483" s="14">
        <f>(((L483/60)/60)/24)+DATE(1970,1,1)</f>
        <v>41913.208333333336</v>
      </c>
      <c r="N483">
        <v>1415772000</v>
      </c>
      <c r="O483" s="14">
        <f>(((N483/60)/60)/24)+DATE(1970,1,1)</f>
        <v>41955.25</v>
      </c>
      <c r="P483" t="b">
        <v>0</v>
      </c>
      <c r="Q483" t="b">
        <v>1</v>
      </c>
      <c r="R483" t="s">
        <v>33</v>
      </c>
      <c r="S483" t="s">
        <v>2033</v>
      </c>
      <c r="T483" t="s">
        <v>2034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8">
        <f>E484/D484</f>
        <v>0.16404761904761905</v>
      </c>
      <c r="G484" t="s">
        <v>14</v>
      </c>
      <c r="H484">
        <v>9</v>
      </c>
      <c r="I484" s="10">
        <f>QUOTIENT(E484,H484)</f>
        <v>76</v>
      </c>
      <c r="J484" t="s">
        <v>21</v>
      </c>
      <c r="K484" t="s">
        <v>22</v>
      </c>
      <c r="L484">
        <v>1330063200</v>
      </c>
      <c r="M484" s="14">
        <f>(((L484/60)/60)/24)+DATE(1970,1,1)</f>
        <v>40963.25</v>
      </c>
      <c r="N484">
        <v>1331013600</v>
      </c>
      <c r="O484" s="14">
        <f>(((N484/60)/60)/24)+DATE(1970,1,1)</f>
        <v>40974.25</v>
      </c>
      <c r="P484" t="b">
        <v>0</v>
      </c>
      <c r="Q484" t="b">
        <v>1</v>
      </c>
      <c r="R484" t="s">
        <v>119</v>
      </c>
      <c r="S484" t="s">
        <v>2044</v>
      </c>
      <c r="T484" t="s">
        <v>2054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8">
        <f>E485/D485</f>
        <v>0.52774617067833696</v>
      </c>
      <c r="G485" t="s">
        <v>14</v>
      </c>
      <c r="H485">
        <v>554</v>
      </c>
      <c r="I485" s="10">
        <f>QUOTIENT(E485,H485)</f>
        <v>87</v>
      </c>
      <c r="J485" t="s">
        <v>21</v>
      </c>
      <c r="K485" t="s">
        <v>22</v>
      </c>
      <c r="L485">
        <v>1576130400</v>
      </c>
      <c r="M485" s="14">
        <f>(((L485/60)/60)/24)+DATE(1970,1,1)</f>
        <v>43811.25</v>
      </c>
      <c r="N485">
        <v>1576735200</v>
      </c>
      <c r="O485" s="14">
        <f>(((N485/60)/60)/24)+DATE(1970,1,1)</f>
        <v>43818.25</v>
      </c>
      <c r="P485" t="b">
        <v>0</v>
      </c>
      <c r="Q485" t="b">
        <v>0</v>
      </c>
      <c r="R485" t="s">
        <v>33</v>
      </c>
      <c r="S485" t="s">
        <v>2033</v>
      </c>
      <c r="T485" t="s">
        <v>2034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8">
        <f>E486/D486</f>
        <v>2.6020608108108108</v>
      </c>
      <c r="G486" t="s">
        <v>20</v>
      </c>
      <c r="H486">
        <v>1572</v>
      </c>
      <c r="I486" s="10">
        <f>QUOTIENT(E486,H486)</f>
        <v>48</v>
      </c>
      <c r="J486" t="s">
        <v>40</v>
      </c>
      <c r="K486" t="s">
        <v>41</v>
      </c>
      <c r="L486">
        <v>1407128400</v>
      </c>
      <c r="M486" s="14">
        <f>(((L486/60)/60)/24)+DATE(1970,1,1)</f>
        <v>41855.208333333336</v>
      </c>
      <c r="N486">
        <v>1411362000</v>
      </c>
      <c r="O486" s="14">
        <f>(((N486/60)/60)/24)+DATE(1970,1,1)</f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8">
        <f>E487/D487</f>
        <v>0.30732891832229581</v>
      </c>
      <c r="G487" t="s">
        <v>14</v>
      </c>
      <c r="H487">
        <v>648</v>
      </c>
      <c r="I487" s="10">
        <f>QUOTIENT(E487,H487)</f>
        <v>42</v>
      </c>
      <c r="J487" t="s">
        <v>40</v>
      </c>
      <c r="K487" t="s">
        <v>41</v>
      </c>
      <c r="L487">
        <v>1560142800</v>
      </c>
      <c r="M487" s="14">
        <f>(((L487/60)/60)/24)+DATE(1970,1,1)</f>
        <v>43626.208333333328</v>
      </c>
      <c r="N487">
        <v>1563685200</v>
      </c>
      <c r="O487" s="14">
        <f>(((N487/60)/60)/24)+DATE(1970,1,1)</f>
        <v>43667.208333333328</v>
      </c>
      <c r="P487" t="b">
        <v>0</v>
      </c>
      <c r="Q487" t="b">
        <v>0</v>
      </c>
      <c r="R487" t="s">
        <v>33</v>
      </c>
      <c r="S487" t="s">
        <v>2033</v>
      </c>
      <c r="T487" t="s">
        <v>2034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8">
        <f>E488/D488</f>
        <v>0.13500000000000001</v>
      </c>
      <c r="G488" t="s">
        <v>14</v>
      </c>
      <c r="H488">
        <v>21</v>
      </c>
      <c r="I488" s="10">
        <f>QUOTIENT(E488,H488)</f>
        <v>33</v>
      </c>
      <c r="J488" t="s">
        <v>40</v>
      </c>
      <c r="K488" t="s">
        <v>41</v>
      </c>
      <c r="L488">
        <v>1520575200</v>
      </c>
      <c r="M488" s="14">
        <f>(((L488/60)/60)/24)+DATE(1970,1,1)</f>
        <v>43168.25</v>
      </c>
      <c r="N488">
        <v>1521867600</v>
      </c>
      <c r="O488" s="14">
        <f>(((N488/60)/60)/24)+DATE(1970,1,1)</f>
        <v>43183.208333333328</v>
      </c>
      <c r="P488" t="b">
        <v>0</v>
      </c>
      <c r="Q488" t="b">
        <v>1</v>
      </c>
      <c r="R488" t="s">
        <v>206</v>
      </c>
      <c r="S488" t="s">
        <v>2044</v>
      </c>
      <c r="T488" t="s">
        <v>2052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8">
        <f>E489/D489</f>
        <v>1.7862556663644606</v>
      </c>
      <c r="G489" t="s">
        <v>20</v>
      </c>
      <c r="H489">
        <v>2346</v>
      </c>
      <c r="I489" s="10">
        <f>QUOTIENT(E489,H489)</f>
        <v>83</v>
      </c>
      <c r="J489" t="s">
        <v>21</v>
      </c>
      <c r="K489" t="s">
        <v>22</v>
      </c>
      <c r="L489">
        <v>1492664400</v>
      </c>
      <c r="M489" s="14">
        <f>(((L489/60)/60)/24)+DATE(1970,1,1)</f>
        <v>42845.208333333328</v>
      </c>
      <c r="N489">
        <v>1495515600</v>
      </c>
      <c r="O489" s="14">
        <f>(((N489/60)/60)/24)+DATE(1970,1,1)</f>
        <v>42878.208333333328</v>
      </c>
      <c r="P489" t="b">
        <v>0</v>
      </c>
      <c r="Q489" t="b">
        <v>0</v>
      </c>
      <c r="R489" t="s">
        <v>33</v>
      </c>
      <c r="S489" t="s">
        <v>2033</v>
      </c>
      <c r="T489" t="s">
        <v>2034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8">
        <f>E490/D490</f>
        <v>2.2005660377358489</v>
      </c>
      <c r="G490" t="s">
        <v>20</v>
      </c>
      <c r="H490">
        <v>115</v>
      </c>
      <c r="I490" s="10">
        <f>QUOTIENT(E490,H490)</f>
        <v>101</v>
      </c>
      <c r="J490" t="s">
        <v>21</v>
      </c>
      <c r="K490" t="s">
        <v>22</v>
      </c>
      <c r="L490">
        <v>1454479200</v>
      </c>
      <c r="M490" s="14">
        <f>(((L490/60)/60)/24)+DATE(1970,1,1)</f>
        <v>42403.25</v>
      </c>
      <c r="N490">
        <v>1455948000</v>
      </c>
      <c r="O490" s="14">
        <f>(((N490/60)/60)/24)+DATE(1970,1,1)</f>
        <v>42420.25</v>
      </c>
      <c r="P490" t="b">
        <v>0</v>
      </c>
      <c r="Q490" t="b">
        <v>0</v>
      </c>
      <c r="R490" t="s">
        <v>33</v>
      </c>
      <c r="S490" t="s">
        <v>2033</v>
      </c>
      <c r="T490" t="s">
        <v>2034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8">
        <f>E491/D491</f>
        <v>1.015108695652174</v>
      </c>
      <c r="G491" t="s">
        <v>20</v>
      </c>
      <c r="H491">
        <v>85</v>
      </c>
      <c r="I491" s="10">
        <f>QUOTIENT(E491,H491)</f>
        <v>109</v>
      </c>
      <c r="J491" t="s">
        <v>107</v>
      </c>
      <c r="K491" t="s">
        <v>108</v>
      </c>
      <c r="L491">
        <v>1281934800</v>
      </c>
      <c r="M491" s="14">
        <f>(((L491/60)/60)/24)+DATE(1970,1,1)</f>
        <v>40406.208333333336</v>
      </c>
      <c r="N491">
        <v>1282366800</v>
      </c>
      <c r="O491" s="14">
        <f>(((N491/60)/60)/24)+DATE(1970,1,1)</f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2049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8">
        <f>E492/D492</f>
        <v>1.915</v>
      </c>
      <c r="G492" t="s">
        <v>20</v>
      </c>
      <c r="H492">
        <v>144</v>
      </c>
      <c r="I492" s="10">
        <f>QUOTIENT(E492,H492)</f>
        <v>31</v>
      </c>
      <c r="J492" t="s">
        <v>21</v>
      </c>
      <c r="K492" t="s">
        <v>22</v>
      </c>
      <c r="L492">
        <v>1573970400</v>
      </c>
      <c r="M492" s="14">
        <f>(((L492/60)/60)/24)+DATE(1970,1,1)</f>
        <v>43786.25</v>
      </c>
      <c r="N492">
        <v>1574575200</v>
      </c>
      <c r="O492" s="14">
        <f>(((N492/60)/60)/24)+DATE(1970,1,1)</f>
        <v>43793.25</v>
      </c>
      <c r="P492" t="b">
        <v>0</v>
      </c>
      <c r="Q492" t="b">
        <v>0</v>
      </c>
      <c r="R492" t="s">
        <v>1029</v>
      </c>
      <c r="S492" t="s">
        <v>2061</v>
      </c>
      <c r="T492" t="s">
        <v>2062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8">
        <f>E493/D493</f>
        <v>3.0534683098591549</v>
      </c>
      <c r="G493" t="s">
        <v>20</v>
      </c>
      <c r="H493">
        <v>2443</v>
      </c>
      <c r="I493" s="10">
        <f>QUOTIENT(E493,H493)</f>
        <v>70</v>
      </c>
      <c r="J493" t="s">
        <v>21</v>
      </c>
      <c r="K493" t="s">
        <v>22</v>
      </c>
      <c r="L493">
        <v>1372654800</v>
      </c>
      <c r="M493" s="14">
        <f>(((L493/60)/60)/24)+DATE(1970,1,1)</f>
        <v>41456.208333333336</v>
      </c>
      <c r="N493">
        <v>1374901200</v>
      </c>
      <c r="O493" s="14">
        <f>(((N493/60)/60)/24)+DATE(1970,1,1)</f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8">
        <f>E494/D494</f>
        <v>0.23995287958115183</v>
      </c>
      <c r="G494" t="s">
        <v>74</v>
      </c>
      <c r="H494">
        <v>595</v>
      </c>
      <c r="I494" s="10">
        <f>QUOTIENT(E494,H494)</f>
        <v>77</v>
      </c>
      <c r="J494" t="s">
        <v>21</v>
      </c>
      <c r="K494" t="s">
        <v>22</v>
      </c>
      <c r="L494">
        <v>1275886800</v>
      </c>
      <c r="M494" s="14">
        <f>(((L494/60)/60)/24)+DATE(1970,1,1)</f>
        <v>40336.208333333336</v>
      </c>
      <c r="N494">
        <v>1278910800</v>
      </c>
      <c r="O494" s="14">
        <f>(((N494/60)/60)/24)+DATE(1970,1,1)</f>
        <v>40371.208333333336</v>
      </c>
      <c r="P494" t="b">
        <v>1</v>
      </c>
      <c r="Q494" t="b">
        <v>1</v>
      </c>
      <c r="R494" t="s">
        <v>100</v>
      </c>
      <c r="S494" t="s">
        <v>2037</v>
      </c>
      <c r="T494" t="s">
        <v>2058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8">
        <f>E495/D495</f>
        <v>7.2377777777777776</v>
      </c>
      <c r="G495" t="s">
        <v>20</v>
      </c>
      <c r="H495">
        <v>64</v>
      </c>
      <c r="I495" s="10">
        <f>QUOTIENT(E495,H495)</f>
        <v>101</v>
      </c>
      <c r="J495" t="s">
        <v>21</v>
      </c>
      <c r="K495" t="s">
        <v>22</v>
      </c>
      <c r="L495">
        <v>1561784400</v>
      </c>
      <c r="M495" s="14">
        <f>(((L495/60)/60)/24)+DATE(1970,1,1)</f>
        <v>43645.208333333328</v>
      </c>
      <c r="N495">
        <v>1562907600</v>
      </c>
      <c r="O495" s="14">
        <f>(((N495/60)/60)/24)+DATE(1970,1,1)</f>
        <v>43658.208333333328</v>
      </c>
      <c r="P495" t="b">
        <v>0</v>
      </c>
      <c r="Q495" t="b">
        <v>0</v>
      </c>
      <c r="R495" t="s">
        <v>122</v>
      </c>
      <c r="S495" t="s">
        <v>2042</v>
      </c>
      <c r="T495" t="s">
        <v>2043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8">
        <f>E496/D496</f>
        <v>5.4736000000000002</v>
      </c>
      <c r="G496" t="s">
        <v>20</v>
      </c>
      <c r="H496">
        <v>268</v>
      </c>
      <c r="I496" s="10">
        <f>QUOTIENT(E496,H496)</f>
        <v>51</v>
      </c>
      <c r="J496" t="s">
        <v>21</v>
      </c>
      <c r="K496" t="s">
        <v>22</v>
      </c>
      <c r="L496">
        <v>1332392400</v>
      </c>
      <c r="M496" s="14">
        <f>(((L496/60)/60)/24)+DATE(1970,1,1)</f>
        <v>40990.208333333336</v>
      </c>
      <c r="N496">
        <v>1332478800</v>
      </c>
      <c r="O496" s="14">
        <f>(((N496/60)/60)/24)+DATE(1970,1,1)</f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2049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8">
        <f>E497/D497</f>
        <v>4.1449999999999996</v>
      </c>
      <c r="G497" t="s">
        <v>20</v>
      </c>
      <c r="H497">
        <v>195</v>
      </c>
      <c r="I497" s="10">
        <f>QUOTIENT(E497,H497)</f>
        <v>68</v>
      </c>
      <c r="J497" t="s">
        <v>36</v>
      </c>
      <c r="K497" t="s">
        <v>37</v>
      </c>
      <c r="L497">
        <v>1402376400</v>
      </c>
      <c r="M497" s="14">
        <f>(((L497/60)/60)/24)+DATE(1970,1,1)</f>
        <v>41800.208333333336</v>
      </c>
      <c r="N497">
        <v>1402722000</v>
      </c>
      <c r="O497" s="14">
        <f>(((N497/60)/60)/24)+DATE(1970,1,1)</f>
        <v>41804.208333333336</v>
      </c>
      <c r="P497" t="b">
        <v>0</v>
      </c>
      <c r="Q497" t="b">
        <v>0</v>
      </c>
      <c r="R497" t="s">
        <v>33</v>
      </c>
      <c r="S497" t="s">
        <v>2033</v>
      </c>
      <c r="T497" t="s">
        <v>2034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8">
        <f>E498/D498</f>
        <v>9.0696409140369975E-3</v>
      </c>
      <c r="G498" t="s">
        <v>14</v>
      </c>
      <c r="H498">
        <v>54</v>
      </c>
      <c r="I498" s="10">
        <f>QUOTIENT(E498,H498)</f>
        <v>30</v>
      </c>
      <c r="J498" t="s">
        <v>21</v>
      </c>
      <c r="K498" t="s">
        <v>22</v>
      </c>
      <c r="L498">
        <v>1495342800</v>
      </c>
      <c r="M498" s="14">
        <f>(((L498/60)/60)/24)+DATE(1970,1,1)</f>
        <v>42876.208333333328</v>
      </c>
      <c r="N498">
        <v>1496811600</v>
      </c>
      <c r="O498" s="14">
        <f>(((N498/60)/60)/24)+DATE(1970,1,1)</f>
        <v>42893.208333333328</v>
      </c>
      <c r="P498" t="b">
        <v>0</v>
      </c>
      <c r="Q498" t="b">
        <v>0</v>
      </c>
      <c r="R498" t="s">
        <v>71</v>
      </c>
      <c r="S498" t="s">
        <v>2037</v>
      </c>
      <c r="T498" t="s">
        <v>2038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8">
        <f>E499/D499</f>
        <v>0.34173469387755101</v>
      </c>
      <c r="G499" t="s">
        <v>14</v>
      </c>
      <c r="H499">
        <v>120</v>
      </c>
      <c r="I499" s="10">
        <f>QUOTIENT(E499,H499)</f>
        <v>27</v>
      </c>
      <c r="J499" t="s">
        <v>21</v>
      </c>
      <c r="K499" t="s">
        <v>22</v>
      </c>
      <c r="L499">
        <v>1482213600</v>
      </c>
      <c r="M499" s="14">
        <f>(((L499/60)/60)/24)+DATE(1970,1,1)</f>
        <v>42724.25</v>
      </c>
      <c r="N499">
        <v>1482213600</v>
      </c>
      <c r="O499" s="14">
        <f>(((N499/60)/60)/24)+DATE(1970,1,1)</f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2049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8">
        <f>E500/D500</f>
        <v>0.239488107549121</v>
      </c>
      <c r="G500" t="s">
        <v>14</v>
      </c>
      <c r="H500">
        <v>579</v>
      </c>
      <c r="I500" s="10">
        <f>QUOTIENT(E500,H500)</f>
        <v>79</v>
      </c>
      <c r="J500" t="s">
        <v>36</v>
      </c>
      <c r="K500" t="s">
        <v>37</v>
      </c>
      <c r="L500">
        <v>1420092000</v>
      </c>
      <c r="M500" s="14">
        <f>(((L500/60)/60)/24)+DATE(1970,1,1)</f>
        <v>42005.25</v>
      </c>
      <c r="N500">
        <v>1420264800</v>
      </c>
      <c r="O500" s="14">
        <f>(((N500/60)/60)/24)+DATE(1970,1,1)</f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8">
        <f>E501/D501</f>
        <v>0.48072649572649573</v>
      </c>
      <c r="G501" t="s">
        <v>14</v>
      </c>
      <c r="H501">
        <v>2072</v>
      </c>
      <c r="I501" s="10">
        <f>QUOTIENT(E501,H501)</f>
        <v>38</v>
      </c>
      <c r="J501" t="s">
        <v>21</v>
      </c>
      <c r="K501" t="s">
        <v>22</v>
      </c>
      <c r="L501">
        <v>1458018000</v>
      </c>
      <c r="M501" s="14">
        <f>(((L501/60)/60)/24)+DATE(1970,1,1)</f>
        <v>42444.208333333328</v>
      </c>
      <c r="N501">
        <v>1458450000</v>
      </c>
      <c r="O501" s="14">
        <f>(((N501/60)/60)/24)+DATE(1970,1,1)</f>
        <v>42449.208333333328</v>
      </c>
      <c r="P501" t="b">
        <v>0</v>
      </c>
      <c r="Q501" t="b">
        <v>1</v>
      </c>
      <c r="R501" t="s">
        <v>42</v>
      </c>
      <c r="S501" t="s">
        <v>2037</v>
      </c>
      <c r="T501" t="s">
        <v>2051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8">
        <f>E502/D502</f>
        <v>0</v>
      </c>
      <c r="G502" t="s">
        <v>14</v>
      </c>
      <c r="H502">
        <v>0</v>
      </c>
      <c r="I502" s="10" t="e">
        <f>QUOTIENT(E502,H502)</f>
        <v>#DIV/0!</v>
      </c>
      <c r="J502" t="s">
        <v>21</v>
      </c>
      <c r="K502" t="s">
        <v>22</v>
      </c>
      <c r="L502">
        <v>1367384400</v>
      </c>
      <c r="M502" s="14">
        <f>(((L502/60)/60)/24)+DATE(1970,1,1)</f>
        <v>41395.208333333336</v>
      </c>
      <c r="N502">
        <v>1369803600</v>
      </c>
      <c r="O502" s="14">
        <f>(((N502/60)/60)/24)+DATE(1970,1,1)</f>
        <v>41423.208333333336</v>
      </c>
      <c r="P502" t="b">
        <v>0</v>
      </c>
      <c r="Q502" t="b">
        <v>1</v>
      </c>
      <c r="R502" t="s">
        <v>33</v>
      </c>
      <c r="S502" t="s">
        <v>2033</v>
      </c>
      <c r="T502" t="s">
        <v>2034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8">
        <f>E503/D503</f>
        <v>0.70145182291666663</v>
      </c>
      <c r="G503" t="s">
        <v>14</v>
      </c>
      <c r="H503">
        <v>1796</v>
      </c>
      <c r="I503" s="10">
        <f>QUOTIENT(E503,H503)</f>
        <v>59</v>
      </c>
      <c r="J503" t="s">
        <v>21</v>
      </c>
      <c r="K503" t="s">
        <v>22</v>
      </c>
      <c r="L503">
        <v>1363064400</v>
      </c>
      <c r="M503" s="14">
        <f>(((L503/60)/60)/24)+DATE(1970,1,1)</f>
        <v>41345.208333333336</v>
      </c>
      <c r="N503">
        <v>1363237200</v>
      </c>
      <c r="O503" s="14">
        <f>(((N503/60)/60)/24)+DATE(1970,1,1)</f>
        <v>41347.208333333336</v>
      </c>
      <c r="P503" t="b">
        <v>0</v>
      </c>
      <c r="Q503" t="b">
        <v>0</v>
      </c>
      <c r="R503" t="s">
        <v>42</v>
      </c>
      <c r="S503" t="s">
        <v>2037</v>
      </c>
      <c r="T503" t="s">
        <v>2051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8">
        <f>E504/D504</f>
        <v>5.2992307692307694</v>
      </c>
      <c r="G504" t="s">
        <v>20</v>
      </c>
      <c r="H504">
        <v>186</v>
      </c>
      <c r="I504" s="10">
        <f>QUOTIENT(E504,H504)</f>
        <v>37</v>
      </c>
      <c r="J504" t="s">
        <v>26</v>
      </c>
      <c r="K504" t="s">
        <v>27</v>
      </c>
      <c r="L504">
        <v>1343365200</v>
      </c>
      <c r="M504" s="14">
        <f>(((L504/60)/60)/24)+DATE(1970,1,1)</f>
        <v>41117.208333333336</v>
      </c>
      <c r="N504">
        <v>1345870800</v>
      </c>
      <c r="O504" s="14">
        <f>(((N504/60)/60)/24)+DATE(1970,1,1)</f>
        <v>41146.208333333336</v>
      </c>
      <c r="P504" t="b">
        <v>0</v>
      </c>
      <c r="Q504" t="b">
        <v>1</v>
      </c>
      <c r="R504" t="s">
        <v>89</v>
      </c>
      <c r="S504" t="s">
        <v>2055</v>
      </c>
      <c r="T504" t="s">
        <v>2056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8">
        <f>E505/D505</f>
        <v>1.8032549019607844</v>
      </c>
      <c r="G505" t="s">
        <v>20</v>
      </c>
      <c r="H505">
        <v>460</v>
      </c>
      <c r="I505" s="10">
        <f>QUOTIENT(E505,H505)</f>
        <v>99</v>
      </c>
      <c r="J505" t="s">
        <v>21</v>
      </c>
      <c r="K505" t="s">
        <v>22</v>
      </c>
      <c r="L505">
        <v>1435726800</v>
      </c>
      <c r="M505" s="14">
        <f>(((L505/60)/60)/24)+DATE(1970,1,1)</f>
        <v>42186.208333333328</v>
      </c>
      <c r="N505">
        <v>1437454800</v>
      </c>
      <c r="O505" s="14">
        <f>(((N505/60)/60)/24)+DATE(1970,1,1)</f>
        <v>42206.208333333328</v>
      </c>
      <c r="P505" t="b">
        <v>0</v>
      </c>
      <c r="Q505" t="b">
        <v>0</v>
      </c>
      <c r="R505" t="s">
        <v>53</v>
      </c>
      <c r="S505" t="s">
        <v>2037</v>
      </c>
      <c r="T505" t="s">
        <v>2050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8">
        <f>E506/D506</f>
        <v>0.92320000000000002</v>
      </c>
      <c r="G506" t="s">
        <v>14</v>
      </c>
      <c r="H506">
        <v>62</v>
      </c>
      <c r="I506" s="10">
        <f>QUOTIENT(E506,H506)</f>
        <v>111</v>
      </c>
      <c r="J506" t="s">
        <v>107</v>
      </c>
      <c r="K506" t="s">
        <v>108</v>
      </c>
      <c r="L506">
        <v>1431925200</v>
      </c>
      <c r="M506" s="14">
        <f>(((L506/60)/60)/24)+DATE(1970,1,1)</f>
        <v>42142.208333333328</v>
      </c>
      <c r="N506">
        <v>1432011600</v>
      </c>
      <c r="O506" s="14">
        <f>(((N506/60)/60)/24)+DATE(1970,1,1)</f>
        <v>42143.208333333328</v>
      </c>
      <c r="P506" t="b">
        <v>0</v>
      </c>
      <c r="Q506" t="b">
        <v>0</v>
      </c>
      <c r="R506" t="s">
        <v>23</v>
      </c>
      <c r="S506" t="s">
        <v>2039</v>
      </c>
      <c r="T506" t="s">
        <v>2040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8">
        <f>E507/D507</f>
        <v>0.13901001112347053</v>
      </c>
      <c r="G507" t="s">
        <v>14</v>
      </c>
      <c r="H507">
        <v>347</v>
      </c>
      <c r="I507" s="10">
        <f>QUOTIENT(E507,H507)</f>
        <v>36</v>
      </c>
      <c r="J507" t="s">
        <v>21</v>
      </c>
      <c r="K507" t="s">
        <v>22</v>
      </c>
      <c r="L507">
        <v>1362722400</v>
      </c>
      <c r="M507" s="14">
        <f>(((L507/60)/60)/24)+DATE(1970,1,1)</f>
        <v>41341.25</v>
      </c>
      <c r="N507">
        <v>1366347600</v>
      </c>
      <c r="O507" s="14">
        <f>(((N507/60)/60)/24)+DATE(1970,1,1)</f>
        <v>41383.208333333336</v>
      </c>
      <c r="P507" t="b">
        <v>0</v>
      </c>
      <c r="Q507" t="b">
        <v>1</v>
      </c>
      <c r="R507" t="s">
        <v>133</v>
      </c>
      <c r="S507" t="s">
        <v>2044</v>
      </c>
      <c r="T507" t="s">
        <v>2057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8">
        <f>E508/D508</f>
        <v>9.2707777777777771</v>
      </c>
      <c r="G508" t="s">
        <v>20</v>
      </c>
      <c r="H508">
        <v>2528</v>
      </c>
      <c r="I508" s="10">
        <f>QUOTIENT(E508,H508)</f>
        <v>66</v>
      </c>
      <c r="J508" t="s">
        <v>21</v>
      </c>
      <c r="K508" t="s">
        <v>22</v>
      </c>
      <c r="L508">
        <v>1511416800</v>
      </c>
      <c r="M508" s="14">
        <f>(((L508/60)/60)/24)+DATE(1970,1,1)</f>
        <v>43062.25</v>
      </c>
      <c r="N508">
        <v>1512885600</v>
      </c>
      <c r="O508" s="14">
        <f>(((N508/60)/60)/24)+DATE(1970,1,1)</f>
        <v>43079.25</v>
      </c>
      <c r="P508" t="b">
        <v>0</v>
      </c>
      <c r="Q508" t="b">
        <v>1</v>
      </c>
      <c r="R508" t="s">
        <v>33</v>
      </c>
      <c r="S508" t="s">
        <v>2033</v>
      </c>
      <c r="T508" t="s">
        <v>2034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8">
        <f>E509/D509</f>
        <v>0.39857142857142858</v>
      </c>
      <c r="G509" t="s">
        <v>14</v>
      </c>
      <c r="H509">
        <v>19</v>
      </c>
      <c r="I509" s="10">
        <f>QUOTIENT(E509,H509)</f>
        <v>44</v>
      </c>
      <c r="J509" t="s">
        <v>21</v>
      </c>
      <c r="K509" t="s">
        <v>22</v>
      </c>
      <c r="L509">
        <v>1365483600</v>
      </c>
      <c r="M509" s="14">
        <f>(((L509/60)/60)/24)+DATE(1970,1,1)</f>
        <v>41373.208333333336</v>
      </c>
      <c r="N509">
        <v>1369717200</v>
      </c>
      <c r="O509" s="14">
        <f>(((N509/60)/60)/24)+DATE(1970,1,1)</f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8">
        <f>E510/D510</f>
        <v>1.1222929936305732</v>
      </c>
      <c r="G510" t="s">
        <v>20</v>
      </c>
      <c r="H510">
        <v>3657</v>
      </c>
      <c r="I510" s="10">
        <f>QUOTIENT(E510,H510)</f>
        <v>52</v>
      </c>
      <c r="J510" t="s">
        <v>21</v>
      </c>
      <c r="K510" t="s">
        <v>22</v>
      </c>
      <c r="L510">
        <v>1532840400</v>
      </c>
      <c r="M510" s="14">
        <f>(((L510/60)/60)/24)+DATE(1970,1,1)</f>
        <v>43310.208333333328</v>
      </c>
      <c r="N510">
        <v>1534654800</v>
      </c>
      <c r="O510" s="14">
        <f>(((N510/60)/60)/24)+DATE(1970,1,1)</f>
        <v>43331.208333333328</v>
      </c>
      <c r="P510" t="b">
        <v>0</v>
      </c>
      <c r="Q510" t="b">
        <v>0</v>
      </c>
      <c r="R510" t="s">
        <v>33</v>
      </c>
      <c r="S510" t="s">
        <v>2033</v>
      </c>
      <c r="T510" t="s">
        <v>2034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8">
        <f>E511/D511</f>
        <v>0.70925816023738875</v>
      </c>
      <c r="G511" t="s">
        <v>14</v>
      </c>
      <c r="H511">
        <v>1258</v>
      </c>
      <c r="I511" s="10">
        <f>QUOTIENT(E511,H511)</f>
        <v>95</v>
      </c>
      <c r="J511" t="s">
        <v>21</v>
      </c>
      <c r="K511" t="s">
        <v>22</v>
      </c>
      <c r="L511">
        <v>1336194000</v>
      </c>
      <c r="M511" s="14">
        <f>(((L511/60)/60)/24)+DATE(1970,1,1)</f>
        <v>41034.208333333336</v>
      </c>
      <c r="N511">
        <v>1337058000</v>
      </c>
      <c r="O511" s="14">
        <f>(((N511/60)/60)/24)+DATE(1970,1,1)</f>
        <v>41044.208333333336</v>
      </c>
      <c r="P511" t="b">
        <v>0</v>
      </c>
      <c r="Q511" t="b">
        <v>0</v>
      </c>
      <c r="R511" t="s">
        <v>33</v>
      </c>
      <c r="S511" t="s">
        <v>2033</v>
      </c>
      <c r="T511" t="s">
        <v>2034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8">
        <f>E512/D512</f>
        <v>1.1908974358974358</v>
      </c>
      <c r="G512" t="s">
        <v>20</v>
      </c>
      <c r="H512">
        <v>131</v>
      </c>
      <c r="I512" s="10">
        <f>QUOTIENT(E512,H512)</f>
        <v>70</v>
      </c>
      <c r="J512" t="s">
        <v>26</v>
      </c>
      <c r="K512" t="s">
        <v>27</v>
      </c>
      <c r="L512">
        <v>1527742800</v>
      </c>
      <c r="M512" s="14">
        <f>(((L512/60)/60)/24)+DATE(1970,1,1)</f>
        <v>43251.208333333328</v>
      </c>
      <c r="N512">
        <v>1529816400</v>
      </c>
      <c r="O512" s="14">
        <f>(((N512/60)/60)/24)+DATE(1970,1,1)</f>
        <v>43275.208333333328</v>
      </c>
      <c r="P512" t="b">
        <v>0</v>
      </c>
      <c r="Q512" t="b">
        <v>0</v>
      </c>
      <c r="R512" t="s">
        <v>53</v>
      </c>
      <c r="S512" t="s">
        <v>2037</v>
      </c>
      <c r="T512" t="s">
        <v>2050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8">
        <f>E513/D513</f>
        <v>0.24017591339648173</v>
      </c>
      <c r="G513" t="s">
        <v>14</v>
      </c>
      <c r="H513">
        <v>362</v>
      </c>
      <c r="I513" s="10">
        <f>QUOTIENT(E513,H513)</f>
        <v>98</v>
      </c>
      <c r="J513" t="s">
        <v>21</v>
      </c>
      <c r="K513" t="s">
        <v>22</v>
      </c>
      <c r="L513">
        <v>1564030800</v>
      </c>
      <c r="M513" s="14">
        <f>(((L513/60)/60)/24)+DATE(1970,1,1)</f>
        <v>43671.208333333328</v>
      </c>
      <c r="N513">
        <v>1564894800</v>
      </c>
      <c r="O513" s="14">
        <f>(((N513/60)/60)/24)+DATE(1970,1,1)</f>
        <v>43681.208333333328</v>
      </c>
      <c r="P513" t="b">
        <v>0</v>
      </c>
      <c r="Q513" t="b">
        <v>0</v>
      </c>
      <c r="R513" t="s">
        <v>33</v>
      </c>
      <c r="S513" t="s">
        <v>2033</v>
      </c>
      <c r="T513" t="s">
        <v>2034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8">
        <f>E514/D514</f>
        <v>1.3931868131868133</v>
      </c>
      <c r="G514" t="s">
        <v>20</v>
      </c>
      <c r="H514">
        <v>239</v>
      </c>
      <c r="I514" s="10">
        <f>QUOTIENT(E514,H514)</f>
        <v>53</v>
      </c>
      <c r="J514" t="s">
        <v>21</v>
      </c>
      <c r="K514" t="s">
        <v>22</v>
      </c>
      <c r="L514">
        <v>1404536400</v>
      </c>
      <c r="M514" s="14">
        <f>(((L514/60)/60)/24)+DATE(1970,1,1)</f>
        <v>41825.208333333336</v>
      </c>
      <c r="N514">
        <v>1404622800</v>
      </c>
      <c r="O514" s="14">
        <f>(((N514/60)/60)/24)+DATE(1970,1,1)</f>
        <v>41826.208333333336</v>
      </c>
      <c r="P514" t="b">
        <v>0</v>
      </c>
      <c r="Q514" t="b">
        <v>1</v>
      </c>
      <c r="R514" t="s">
        <v>89</v>
      </c>
      <c r="S514" t="s">
        <v>2055</v>
      </c>
      <c r="T514" t="s">
        <v>2056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8">
        <f>E515/D515</f>
        <v>0.39277108433734942</v>
      </c>
      <c r="G515" t="s">
        <v>74</v>
      </c>
      <c r="H515">
        <v>35</v>
      </c>
      <c r="I515" s="10">
        <f>QUOTIENT(E515,H515)</f>
        <v>93</v>
      </c>
      <c r="J515" t="s">
        <v>21</v>
      </c>
      <c r="K515" t="s">
        <v>22</v>
      </c>
      <c r="L515">
        <v>1284008400</v>
      </c>
      <c r="M515" s="14">
        <f>(((L515/60)/60)/24)+DATE(1970,1,1)</f>
        <v>40430.208333333336</v>
      </c>
      <c r="N515">
        <v>1284181200</v>
      </c>
      <c r="O515" s="14">
        <f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2037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8">
        <f>E516/D516</f>
        <v>0.22439077144917088</v>
      </c>
      <c r="G516" t="s">
        <v>74</v>
      </c>
      <c r="H516">
        <v>528</v>
      </c>
      <c r="I516" s="10">
        <f>QUOTIENT(E516,H516)</f>
        <v>58</v>
      </c>
      <c r="J516" t="s">
        <v>98</v>
      </c>
      <c r="K516" t="s">
        <v>99</v>
      </c>
      <c r="L516">
        <v>1386309600</v>
      </c>
      <c r="M516" s="14">
        <f>(((L516/60)/60)/24)+DATE(1970,1,1)</f>
        <v>41614.25</v>
      </c>
      <c r="N516">
        <v>1386741600</v>
      </c>
      <c r="O516" s="14">
        <f>(((N516/60)/60)/24)+DATE(1970,1,1)</f>
        <v>41619.25</v>
      </c>
      <c r="P516" t="b">
        <v>0</v>
      </c>
      <c r="Q516" t="b">
        <v>1</v>
      </c>
      <c r="R516" t="s">
        <v>23</v>
      </c>
      <c r="S516" t="s">
        <v>2039</v>
      </c>
      <c r="T516" t="s">
        <v>2040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8">
        <f>E517/D517</f>
        <v>0.55779069767441858</v>
      </c>
      <c r="G517" t="s">
        <v>14</v>
      </c>
      <c r="H517">
        <v>133</v>
      </c>
      <c r="I517" s="10">
        <f>QUOTIENT(E517,H517)</f>
        <v>36</v>
      </c>
      <c r="J517" t="s">
        <v>15</v>
      </c>
      <c r="K517" t="s">
        <v>16</v>
      </c>
      <c r="L517">
        <v>1324620000</v>
      </c>
      <c r="M517" s="14">
        <f>(((L517/60)/60)/24)+DATE(1970,1,1)</f>
        <v>40900.25</v>
      </c>
      <c r="N517">
        <v>1324792800</v>
      </c>
      <c r="O517" s="14">
        <f>(((N517/60)/60)/24)+DATE(1970,1,1)</f>
        <v>40902.25</v>
      </c>
      <c r="P517" t="b">
        <v>0</v>
      </c>
      <c r="Q517" t="b">
        <v>1</v>
      </c>
      <c r="R517" t="s">
        <v>33</v>
      </c>
      <c r="S517" t="s">
        <v>2033</v>
      </c>
      <c r="T517" t="s">
        <v>2034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8">
        <f>E518/D518</f>
        <v>0.42523125996810207</v>
      </c>
      <c r="G518" t="s">
        <v>14</v>
      </c>
      <c r="H518">
        <v>846</v>
      </c>
      <c r="I518" s="10">
        <f>QUOTIENT(E518,H518)</f>
        <v>63</v>
      </c>
      <c r="J518" t="s">
        <v>21</v>
      </c>
      <c r="K518" t="s">
        <v>22</v>
      </c>
      <c r="L518">
        <v>1281070800</v>
      </c>
      <c r="M518" s="14">
        <f>(((L518/60)/60)/24)+DATE(1970,1,1)</f>
        <v>40396.208333333336</v>
      </c>
      <c r="N518">
        <v>1284354000</v>
      </c>
      <c r="O518" s="14">
        <f>(((N518/60)/60)/24)+DATE(1970,1,1)</f>
        <v>40434.208333333336</v>
      </c>
      <c r="P518" t="b">
        <v>0</v>
      </c>
      <c r="Q518" t="b">
        <v>0</v>
      </c>
      <c r="R518" t="s">
        <v>68</v>
      </c>
      <c r="S518" t="s">
        <v>2044</v>
      </c>
      <c r="T518" t="s">
        <v>2045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8">
        <f>E519/D519</f>
        <v>1.1200000000000001</v>
      </c>
      <c r="G519" t="s">
        <v>20</v>
      </c>
      <c r="H519">
        <v>78</v>
      </c>
      <c r="I519" s="10">
        <f>QUOTIENT(E519,H519)</f>
        <v>84</v>
      </c>
      <c r="J519" t="s">
        <v>21</v>
      </c>
      <c r="K519" t="s">
        <v>22</v>
      </c>
      <c r="L519">
        <v>1493960400</v>
      </c>
      <c r="M519" s="14">
        <f>(((L519/60)/60)/24)+DATE(1970,1,1)</f>
        <v>42860.208333333328</v>
      </c>
      <c r="N519">
        <v>1494392400</v>
      </c>
      <c r="O519" s="14">
        <f>(((N519/60)/60)/24)+DATE(1970,1,1)</f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8">
        <f>E520/D520</f>
        <v>7.0681818181818179E-2</v>
      </c>
      <c r="G520" t="s">
        <v>14</v>
      </c>
      <c r="H520">
        <v>10</v>
      </c>
      <c r="I520" s="10">
        <f>QUOTIENT(E520,H520)</f>
        <v>62</v>
      </c>
      <c r="J520" t="s">
        <v>21</v>
      </c>
      <c r="K520" t="s">
        <v>22</v>
      </c>
      <c r="L520">
        <v>1519365600</v>
      </c>
      <c r="M520" s="14">
        <f>(((L520/60)/60)/24)+DATE(1970,1,1)</f>
        <v>43154.25</v>
      </c>
      <c r="N520">
        <v>1519538400</v>
      </c>
      <c r="O520" s="14">
        <f>(((N520/60)/60)/24)+DATE(1970,1,1)</f>
        <v>43156.25</v>
      </c>
      <c r="P520" t="b">
        <v>0</v>
      </c>
      <c r="Q520" t="b">
        <v>1</v>
      </c>
      <c r="R520" t="s">
        <v>71</v>
      </c>
      <c r="S520" t="s">
        <v>2037</v>
      </c>
      <c r="T520" t="s">
        <v>2038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8">
        <f>E521/D521</f>
        <v>1.0174563871693867</v>
      </c>
      <c r="G521" t="s">
        <v>20</v>
      </c>
      <c r="H521">
        <v>1773</v>
      </c>
      <c r="I521" s="10">
        <f>QUOTIENT(E521,H521)</f>
        <v>101</v>
      </c>
      <c r="J521" t="s">
        <v>21</v>
      </c>
      <c r="K521" t="s">
        <v>22</v>
      </c>
      <c r="L521">
        <v>1420696800</v>
      </c>
      <c r="M521" s="14">
        <f>(((L521/60)/60)/24)+DATE(1970,1,1)</f>
        <v>42012.25</v>
      </c>
      <c r="N521">
        <v>1421906400</v>
      </c>
      <c r="O521" s="14">
        <f>(((N521/60)/60)/24)+DATE(1970,1,1)</f>
        <v>42026.25</v>
      </c>
      <c r="P521" t="b">
        <v>0</v>
      </c>
      <c r="Q521" t="b">
        <v>1</v>
      </c>
      <c r="R521" t="s">
        <v>23</v>
      </c>
      <c r="S521" t="s">
        <v>2039</v>
      </c>
      <c r="T521" t="s">
        <v>2040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8">
        <f>E522/D522</f>
        <v>4.2575000000000003</v>
      </c>
      <c r="G522" t="s">
        <v>20</v>
      </c>
      <c r="H522">
        <v>32</v>
      </c>
      <c r="I522" s="10">
        <f>QUOTIENT(E522,H522)</f>
        <v>106</v>
      </c>
      <c r="J522" t="s">
        <v>21</v>
      </c>
      <c r="K522" t="s">
        <v>22</v>
      </c>
      <c r="L522">
        <v>1555650000</v>
      </c>
      <c r="M522" s="14">
        <f>(((L522/60)/60)/24)+DATE(1970,1,1)</f>
        <v>43574.208333333328</v>
      </c>
      <c r="N522">
        <v>1555909200</v>
      </c>
      <c r="O522" s="14">
        <f>(((N522/60)/60)/24)+DATE(1970,1,1)</f>
        <v>43577.208333333328</v>
      </c>
      <c r="P522" t="b">
        <v>0</v>
      </c>
      <c r="Q522" t="b">
        <v>0</v>
      </c>
      <c r="R522" t="s">
        <v>33</v>
      </c>
      <c r="S522" t="s">
        <v>2033</v>
      </c>
      <c r="T522" t="s">
        <v>2034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8">
        <f>E523/D523</f>
        <v>1.4553947368421052</v>
      </c>
      <c r="G523" t="s">
        <v>20</v>
      </c>
      <c r="H523">
        <v>369</v>
      </c>
      <c r="I523" s="10">
        <f>QUOTIENT(E523,H523)</f>
        <v>29</v>
      </c>
      <c r="J523" t="s">
        <v>21</v>
      </c>
      <c r="K523" t="s">
        <v>22</v>
      </c>
      <c r="L523">
        <v>1471928400</v>
      </c>
      <c r="M523" s="14">
        <f>(((L523/60)/60)/24)+DATE(1970,1,1)</f>
        <v>42605.208333333328</v>
      </c>
      <c r="N523">
        <v>1472446800</v>
      </c>
      <c r="O523" s="14">
        <f>(((N523/60)/60)/24)+DATE(1970,1,1)</f>
        <v>42611.208333333328</v>
      </c>
      <c r="P523" t="b">
        <v>0</v>
      </c>
      <c r="Q523" t="b">
        <v>1</v>
      </c>
      <c r="R523" t="s">
        <v>53</v>
      </c>
      <c r="S523" t="s">
        <v>2037</v>
      </c>
      <c r="T523" t="s">
        <v>2050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8">
        <f>E524/D524</f>
        <v>0.32453465346534655</v>
      </c>
      <c r="G524" t="s">
        <v>14</v>
      </c>
      <c r="H524">
        <v>191</v>
      </c>
      <c r="I524" s="10">
        <f>QUOTIENT(E524,H524)</f>
        <v>85</v>
      </c>
      <c r="J524" t="s">
        <v>21</v>
      </c>
      <c r="K524" t="s">
        <v>22</v>
      </c>
      <c r="L524">
        <v>1341291600</v>
      </c>
      <c r="M524" s="14">
        <f>(((L524/60)/60)/24)+DATE(1970,1,1)</f>
        <v>41093.208333333336</v>
      </c>
      <c r="N524">
        <v>1342328400</v>
      </c>
      <c r="O524" s="14">
        <f>(((N524/60)/60)/24)+DATE(1970,1,1)</f>
        <v>41105.208333333336</v>
      </c>
      <c r="P524" t="b">
        <v>0</v>
      </c>
      <c r="Q524" t="b">
        <v>0</v>
      </c>
      <c r="R524" t="s">
        <v>100</v>
      </c>
      <c r="S524" t="s">
        <v>2037</v>
      </c>
      <c r="T524" t="s">
        <v>2058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8">
        <f>E525/D525</f>
        <v>7.003333333333333</v>
      </c>
      <c r="G525" t="s">
        <v>20</v>
      </c>
      <c r="H525">
        <v>89</v>
      </c>
      <c r="I525" s="10">
        <f>QUOTIENT(E525,H525)</f>
        <v>70</v>
      </c>
      <c r="J525" t="s">
        <v>21</v>
      </c>
      <c r="K525" t="s">
        <v>22</v>
      </c>
      <c r="L525">
        <v>1267682400</v>
      </c>
      <c r="M525" s="14">
        <f>(((L525/60)/60)/24)+DATE(1970,1,1)</f>
        <v>40241.25</v>
      </c>
      <c r="N525">
        <v>1268114400</v>
      </c>
      <c r="O525" s="14">
        <f>(((N525/60)/60)/24)+DATE(1970,1,1)</f>
        <v>40246.25</v>
      </c>
      <c r="P525" t="b">
        <v>0</v>
      </c>
      <c r="Q525" t="b">
        <v>0</v>
      </c>
      <c r="R525" t="s">
        <v>100</v>
      </c>
      <c r="S525" t="s">
        <v>2037</v>
      </c>
      <c r="T525" t="s">
        <v>2058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8">
        <f>E526/D526</f>
        <v>0.83904860392967939</v>
      </c>
      <c r="G526" t="s">
        <v>14</v>
      </c>
      <c r="H526">
        <v>1979</v>
      </c>
      <c r="I526" s="10">
        <f>QUOTIENT(E526,H526)</f>
        <v>40</v>
      </c>
      <c r="J526" t="s">
        <v>21</v>
      </c>
      <c r="K526" t="s">
        <v>22</v>
      </c>
      <c r="L526">
        <v>1272258000</v>
      </c>
      <c r="M526" s="14">
        <f>(((L526/60)/60)/24)+DATE(1970,1,1)</f>
        <v>40294.208333333336</v>
      </c>
      <c r="N526">
        <v>1273381200</v>
      </c>
      <c r="O526" s="14">
        <f>(((N526/60)/60)/24)+DATE(1970,1,1)</f>
        <v>40307.208333333336</v>
      </c>
      <c r="P526" t="b">
        <v>0</v>
      </c>
      <c r="Q526" t="b">
        <v>0</v>
      </c>
      <c r="R526" t="s">
        <v>33</v>
      </c>
      <c r="S526" t="s">
        <v>2033</v>
      </c>
      <c r="T526" t="s">
        <v>2034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8">
        <f>E527/D527</f>
        <v>0.84190476190476193</v>
      </c>
      <c r="G527" t="s">
        <v>14</v>
      </c>
      <c r="H527">
        <v>63</v>
      </c>
      <c r="I527" s="10">
        <f>QUOTIENT(E527,H527)</f>
        <v>28</v>
      </c>
      <c r="J527" t="s">
        <v>21</v>
      </c>
      <c r="K527" t="s">
        <v>22</v>
      </c>
      <c r="L527">
        <v>1290492000</v>
      </c>
      <c r="M527" s="14">
        <f>(((L527/60)/60)/24)+DATE(1970,1,1)</f>
        <v>40505.25</v>
      </c>
      <c r="N527">
        <v>1290837600</v>
      </c>
      <c r="O527" s="14">
        <f>(((N527/60)/60)/24)+DATE(1970,1,1)</f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2049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8">
        <f>E528/D528</f>
        <v>1.5595180722891566</v>
      </c>
      <c r="G528" t="s">
        <v>20</v>
      </c>
      <c r="H528">
        <v>147</v>
      </c>
      <c r="I528" s="10">
        <f>QUOTIENT(E528,H528)</f>
        <v>88</v>
      </c>
      <c r="J528" t="s">
        <v>21</v>
      </c>
      <c r="K528" t="s">
        <v>22</v>
      </c>
      <c r="L528">
        <v>1451109600</v>
      </c>
      <c r="M528" s="14">
        <f>(((L528/60)/60)/24)+DATE(1970,1,1)</f>
        <v>42364.25</v>
      </c>
      <c r="N528">
        <v>1454306400</v>
      </c>
      <c r="O528" s="14">
        <f>(((N528/60)/60)/24)+DATE(1970,1,1)</f>
        <v>42401.25</v>
      </c>
      <c r="P528" t="b">
        <v>0</v>
      </c>
      <c r="Q528" t="b">
        <v>1</v>
      </c>
      <c r="R528" t="s">
        <v>33</v>
      </c>
      <c r="S528" t="s">
        <v>2033</v>
      </c>
      <c r="T528" t="s">
        <v>2034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8">
        <f>E529/D529</f>
        <v>0.99619450317124736</v>
      </c>
      <c r="G529" t="s">
        <v>14</v>
      </c>
      <c r="H529">
        <v>6080</v>
      </c>
      <c r="I529" s="10">
        <f>QUOTIENT(E529,H529)</f>
        <v>31</v>
      </c>
      <c r="J529" t="s">
        <v>15</v>
      </c>
      <c r="K529" t="s">
        <v>16</v>
      </c>
      <c r="L529">
        <v>1454652000</v>
      </c>
      <c r="M529" s="14">
        <f>(((L529/60)/60)/24)+DATE(1970,1,1)</f>
        <v>42405.25</v>
      </c>
      <c r="N529">
        <v>1457762400</v>
      </c>
      <c r="O529" s="14">
        <f>(((N529/60)/60)/24)+DATE(1970,1,1)</f>
        <v>42441.25</v>
      </c>
      <c r="P529" t="b">
        <v>0</v>
      </c>
      <c r="Q529" t="b">
        <v>0</v>
      </c>
      <c r="R529" t="s">
        <v>71</v>
      </c>
      <c r="S529" t="s">
        <v>2037</v>
      </c>
      <c r="T529" t="s">
        <v>2038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8">
        <f>E530/D530</f>
        <v>0.80300000000000005</v>
      </c>
      <c r="G530" t="s">
        <v>14</v>
      </c>
      <c r="H530">
        <v>80</v>
      </c>
      <c r="I530" s="10">
        <f>QUOTIENT(E530,H530)</f>
        <v>90</v>
      </c>
      <c r="J530" t="s">
        <v>40</v>
      </c>
      <c r="K530" t="s">
        <v>41</v>
      </c>
      <c r="L530">
        <v>1385186400</v>
      </c>
      <c r="M530" s="14">
        <f>(((L530/60)/60)/24)+DATE(1970,1,1)</f>
        <v>41601.25</v>
      </c>
      <c r="N530">
        <v>1389074400</v>
      </c>
      <c r="O530" s="14">
        <f>(((N530/60)/60)/24)+DATE(1970,1,1)</f>
        <v>41646.25</v>
      </c>
      <c r="P530" t="b">
        <v>0</v>
      </c>
      <c r="Q530" t="b">
        <v>0</v>
      </c>
      <c r="R530" t="s">
        <v>60</v>
      </c>
      <c r="S530" t="s">
        <v>2039</v>
      </c>
      <c r="T530" t="s">
        <v>2048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8">
        <f>E531/D531</f>
        <v>0.11254901960784314</v>
      </c>
      <c r="G531" t="s">
        <v>14</v>
      </c>
      <c r="H531">
        <v>9</v>
      </c>
      <c r="I531" s="10">
        <f>QUOTIENT(E531,H531)</f>
        <v>63</v>
      </c>
      <c r="J531" t="s">
        <v>21</v>
      </c>
      <c r="K531" t="s">
        <v>22</v>
      </c>
      <c r="L531">
        <v>1399698000</v>
      </c>
      <c r="M531" s="14">
        <f>(((L531/60)/60)/24)+DATE(1970,1,1)</f>
        <v>41769.208333333336</v>
      </c>
      <c r="N531">
        <v>1402117200</v>
      </c>
      <c r="O531" s="14">
        <f>(((N531/60)/60)/24)+DATE(1970,1,1)</f>
        <v>41797.208333333336</v>
      </c>
      <c r="P531" t="b">
        <v>0</v>
      </c>
      <c r="Q531" t="b">
        <v>0</v>
      </c>
      <c r="R531" t="s">
        <v>89</v>
      </c>
      <c r="S531" t="s">
        <v>2055</v>
      </c>
      <c r="T531" t="s">
        <v>2056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8">
        <f>E532/D532</f>
        <v>0.91740952380952379</v>
      </c>
      <c r="G532" t="s">
        <v>14</v>
      </c>
      <c r="H532">
        <v>1784</v>
      </c>
      <c r="I532" s="10">
        <f>QUOTIENT(E532,H532)</f>
        <v>53</v>
      </c>
      <c r="J532" t="s">
        <v>21</v>
      </c>
      <c r="K532" t="s">
        <v>22</v>
      </c>
      <c r="L532">
        <v>1283230800</v>
      </c>
      <c r="M532" s="14">
        <f>(((L532/60)/60)/24)+DATE(1970,1,1)</f>
        <v>40421.208333333336</v>
      </c>
      <c r="N532">
        <v>1284440400</v>
      </c>
      <c r="O532" s="14">
        <f>(((N532/60)/60)/24)+DATE(1970,1,1)</f>
        <v>40435.208333333336</v>
      </c>
      <c r="P532" t="b">
        <v>0</v>
      </c>
      <c r="Q532" t="b">
        <v>1</v>
      </c>
      <c r="R532" t="s">
        <v>119</v>
      </c>
      <c r="S532" t="s">
        <v>2044</v>
      </c>
      <c r="T532" t="s">
        <v>2054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8">
        <f>E533/D533</f>
        <v>0.95521156936261387</v>
      </c>
      <c r="G533" t="s">
        <v>47</v>
      </c>
      <c r="H533">
        <v>3640</v>
      </c>
      <c r="I533" s="10">
        <f>QUOTIENT(E533,H533)</f>
        <v>48</v>
      </c>
      <c r="J533" t="s">
        <v>98</v>
      </c>
      <c r="K533" t="s">
        <v>99</v>
      </c>
      <c r="L533">
        <v>1384149600</v>
      </c>
      <c r="M533" s="14">
        <f>(((L533/60)/60)/24)+DATE(1970,1,1)</f>
        <v>41589.25</v>
      </c>
      <c r="N533">
        <v>1388988000</v>
      </c>
      <c r="O533" s="14">
        <f>(((N533/60)/60)/24)+DATE(1970,1,1)</f>
        <v>41645.25</v>
      </c>
      <c r="P533" t="b">
        <v>0</v>
      </c>
      <c r="Q533" t="b">
        <v>0</v>
      </c>
      <c r="R533" t="s">
        <v>89</v>
      </c>
      <c r="S533" t="s">
        <v>2055</v>
      </c>
      <c r="T533" t="s">
        <v>2056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8">
        <f>E534/D534</f>
        <v>5.0287499999999996</v>
      </c>
      <c r="G534" t="s">
        <v>20</v>
      </c>
      <c r="H534">
        <v>126</v>
      </c>
      <c r="I534" s="10">
        <f>QUOTIENT(E534,H534)</f>
        <v>63</v>
      </c>
      <c r="J534" t="s">
        <v>15</v>
      </c>
      <c r="K534" t="s">
        <v>16</v>
      </c>
      <c r="L534">
        <v>1516860000</v>
      </c>
      <c r="M534" s="14">
        <f>(((L534/60)/60)/24)+DATE(1970,1,1)</f>
        <v>43125.25</v>
      </c>
      <c r="N534">
        <v>1516946400</v>
      </c>
      <c r="O534" s="14">
        <f>(((N534/60)/60)/24)+DATE(1970,1,1)</f>
        <v>43126.25</v>
      </c>
      <c r="P534" t="b">
        <v>0</v>
      </c>
      <c r="Q534" t="b">
        <v>0</v>
      </c>
      <c r="R534" t="s">
        <v>33</v>
      </c>
      <c r="S534" t="s">
        <v>2033</v>
      </c>
      <c r="T534" t="s">
        <v>2034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8">
        <f>E535/D535</f>
        <v>1.5924394463667819</v>
      </c>
      <c r="G535" t="s">
        <v>20</v>
      </c>
      <c r="H535">
        <v>2218</v>
      </c>
      <c r="I535" s="10">
        <f>QUOTIENT(E535,H535)</f>
        <v>82</v>
      </c>
      <c r="J535" t="s">
        <v>40</v>
      </c>
      <c r="K535" t="s">
        <v>41</v>
      </c>
      <c r="L535">
        <v>1374642000</v>
      </c>
      <c r="M535" s="14">
        <f>(((L535/60)/60)/24)+DATE(1970,1,1)</f>
        <v>41479.208333333336</v>
      </c>
      <c r="N535">
        <v>1377752400</v>
      </c>
      <c r="O535" s="14">
        <f>(((N535/60)/60)/24)+DATE(1970,1,1)</f>
        <v>41515.208333333336</v>
      </c>
      <c r="P535" t="b">
        <v>0</v>
      </c>
      <c r="Q535" t="b">
        <v>0</v>
      </c>
      <c r="R535" t="s">
        <v>60</v>
      </c>
      <c r="S535" t="s">
        <v>2039</v>
      </c>
      <c r="T535" t="s">
        <v>2048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8">
        <f>E536/D536</f>
        <v>0.15022446689113356</v>
      </c>
      <c r="G536" t="s">
        <v>14</v>
      </c>
      <c r="H536">
        <v>243</v>
      </c>
      <c r="I536" s="10">
        <f>QUOTIENT(E536,H536)</f>
        <v>55</v>
      </c>
      <c r="J536" t="s">
        <v>21</v>
      </c>
      <c r="K536" t="s">
        <v>22</v>
      </c>
      <c r="L536">
        <v>1534482000</v>
      </c>
      <c r="M536" s="14">
        <f>(((L536/60)/60)/24)+DATE(1970,1,1)</f>
        <v>43329.208333333328</v>
      </c>
      <c r="N536">
        <v>1534568400</v>
      </c>
      <c r="O536" s="14">
        <f>(((N536/60)/60)/24)+DATE(1970,1,1)</f>
        <v>43330.208333333328</v>
      </c>
      <c r="P536" t="b">
        <v>0</v>
      </c>
      <c r="Q536" t="b">
        <v>1</v>
      </c>
      <c r="R536" t="s">
        <v>53</v>
      </c>
      <c r="S536" t="s">
        <v>2037</v>
      </c>
      <c r="T536" t="s">
        <v>2050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8">
        <f>E537/D537</f>
        <v>4.820384615384615</v>
      </c>
      <c r="G537" t="s">
        <v>20</v>
      </c>
      <c r="H537">
        <v>202</v>
      </c>
      <c r="I537" s="10">
        <f>QUOTIENT(E537,H537)</f>
        <v>62</v>
      </c>
      <c r="J537" t="s">
        <v>107</v>
      </c>
      <c r="K537" t="s">
        <v>108</v>
      </c>
      <c r="L537">
        <v>1528434000</v>
      </c>
      <c r="M537" s="14">
        <f>(((L537/60)/60)/24)+DATE(1970,1,1)</f>
        <v>43259.208333333328</v>
      </c>
      <c r="N537">
        <v>1528606800</v>
      </c>
      <c r="O537" s="14">
        <f>(((N537/60)/60)/24)+DATE(1970,1,1)</f>
        <v>43261.208333333328</v>
      </c>
      <c r="P537" t="b">
        <v>0</v>
      </c>
      <c r="Q537" t="b">
        <v>1</v>
      </c>
      <c r="R537" t="s">
        <v>33</v>
      </c>
      <c r="S537" t="s">
        <v>2033</v>
      </c>
      <c r="T537" t="s">
        <v>2034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8">
        <f>E538/D538</f>
        <v>1.4996938775510205</v>
      </c>
      <c r="G538" t="s">
        <v>20</v>
      </c>
      <c r="H538">
        <v>140</v>
      </c>
      <c r="I538" s="10">
        <f>QUOTIENT(E538,H538)</f>
        <v>104</v>
      </c>
      <c r="J538" t="s">
        <v>107</v>
      </c>
      <c r="K538" t="s">
        <v>108</v>
      </c>
      <c r="L538">
        <v>1282626000</v>
      </c>
      <c r="M538" s="14">
        <f>(((L538/60)/60)/24)+DATE(1970,1,1)</f>
        <v>40414.208333333336</v>
      </c>
      <c r="N538">
        <v>1284872400</v>
      </c>
      <c r="O538" s="14">
        <f>(((N538/60)/60)/24)+DATE(1970,1,1)</f>
        <v>40440.208333333336</v>
      </c>
      <c r="P538" t="b">
        <v>0</v>
      </c>
      <c r="Q538" t="b">
        <v>0</v>
      </c>
      <c r="R538" t="s">
        <v>119</v>
      </c>
      <c r="S538" t="s">
        <v>2044</v>
      </c>
      <c r="T538" t="s">
        <v>2054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8">
        <f>E539/D539</f>
        <v>1.1722156398104266</v>
      </c>
      <c r="G539" t="s">
        <v>20</v>
      </c>
      <c r="H539">
        <v>1052</v>
      </c>
      <c r="I539" s="10">
        <f>QUOTIENT(E539,H539)</f>
        <v>94</v>
      </c>
      <c r="J539" t="s">
        <v>36</v>
      </c>
      <c r="K539" t="s">
        <v>37</v>
      </c>
      <c r="L539">
        <v>1535605200</v>
      </c>
      <c r="M539" s="14">
        <f>(((L539/60)/60)/24)+DATE(1970,1,1)</f>
        <v>43342.208333333328</v>
      </c>
      <c r="N539">
        <v>1537592400</v>
      </c>
      <c r="O539" s="14">
        <f>(((N539/60)/60)/24)+DATE(1970,1,1)</f>
        <v>43365.208333333328</v>
      </c>
      <c r="P539" t="b">
        <v>1</v>
      </c>
      <c r="Q539" t="b">
        <v>1</v>
      </c>
      <c r="R539" t="s">
        <v>42</v>
      </c>
      <c r="S539" t="s">
        <v>2037</v>
      </c>
      <c r="T539" t="s">
        <v>2051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8">
        <f>E540/D540</f>
        <v>0.37695968274950431</v>
      </c>
      <c r="G540" t="s">
        <v>14</v>
      </c>
      <c r="H540">
        <v>1296</v>
      </c>
      <c r="I540" s="10">
        <f>QUOTIENT(E540,H540)</f>
        <v>44</v>
      </c>
      <c r="J540" t="s">
        <v>21</v>
      </c>
      <c r="K540" t="s">
        <v>22</v>
      </c>
      <c r="L540">
        <v>1379826000</v>
      </c>
      <c r="M540" s="14">
        <f>(((L540/60)/60)/24)+DATE(1970,1,1)</f>
        <v>41539.208333333336</v>
      </c>
      <c r="N540">
        <v>1381208400</v>
      </c>
      <c r="O540" s="14">
        <f>(((N540/60)/60)/24)+DATE(1970,1,1)</f>
        <v>41555.208333333336</v>
      </c>
      <c r="P540" t="b">
        <v>0</v>
      </c>
      <c r="Q540" t="b">
        <v>0</v>
      </c>
      <c r="R540" t="s">
        <v>292</v>
      </c>
      <c r="S540" t="s">
        <v>2055</v>
      </c>
      <c r="T540" t="s">
        <v>2059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8">
        <f>E541/D541</f>
        <v>0.72653061224489801</v>
      </c>
      <c r="G541" t="s">
        <v>14</v>
      </c>
      <c r="H541">
        <v>77</v>
      </c>
      <c r="I541" s="10">
        <f>QUOTIENT(E541,H541)</f>
        <v>92</v>
      </c>
      <c r="J541" t="s">
        <v>21</v>
      </c>
      <c r="K541" t="s">
        <v>22</v>
      </c>
      <c r="L541">
        <v>1561957200</v>
      </c>
      <c r="M541" s="14">
        <f>(((L541/60)/60)/24)+DATE(1970,1,1)</f>
        <v>43647.208333333328</v>
      </c>
      <c r="N541">
        <v>1562475600</v>
      </c>
      <c r="O541" s="14">
        <f>(((N541/60)/60)/24)+DATE(1970,1,1)</f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8">
        <f>E542/D542</f>
        <v>2.6598113207547169</v>
      </c>
      <c r="G542" t="s">
        <v>20</v>
      </c>
      <c r="H542">
        <v>247</v>
      </c>
      <c r="I542" s="10">
        <f>QUOTIENT(E542,H542)</f>
        <v>57</v>
      </c>
      <c r="J542" t="s">
        <v>21</v>
      </c>
      <c r="K542" t="s">
        <v>22</v>
      </c>
      <c r="L542">
        <v>1525496400</v>
      </c>
      <c r="M542" s="14">
        <f>(((L542/60)/60)/24)+DATE(1970,1,1)</f>
        <v>43225.208333333328</v>
      </c>
      <c r="N542">
        <v>1527397200</v>
      </c>
      <c r="O542" s="14">
        <f>(((N542/60)/60)/24)+DATE(1970,1,1)</f>
        <v>43247.208333333328</v>
      </c>
      <c r="P542" t="b">
        <v>0</v>
      </c>
      <c r="Q542" t="b">
        <v>0</v>
      </c>
      <c r="R542" t="s">
        <v>122</v>
      </c>
      <c r="S542" t="s">
        <v>2042</v>
      </c>
      <c r="T542" t="s">
        <v>2043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8">
        <f>E543/D543</f>
        <v>0.24205617977528091</v>
      </c>
      <c r="G543" t="s">
        <v>14</v>
      </c>
      <c r="H543">
        <v>395</v>
      </c>
      <c r="I543" s="10">
        <f>QUOTIENT(E543,H543)</f>
        <v>109</v>
      </c>
      <c r="J543" t="s">
        <v>107</v>
      </c>
      <c r="K543" t="s">
        <v>108</v>
      </c>
      <c r="L543">
        <v>1433912400</v>
      </c>
      <c r="M543" s="14">
        <f>(((L543/60)/60)/24)+DATE(1970,1,1)</f>
        <v>42165.208333333328</v>
      </c>
      <c r="N543">
        <v>1436158800</v>
      </c>
      <c r="O543" s="14">
        <f>(((N543/60)/60)/24)+DATE(1970,1,1)</f>
        <v>42191.208333333328</v>
      </c>
      <c r="P543" t="b">
        <v>0</v>
      </c>
      <c r="Q543" t="b">
        <v>0</v>
      </c>
      <c r="R543" t="s">
        <v>292</v>
      </c>
      <c r="S543" t="s">
        <v>2055</v>
      </c>
      <c r="T543" t="s">
        <v>2059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8">
        <f>E544/D544</f>
        <v>2.5064935064935064E-2</v>
      </c>
      <c r="G544" t="s">
        <v>14</v>
      </c>
      <c r="H544">
        <v>49</v>
      </c>
      <c r="I544" s="10">
        <f>QUOTIENT(E544,H544)</f>
        <v>39</v>
      </c>
      <c r="J544" t="s">
        <v>40</v>
      </c>
      <c r="K544" t="s">
        <v>41</v>
      </c>
      <c r="L544">
        <v>1453442400</v>
      </c>
      <c r="M544" s="14">
        <f>(((L544/60)/60)/24)+DATE(1970,1,1)</f>
        <v>42391.25</v>
      </c>
      <c r="N544">
        <v>1456034400</v>
      </c>
      <c r="O544" s="14">
        <f>(((N544/60)/60)/24)+DATE(1970,1,1)</f>
        <v>42421.25</v>
      </c>
      <c r="P544" t="b">
        <v>0</v>
      </c>
      <c r="Q544" t="b">
        <v>0</v>
      </c>
      <c r="R544" t="s">
        <v>60</v>
      </c>
      <c r="S544" t="s">
        <v>2039</v>
      </c>
      <c r="T544" t="s">
        <v>2048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8">
        <f>E545/D545</f>
        <v>0.1632979976442874</v>
      </c>
      <c r="G545" t="s">
        <v>14</v>
      </c>
      <c r="H545">
        <v>180</v>
      </c>
      <c r="I545" s="10">
        <f>QUOTIENT(E545,H545)</f>
        <v>77</v>
      </c>
      <c r="J545" t="s">
        <v>21</v>
      </c>
      <c r="K545" t="s">
        <v>22</v>
      </c>
      <c r="L545">
        <v>1378875600</v>
      </c>
      <c r="M545" s="14">
        <f>(((L545/60)/60)/24)+DATE(1970,1,1)</f>
        <v>41528.208333333336</v>
      </c>
      <c r="N545">
        <v>1380171600</v>
      </c>
      <c r="O545" s="14">
        <f>(((N545/60)/60)/24)+DATE(1970,1,1)</f>
        <v>41543.208333333336</v>
      </c>
      <c r="P545" t="b">
        <v>0</v>
      </c>
      <c r="Q545" t="b">
        <v>0</v>
      </c>
      <c r="R545" t="s">
        <v>89</v>
      </c>
      <c r="S545" t="s">
        <v>2055</v>
      </c>
      <c r="T545" t="s">
        <v>2056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8">
        <f>E546/D546</f>
        <v>2.7650000000000001</v>
      </c>
      <c r="G546" t="s">
        <v>20</v>
      </c>
      <c r="H546">
        <v>84</v>
      </c>
      <c r="I546" s="10">
        <f>QUOTIENT(E546,H546)</f>
        <v>92</v>
      </c>
      <c r="J546" t="s">
        <v>21</v>
      </c>
      <c r="K546" t="s">
        <v>22</v>
      </c>
      <c r="L546">
        <v>1452232800</v>
      </c>
      <c r="M546" s="14">
        <f>(((L546/60)/60)/24)+DATE(1970,1,1)</f>
        <v>42377.25</v>
      </c>
      <c r="N546">
        <v>1453356000</v>
      </c>
      <c r="O546" s="14">
        <f>(((N546/60)/60)/24)+DATE(1970,1,1)</f>
        <v>42390.25</v>
      </c>
      <c r="P546" t="b">
        <v>0</v>
      </c>
      <c r="Q546" t="b">
        <v>0</v>
      </c>
      <c r="R546" t="s">
        <v>23</v>
      </c>
      <c r="S546" t="s">
        <v>2039</v>
      </c>
      <c r="T546" t="s">
        <v>2040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8">
        <f>E547/D547</f>
        <v>0.88803571428571426</v>
      </c>
      <c r="G547" t="s">
        <v>14</v>
      </c>
      <c r="H547">
        <v>2690</v>
      </c>
      <c r="I547" s="10">
        <f>QUOTIENT(E547,H547)</f>
        <v>61</v>
      </c>
      <c r="J547" t="s">
        <v>21</v>
      </c>
      <c r="K547" t="s">
        <v>22</v>
      </c>
      <c r="L547">
        <v>1577253600</v>
      </c>
      <c r="M547" s="14">
        <f>(((L547/60)/60)/24)+DATE(1970,1,1)</f>
        <v>43824.25</v>
      </c>
      <c r="N547">
        <v>1578981600</v>
      </c>
      <c r="O547" s="14">
        <f>(((N547/60)/60)/24)+DATE(1970,1,1)</f>
        <v>43844.25</v>
      </c>
      <c r="P547" t="b">
        <v>0</v>
      </c>
      <c r="Q547" t="b">
        <v>0</v>
      </c>
      <c r="R547" t="s">
        <v>33</v>
      </c>
      <c r="S547" t="s">
        <v>2033</v>
      </c>
      <c r="T547" t="s">
        <v>2034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8">
        <f>E548/D548</f>
        <v>1.6357142857142857</v>
      </c>
      <c r="G548" t="s">
        <v>20</v>
      </c>
      <c r="H548">
        <v>88</v>
      </c>
      <c r="I548" s="10">
        <f>QUOTIENT(E548,H548)</f>
        <v>78</v>
      </c>
      <c r="J548" t="s">
        <v>21</v>
      </c>
      <c r="K548" t="s">
        <v>22</v>
      </c>
      <c r="L548">
        <v>1537160400</v>
      </c>
      <c r="M548" s="14">
        <f>(((L548/60)/60)/24)+DATE(1970,1,1)</f>
        <v>43360.208333333328</v>
      </c>
      <c r="N548">
        <v>1537419600</v>
      </c>
      <c r="O548" s="14">
        <f>(((N548/60)/60)/24)+DATE(1970,1,1)</f>
        <v>43363.208333333328</v>
      </c>
      <c r="P548" t="b">
        <v>0</v>
      </c>
      <c r="Q548" t="b">
        <v>1</v>
      </c>
      <c r="R548" t="s">
        <v>33</v>
      </c>
      <c r="S548" t="s">
        <v>2033</v>
      </c>
      <c r="T548" t="s">
        <v>2034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8">
        <f>E549/D549</f>
        <v>9.69</v>
      </c>
      <c r="G549" t="s">
        <v>20</v>
      </c>
      <c r="H549">
        <v>156</v>
      </c>
      <c r="I549" s="10">
        <f>QUOTIENT(E549,H549)</f>
        <v>80</v>
      </c>
      <c r="J549" t="s">
        <v>21</v>
      </c>
      <c r="K549" t="s">
        <v>22</v>
      </c>
      <c r="L549">
        <v>1422165600</v>
      </c>
      <c r="M549" s="14">
        <f>(((L549/60)/60)/24)+DATE(1970,1,1)</f>
        <v>42029.25</v>
      </c>
      <c r="N549">
        <v>1423202400</v>
      </c>
      <c r="O549" s="14">
        <f>(((N549/60)/60)/24)+DATE(1970,1,1)</f>
        <v>42041.25</v>
      </c>
      <c r="P549" t="b">
        <v>0</v>
      </c>
      <c r="Q549" t="b">
        <v>0</v>
      </c>
      <c r="R549" t="s">
        <v>53</v>
      </c>
      <c r="S549" t="s">
        <v>2037</v>
      </c>
      <c r="T549" t="s">
        <v>2050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8">
        <f>E550/D550</f>
        <v>2.7091376701966716</v>
      </c>
      <c r="G550" t="s">
        <v>20</v>
      </c>
      <c r="H550">
        <v>2985</v>
      </c>
      <c r="I550" s="10">
        <f>QUOTIENT(E550,H550)</f>
        <v>59</v>
      </c>
      <c r="J550" t="s">
        <v>21</v>
      </c>
      <c r="K550" t="s">
        <v>22</v>
      </c>
      <c r="L550">
        <v>1459486800</v>
      </c>
      <c r="M550" s="14">
        <f>(((L550/60)/60)/24)+DATE(1970,1,1)</f>
        <v>42461.208333333328</v>
      </c>
      <c r="N550">
        <v>1460610000</v>
      </c>
      <c r="O550" s="14">
        <f>(((N550/60)/60)/24)+DATE(1970,1,1)</f>
        <v>42474.208333333328</v>
      </c>
      <c r="P550" t="b">
        <v>0</v>
      </c>
      <c r="Q550" t="b">
        <v>0</v>
      </c>
      <c r="R550" t="s">
        <v>33</v>
      </c>
      <c r="S550" t="s">
        <v>2033</v>
      </c>
      <c r="T550" t="s">
        <v>2034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8">
        <f>E551/D551</f>
        <v>2.8421355932203389</v>
      </c>
      <c r="G551" t="s">
        <v>20</v>
      </c>
      <c r="H551">
        <v>762</v>
      </c>
      <c r="I551" s="10">
        <f>QUOTIENT(E551,H551)</f>
        <v>110</v>
      </c>
      <c r="J551" t="s">
        <v>21</v>
      </c>
      <c r="K551" t="s">
        <v>22</v>
      </c>
      <c r="L551">
        <v>1369717200</v>
      </c>
      <c r="M551" s="14">
        <f>(((L551/60)/60)/24)+DATE(1970,1,1)</f>
        <v>41422.208333333336</v>
      </c>
      <c r="N551">
        <v>1370494800</v>
      </c>
      <c r="O551" s="14">
        <f>(((N551/60)/60)/24)+DATE(1970,1,1)</f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2049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8">
        <f>E552/D552</f>
        <v>0.04</v>
      </c>
      <c r="G552" t="s">
        <v>74</v>
      </c>
      <c r="H552">
        <v>1</v>
      </c>
      <c r="I552" s="10">
        <f>QUOTIENT(E552,H552)</f>
        <v>4</v>
      </c>
      <c r="J552" t="s">
        <v>98</v>
      </c>
      <c r="K552" t="s">
        <v>99</v>
      </c>
      <c r="L552">
        <v>1330495200</v>
      </c>
      <c r="M552" s="14">
        <f>(((L552/60)/60)/24)+DATE(1970,1,1)</f>
        <v>40968.25</v>
      </c>
      <c r="N552">
        <v>1332306000</v>
      </c>
      <c r="O552" s="14">
        <f>(((N552/60)/60)/24)+DATE(1970,1,1)</f>
        <v>40989.208333333336</v>
      </c>
      <c r="P552" t="b">
        <v>0</v>
      </c>
      <c r="Q552" t="b">
        <v>0</v>
      </c>
      <c r="R552" t="s">
        <v>60</v>
      </c>
      <c r="S552" t="s">
        <v>2039</v>
      </c>
      <c r="T552" t="s">
        <v>2048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8">
        <f>E553/D553</f>
        <v>0.58632981676846196</v>
      </c>
      <c r="G553" t="s">
        <v>14</v>
      </c>
      <c r="H553">
        <v>2779</v>
      </c>
      <c r="I553" s="10">
        <f>QUOTIENT(E553,H553)</f>
        <v>37</v>
      </c>
      <c r="J553" t="s">
        <v>26</v>
      </c>
      <c r="K553" t="s">
        <v>27</v>
      </c>
      <c r="L553">
        <v>1419055200</v>
      </c>
      <c r="M553" s="14">
        <f>(((L553/60)/60)/24)+DATE(1970,1,1)</f>
        <v>41993.25</v>
      </c>
      <c r="N553">
        <v>1422511200</v>
      </c>
      <c r="O553" s="14">
        <f>(((N553/60)/60)/24)+DATE(1970,1,1)</f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8">
        <f>E554/D554</f>
        <v>0.98511111111111116</v>
      </c>
      <c r="G554" t="s">
        <v>14</v>
      </c>
      <c r="H554">
        <v>92</v>
      </c>
      <c r="I554" s="10">
        <f>QUOTIENT(E554,H554)</f>
        <v>96</v>
      </c>
      <c r="J554" t="s">
        <v>21</v>
      </c>
      <c r="K554" t="s">
        <v>22</v>
      </c>
      <c r="L554">
        <v>1480140000</v>
      </c>
      <c r="M554" s="14">
        <f>(((L554/60)/60)/24)+DATE(1970,1,1)</f>
        <v>42700.25</v>
      </c>
      <c r="N554">
        <v>1480312800</v>
      </c>
      <c r="O554" s="14">
        <f>(((N554/60)/60)/24)+DATE(1970,1,1)</f>
        <v>42702.25</v>
      </c>
      <c r="P554" t="b">
        <v>0</v>
      </c>
      <c r="Q554" t="b">
        <v>0</v>
      </c>
      <c r="R554" t="s">
        <v>33</v>
      </c>
      <c r="S554" t="s">
        <v>2033</v>
      </c>
      <c r="T554" t="s">
        <v>2034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8">
        <f>E555/D555</f>
        <v>0.43975381008206332</v>
      </c>
      <c r="G555" t="s">
        <v>14</v>
      </c>
      <c r="H555">
        <v>1028</v>
      </c>
      <c r="I555" s="10">
        <f>QUOTIENT(E555,H555)</f>
        <v>72</v>
      </c>
      <c r="J555" t="s">
        <v>21</v>
      </c>
      <c r="K555" t="s">
        <v>22</v>
      </c>
      <c r="L555">
        <v>1293948000</v>
      </c>
      <c r="M555" s="14">
        <f>(((L555/60)/60)/24)+DATE(1970,1,1)</f>
        <v>40545.25</v>
      </c>
      <c r="N555">
        <v>1294034400</v>
      </c>
      <c r="O555" s="14">
        <f>(((N555/60)/60)/24)+DATE(1970,1,1)</f>
        <v>40546.25</v>
      </c>
      <c r="P555" t="b">
        <v>0</v>
      </c>
      <c r="Q555" t="b">
        <v>0</v>
      </c>
      <c r="R555" t="s">
        <v>23</v>
      </c>
      <c r="S555" t="s">
        <v>2039</v>
      </c>
      <c r="T555" t="s">
        <v>2040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8">
        <f>E556/D556</f>
        <v>1.5166315789473683</v>
      </c>
      <c r="G556" t="s">
        <v>20</v>
      </c>
      <c r="H556">
        <v>554</v>
      </c>
      <c r="I556" s="10">
        <f>QUOTIENT(E556,H556)</f>
        <v>26</v>
      </c>
      <c r="J556" t="s">
        <v>15</v>
      </c>
      <c r="K556" t="s">
        <v>16</v>
      </c>
      <c r="L556">
        <v>1482127200</v>
      </c>
      <c r="M556" s="14">
        <f>(((L556/60)/60)/24)+DATE(1970,1,1)</f>
        <v>42723.25</v>
      </c>
      <c r="N556">
        <v>1482645600</v>
      </c>
      <c r="O556" s="14">
        <f>(((N556/60)/60)/24)+DATE(1970,1,1)</f>
        <v>42729.25</v>
      </c>
      <c r="P556" t="b">
        <v>0</v>
      </c>
      <c r="Q556" t="b">
        <v>0</v>
      </c>
      <c r="R556" t="s">
        <v>60</v>
      </c>
      <c r="S556" t="s">
        <v>2039</v>
      </c>
      <c r="T556" t="s">
        <v>2048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8">
        <f>E557/D557</f>
        <v>2.2363492063492063</v>
      </c>
      <c r="G557" t="s">
        <v>20</v>
      </c>
      <c r="H557">
        <v>135</v>
      </c>
      <c r="I557" s="10">
        <f>QUOTIENT(E557,H557)</f>
        <v>104</v>
      </c>
      <c r="J557" t="s">
        <v>36</v>
      </c>
      <c r="K557" t="s">
        <v>37</v>
      </c>
      <c r="L557">
        <v>1396414800</v>
      </c>
      <c r="M557" s="14">
        <f>(((L557/60)/60)/24)+DATE(1970,1,1)</f>
        <v>41731.208333333336</v>
      </c>
      <c r="N557">
        <v>1399093200</v>
      </c>
      <c r="O557" s="14">
        <f>(((N557/60)/60)/24)+DATE(1970,1,1)</f>
        <v>41762.208333333336</v>
      </c>
      <c r="P557" t="b">
        <v>0</v>
      </c>
      <c r="Q557" t="b">
        <v>0</v>
      </c>
      <c r="R557" t="s">
        <v>23</v>
      </c>
      <c r="S557" t="s">
        <v>2039</v>
      </c>
      <c r="T557" t="s">
        <v>2040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8">
        <f>E558/D558</f>
        <v>2.3975</v>
      </c>
      <c r="G558" t="s">
        <v>20</v>
      </c>
      <c r="H558">
        <v>122</v>
      </c>
      <c r="I558" s="10">
        <f>QUOTIENT(E558,H558)</f>
        <v>102</v>
      </c>
      <c r="J558" t="s">
        <v>21</v>
      </c>
      <c r="K558" t="s">
        <v>22</v>
      </c>
      <c r="L558">
        <v>1315285200</v>
      </c>
      <c r="M558" s="14">
        <f>(((L558/60)/60)/24)+DATE(1970,1,1)</f>
        <v>40792.208333333336</v>
      </c>
      <c r="N558">
        <v>1315890000</v>
      </c>
      <c r="O558" s="14">
        <f>(((N558/60)/60)/24)+DATE(1970,1,1)</f>
        <v>40799.208333333336</v>
      </c>
      <c r="P558" t="b">
        <v>0</v>
      </c>
      <c r="Q558" t="b">
        <v>1</v>
      </c>
      <c r="R558" t="s">
        <v>206</v>
      </c>
      <c r="S558" t="s">
        <v>2044</v>
      </c>
      <c r="T558" t="s">
        <v>2052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8">
        <f>E559/D559</f>
        <v>1.9933333333333334</v>
      </c>
      <c r="G559" t="s">
        <v>20</v>
      </c>
      <c r="H559">
        <v>221</v>
      </c>
      <c r="I559" s="10">
        <f>QUOTIENT(E559,H559)</f>
        <v>54</v>
      </c>
      <c r="J559" t="s">
        <v>21</v>
      </c>
      <c r="K559" t="s">
        <v>22</v>
      </c>
      <c r="L559">
        <v>1443762000</v>
      </c>
      <c r="M559" s="14">
        <f>(((L559/60)/60)/24)+DATE(1970,1,1)</f>
        <v>42279.208333333328</v>
      </c>
      <c r="N559">
        <v>1444021200</v>
      </c>
      <c r="O559" s="14">
        <f>(((N559/60)/60)/24)+DATE(1970,1,1)</f>
        <v>42282.208333333328</v>
      </c>
      <c r="P559" t="b">
        <v>0</v>
      </c>
      <c r="Q559" t="b">
        <v>1</v>
      </c>
      <c r="R559" t="s">
        <v>474</v>
      </c>
      <c r="S559" t="s">
        <v>2037</v>
      </c>
      <c r="T559" t="s">
        <v>2053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8">
        <f>E560/D560</f>
        <v>1.373448275862069</v>
      </c>
      <c r="G560" t="s">
        <v>20</v>
      </c>
      <c r="H560">
        <v>126</v>
      </c>
      <c r="I560" s="10">
        <f>QUOTIENT(E560,H560)</f>
        <v>63</v>
      </c>
      <c r="J560" t="s">
        <v>21</v>
      </c>
      <c r="K560" t="s">
        <v>22</v>
      </c>
      <c r="L560">
        <v>1456293600</v>
      </c>
      <c r="M560" s="14">
        <f>(((L560/60)/60)/24)+DATE(1970,1,1)</f>
        <v>42424.25</v>
      </c>
      <c r="N560">
        <v>1460005200</v>
      </c>
      <c r="O560" s="14">
        <f>(((N560/60)/60)/24)+DATE(1970,1,1)</f>
        <v>42467.208333333328</v>
      </c>
      <c r="P560" t="b">
        <v>0</v>
      </c>
      <c r="Q560" t="b">
        <v>0</v>
      </c>
      <c r="R560" t="s">
        <v>33</v>
      </c>
      <c r="S560" t="s">
        <v>2033</v>
      </c>
      <c r="T560" t="s">
        <v>2034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8">
        <f>E561/D561</f>
        <v>1.009696106362773</v>
      </c>
      <c r="G561" t="s">
        <v>20</v>
      </c>
      <c r="H561">
        <v>1022</v>
      </c>
      <c r="I561" s="10">
        <f>QUOTIENT(E561,H561)</f>
        <v>104</v>
      </c>
      <c r="J561" t="s">
        <v>21</v>
      </c>
      <c r="K561" t="s">
        <v>22</v>
      </c>
      <c r="L561">
        <v>1470114000</v>
      </c>
      <c r="M561" s="14">
        <f>(((L561/60)/60)/24)+DATE(1970,1,1)</f>
        <v>42584.208333333328</v>
      </c>
      <c r="N561">
        <v>1470718800</v>
      </c>
      <c r="O561" s="14">
        <f>(((N561/60)/60)/24)+DATE(1970,1,1)</f>
        <v>42591.208333333328</v>
      </c>
      <c r="P561" t="b">
        <v>0</v>
      </c>
      <c r="Q561" t="b">
        <v>0</v>
      </c>
      <c r="R561" t="s">
        <v>33</v>
      </c>
      <c r="S561" t="s">
        <v>2033</v>
      </c>
      <c r="T561" t="s">
        <v>2034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8">
        <f>E562/D562</f>
        <v>7.9416000000000002</v>
      </c>
      <c r="G562" t="s">
        <v>20</v>
      </c>
      <c r="H562">
        <v>3177</v>
      </c>
      <c r="I562" s="10">
        <f>QUOTIENT(E562,H562)</f>
        <v>49</v>
      </c>
      <c r="J562" t="s">
        <v>21</v>
      </c>
      <c r="K562" t="s">
        <v>22</v>
      </c>
      <c r="L562">
        <v>1321596000</v>
      </c>
      <c r="M562" s="14">
        <f>(((L562/60)/60)/24)+DATE(1970,1,1)</f>
        <v>40865.25</v>
      </c>
      <c r="N562">
        <v>1325052000</v>
      </c>
      <c r="O562" s="14">
        <f>(((N562/60)/60)/24)+DATE(1970,1,1)</f>
        <v>40905.25</v>
      </c>
      <c r="P562" t="b">
        <v>0</v>
      </c>
      <c r="Q562" t="b">
        <v>0</v>
      </c>
      <c r="R562" t="s">
        <v>71</v>
      </c>
      <c r="S562" t="s">
        <v>2037</v>
      </c>
      <c r="T562" t="s">
        <v>2038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8">
        <f>E563/D563</f>
        <v>3.6970000000000001</v>
      </c>
      <c r="G563" t="s">
        <v>20</v>
      </c>
      <c r="H563">
        <v>198</v>
      </c>
      <c r="I563" s="10">
        <f>QUOTIENT(E563,H563)</f>
        <v>56</v>
      </c>
      <c r="J563" t="s">
        <v>98</v>
      </c>
      <c r="K563" t="s">
        <v>99</v>
      </c>
      <c r="L563">
        <v>1318827600</v>
      </c>
      <c r="M563" s="14">
        <f>(((L563/60)/60)/24)+DATE(1970,1,1)</f>
        <v>40833.208333333336</v>
      </c>
      <c r="N563">
        <v>1319000400</v>
      </c>
      <c r="O563" s="14">
        <f>(((N563/60)/60)/24)+DATE(1970,1,1)</f>
        <v>40835.208333333336</v>
      </c>
      <c r="P563" t="b">
        <v>0</v>
      </c>
      <c r="Q563" t="b">
        <v>0</v>
      </c>
      <c r="R563" t="s">
        <v>33</v>
      </c>
      <c r="S563" t="s">
        <v>2033</v>
      </c>
      <c r="T563" t="s">
        <v>2034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8">
        <f>E564/D564</f>
        <v>0.12818181818181817</v>
      </c>
      <c r="G564" t="s">
        <v>14</v>
      </c>
      <c r="H564">
        <v>26</v>
      </c>
      <c r="I564" s="10">
        <f>QUOTIENT(E564,H564)</f>
        <v>48</v>
      </c>
      <c r="J564" t="s">
        <v>98</v>
      </c>
      <c r="K564" t="s">
        <v>99</v>
      </c>
      <c r="L564">
        <v>1552366800</v>
      </c>
      <c r="M564" s="14">
        <f>(((L564/60)/60)/24)+DATE(1970,1,1)</f>
        <v>43536.208333333328</v>
      </c>
      <c r="N564">
        <v>1552539600</v>
      </c>
      <c r="O564" s="14">
        <f>(((N564/60)/60)/24)+DATE(1970,1,1)</f>
        <v>43538.208333333328</v>
      </c>
      <c r="P564" t="b">
        <v>0</v>
      </c>
      <c r="Q564" t="b">
        <v>0</v>
      </c>
      <c r="R564" t="s">
        <v>23</v>
      </c>
      <c r="S564" t="s">
        <v>2039</v>
      </c>
      <c r="T564" t="s">
        <v>2040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8">
        <f>E565/D565</f>
        <v>1.3802702702702703</v>
      </c>
      <c r="G565" t="s">
        <v>20</v>
      </c>
      <c r="H565">
        <v>85</v>
      </c>
      <c r="I565" s="10">
        <f>QUOTIENT(E565,H565)</f>
        <v>60</v>
      </c>
      <c r="J565" t="s">
        <v>26</v>
      </c>
      <c r="K565" t="s">
        <v>27</v>
      </c>
      <c r="L565">
        <v>1542088800</v>
      </c>
      <c r="M565" s="14">
        <f>(((L565/60)/60)/24)+DATE(1970,1,1)</f>
        <v>43417.25</v>
      </c>
      <c r="N565">
        <v>1543816800</v>
      </c>
      <c r="O565" s="14">
        <f>(((N565/60)/60)/24)+DATE(1970,1,1)</f>
        <v>43437.25</v>
      </c>
      <c r="P565" t="b">
        <v>0</v>
      </c>
      <c r="Q565" t="b">
        <v>0</v>
      </c>
      <c r="R565" t="s">
        <v>42</v>
      </c>
      <c r="S565" t="s">
        <v>2037</v>
      </c>
      <c r="T565" t="s">
        <v>2051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8">
        <f>E566/D566</f>
        <v>0.83813278008298753</v>
      </c>
      <c r="G566" t="s">
        <v>14</v>
      </c>
      <c r="H566">
        <v>1790</v>
      </c>
      <c r="I566" s="10">
        <f>QUOTIENT(E566,H566)</f>
        <v>78</v>
      </c>
      <c r="J566" t="s">
        <v>21</v>
      </c>
      <c r="K566" t="s">
        <v>22</v>
      </c>
      <c r="L566">
        <v>1426395600</v>
      </c>
      <c r="M566" s="14">
        <f>(((L566/60)/60)/24)+DATE(1970,1,1)</f>
        <v>42078.208333333328</v>
      </c>
      <c r="N566">
        <v>1427086800</v>
      </c>
      <c r="O566" s="14">
        <f>(((N566/60)/60)/24)+DATE(1970,1,1)</f>
        <v>42086.208333333328</v>
      </c>
      <c r="P566" t="b">
        <v>0</v>
      </c>
      <c r="Q566" t="b">
        <v>0</v>
      </c>
      <c r="R566" t="s">
        <v>33</v>
      </c>
      <c r="S566" t="s">
        <v>2033</v>
      </c>
      <c r="T566" t="s">
        <v>2034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8">
        <f>E567/D567</f>
        <v>2.0460063224446787</v>
      </c>
      <c r="G567" t="s">
        <v>20</v>
      </c>
      <c r="H567">
        <v>3596</v>
      </c>
      <c r="I567" s="10">
        <f>QUOTIENT(E567,H567)</f>
        <v>53</v>
      </c>
      <c r="J567" t="s">
        <v>21</v>
      </c>
      <c r="K567" t="s">
        <v>22</v>
      </c>
      <c r="L567">
        <v>1321336800</v>
      </c>
      <c r="M567" s="14">
        <f>(((L567/60)/60)/24)+DATE(1970,1,1)</f>
        <v>40862.25</v>
      </c>
      <c r="N567">
        <v>1323064800</v>
      </c>
      <c r="O567" s="14">
        <f>(((N567/60)/60)/24)+DATE(1970,1,1)</f>
        <v>40882.25</v>
      </c>
      <c r="P567" t="b">
        <v>0</v>
      </c>
      <c r="Q567" t="b">
        <v>0</v>
      </c>
      <c r="R567" t="s">
        <v>33</v>
      </c>
      <c r="S567" t="s">
        <v>2033</v>
      </c>
      <c r="T567" t="s">
        <v>2034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8">
        <f>E568/D568</f>
        <v>0.44344086021505374</v>
      </c>
      <c r="G568" t="s">
        <v>14</v>
      </c>
      <c r="H568">
        <v>37</v>
      </c>
      <c r="I568" s="10">
        <f>QUOTIENT(E568,H568)</f>
        <v>111</v>
      </c>
      <c r="J568" t="s">
        <v>21</v>
      </c>
      <c r="K568" t="s">
        <v>22</v>
      </c>
      <c r="L568">
        <v>1456293600</v>
      </c>
      <c r="M568" s="14">
        <f>(((L568/60)/60)/24)+DATE(1970,1,1)</f>
        <v>42424.25</v>
      </c>
      <c r="N568">
        <v>1458277200</v>
      </c>
      <c r="O568" s="14">
        <f>(((N568/60)/60)/24)+DATE(1970,1,1)</f>
        <v>42447.208333333328</v>
      </c>
      <c r="P568" t="b">
        <v>0</v>
      </c>
      <c r="Q568" t="b">
        <v>1</v>
      </c>
      <c r="R568" t="s">
        <v>50</v>
      </c>
      <c r="S568" t="s">
        <v>2039</v>
      </c>
      <c r="T568" t="s">
        <v>2041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8">
        <f>E569/D569</f>
        <v>2.1860294117647059</v>
      </c>
      <c r="G569" t="s">
        <v>20</v>
      </c>
      <c r="H569">
        <v>244</v>
      </c>
      <c r="I569" s="10">
        <f>QUOTIENT(E569,H569)</f>
        <v>60</v>
      </c>
      <c r="J569" t="s">
        <v>21</v>
      </c>
      <c r="K569" t="s">
        <v>22</v>
      </c>
      <c r="L569">
        <v>1404968400</v>
      </c>
      <c r="M569" s="14">
        <f>(((L569/60)/60)/24)+DATE(1970,1,1)</f>
        <v>41830.208333333336</v>
      </c>
      <c r="N569">
        <v>1405141200</v>
      </c>
      <c r="O569" s="14">
        <f>(((N569/60)/60)/24)+DATE(1970,1,1)</f>
        <v>41832.208333333336</v>
      </c>
      <c r="P569" t="b">
        <v>0</v>
      </c>
      <c r="Q569" t="b">
        <v>0</v>
      </c>
      <c r="R569" t="s">
        <v>23</v>
      </c>
      <c r="S569" t="s">
        <v>2039</v>
      </c>
      <c r="T569" t="s">
        <v>2040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8">
        <f>E570/D570</f>
        <v>1.8603314917127072</v>
      </c>
      <c r="G570" t="s">
        <v>20</v>
      </c>
      <c r="H570">
        <v>5180</v>
      </c>
      <c r="I570" s="10">
        <f>QUOTIENT(E570,H570)</f>
        <v>26</v>
      </c>
      <c r="J570" t="s">
        <v>21</v>
      </c>
      <c r="K570" t="s">
        <v>22</v>
      </c>
      <c r="L570">
        <v>1279170000</v>
      </c>
      <c r="M570" s="14">
        <f>(((L570/60)/60)/24)+DATE(1970,1,1)</f>
        <v>40374.208333333336</v>
      </c>
      <c r="N570">
        <v>1283058000</v>
      </c>
      <c r="O570" s="14">
        <f>(((N570/60)/60)/24)+DATE(1970,1,1)</f>
        <v>40419.208333333336</v>
      </c>
      <c r="P570" t="b">
        <v>0</v>
      </c>
      <c r="Q570" t="b">
        <v>0</v>
      </c>
      <c r="R570" t="s">
        <v>33</v>
      </c>
      <c r="S570" t="s">
        <v>2033</v>
      </c>
      <c r="T570" t="s">
        <v>2034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8">
        <f>E571/D571</f>
        <v>2.3733830845771142</v>
      </c>
      <c r="G571" t="s">
        <v>20</v>
      </c>
      <c r="H571">
        <v>589</v>
      </c>
      <c r="I571" s="10">
        <f>QUOTIENT(E571,H571)</f>
        <v>80</v>
      </c>
      <c r="J571" t="s">
        <v>107</v>
      </c>
      <c r="K571" t="s">
        <v>108</v>
      </c>
      <c r="L571">
        <v>1294725600</v>
      </c>
      <c r="M571" s="14">
        <f>(((L571/60)/60)/24)+DATE(1970,1,1)</f>
        <v>40554.25</v>
      </c>
      <c r="N571">
        <v>1295762400</v>
      </c>
      <c r="O571" s="14">
        <f>(((N571/60)/60)/24)+DATE(1970,1,1)</f>
        <v>40566.25</v>
      </c>
      <c r="P571" t="b">
        <v>0</v>
      </c>
      <c r="Q571" t="b">
        <v>0</v>
      </c>
      <c r="R571" t="s">
        <v>71</v>
      </c>
      <c r="S571" t="s">
        <v>2037</v>
      </c>
      <c r="T571" t="s">
        <v>2038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8">
        <f>E572/D572</f>
        <v>3.0565384615384614</v>
      </c>
      <c r="G572" t="s">
        <v>20</v>
      </c>
      <c r="H572">
        <v>2725</v>
      </c>
      <c r="I572" s="10">
        <f>QUOTIENT(E572,H572)</f>
        <v>34</v>
      </c>
      <c r="J572" t="s">
        <v>21</v>
      </c>
      <c r="K572" t="s">
        <v>22</v>
      </c>
      <c r="L572">
        <v>1419055200</v>
      </c>
      <c r="M572" s="14">
        <f>(((L572/60)/60)/24)+DATE(1970,1,1)</f>
        <v>41993.25</v>
      </c>
      <c r="N572">
        <v>1419573600</v>
      </c>
      <c r="O572" s="14">
        <f>(((N572/60)/60)/24)+DATE(1970,1,1)</f>
        <v>41999.25</v>
      </c>
      <c r="P572" t="b">
        <v>0</v>
      </c>
      <c r="Q572" t="b">
        <v>1</v>
      </c>
      <c r="R572" t="s">
        <v>23</v>
      </c>
      <c r="S572" t="s">
        <v>2039</v>
      </c>
      <c r="T572" t="s">
        <v>2040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8">
        <f>E573/D573</f>
        <v>0.94142857142857139</v>
      </c>
      <c r="G573" t="s">
        <v>14</v>
      </c>
      <c r="H573">
        <v>35</v>
      </c>
      <c r="I573" s="10">
        <f>QUOTIENT(E573,H573)</f>
        <v>94</v>
      </c>
      <c r="J573" t="s">
        <v>107</v>
      </c>
      <c r="K573" t="s">
        <v>108</v>
      </c>
      <c r="L573">
        <v>1434690000</v>
      </c>
      <c r="M573" s="14">
        <f>(((L573/60)/60)/24)+DATE(1970,1,1)</f>
        <v>42174.208333333328</v>
      </c>
      <c r="N573">
        <v>1438750800</v>
      </c>
      <c r="O573" s="14">
        <f>(((N573/60)/60)/24)+DATE(1970,1,1)</f>
        <v>42221.208333333328</v>
      </c>
      <c r="P573" t="b">
        <v>0</v>
      </c>
      <c r="Q573" t="b">
        <v>0</v>
      </c>
      <c r="R573" t="s">
        <v>100</v>
      </c>
      <c r="S573" t="s">
        <v>2037</v>
      </c>
      <c r="T573" t="s">
        <v>2058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8">
        <f>E574/D574</f>
        <v>0.54400000000000004</v>
      </c>
      <c r="G574" t="s">
        <v>74</v>
      </c>
      <c r="H574">
        <v>94</v>
      </c>
      <c r="I574" s="10">
        <f>QUOTIENT(E574,H574)</f>
        <v>52</v>
      </c>
      <c r="J574" t="s">
        <v>21</v>
      </c>
      <c r="K574" t="s">
        <v>22</v>
      </c>
      <c r="L574">
        <v>1443416400</v>
      </c>
      <c r="M574" s="14">
        <f>(((L574/60)/60)/24)+DATE(1970,1,1)</f>
        <v>42275.208333333328</v>
      </c>
      <c r="N574">
        <v>1444798800</v>
      </c>
      <c r="O574" s="14">
        <f>(((N574/60)/60)/24)+DATE(1970,1,1)</f>
        <v>42291.208333333328</v>
      </c>
      <c r="P574" t="b">
        <v>0</v>
      </c>
      <c r="Q574" t="b">
        <v>1</v>
      </c>
      <c r="R574" t="s">
        <v>23</v>
      </c>
      <c r="S574" t="s">
        <v>2039</v>
      </c>
      <c r="T574" t="s">
        <v>2040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8">
        <f>E575/D575</f>
        <v>1.1188059701492536</v>
      </c>
      <c r="G575" t="s">
        <v>20</v>
      </c>
      <c r="H575">
        <v>300</v>
      </c>
      <c r="I575" s="10">
        <f>QUOTIENT(E575,H575)</f>
        <v>24</v>
      </c>
      <c r="J575" t="s">
        <v>21</v>
      </c>
      <c r="K575" t="s">
        <v>22</v>
      </c>
      <c r="L575">
        <v>1399006800</v>
      </c>
      <c r="M575" s="14">
        <f>(((L575/60)/60)/24)+DATE(1970,1,1)</f>
        <v>41761.208333333336</v>
      </c>
      <c r="N575">
        <v>1399179600</v>
      </c>
      <c r="O575" s="14">
        <f>(((N575/60)/60)/24)+DATE(1970,1,1)</f>
        <v>41763.208333333336</v>
      </c>
      <c r="P575" t="b">
        <v>0</v>
      </c>
      <c r="Q575" t="b">
        <v>0</v>
      </c>
      <c r="R575" t="s">
        <v>1029</v>
      </c>
      <c r="S575" t="s">
        <v>2061</v>
      </c>
      <c r="T575" t="s">
        <v>2062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8">
        <f>E576/D576</f>
        <v>3.6914814814814814</v>
      </c>
      <c r="G576" t="s">
        <v>20</v>
      </c>
      <c r="H576">
        <v>144</v>
      </c>
      <c r="I576" s="10">
        <f>QUOTIENT(E576,H576)</f>
        <v>69</v>
      </c>
      <c r="J576" t="s">
        <v>21</v>
      </c>
      <c r="K576" t="s">
        <v>22</v>
      </c>
      <c r="L576">
        <v>1575698400</v>
      </c>
      <c r="M576" s="14">
        <f>(((L576/60)/60)/24)+DATE(1970,1,1)</f>
        <v>43806.25</v>
      </c>
      <c r="N576">
        <v>1576562400</v>
      </c>
      <c r="O576" s="14">
        <f>(((N576/60)/60)/24)+DATE(1970,1,1)</f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8">
        <f>E577/D577</f>
        <v>0.62930372148859548</v>
      </c>
      <c r="G577" t="s">
        <v>14</v>
      </c>
      <c r="H577">
        <v>558</v>
      </c>
      <c r="I577" s="10">
        <f>QUOTIENT(E577,H577)</f>
        <v>93</v>
      </c>
      <c r="J577" t="s">
        <v>21</v>
      </c>
      <c r="K577" t="s">
        <v>22</v>
      </c>
      <c r="L577">
        <v>1400562000</v>
      </c>
      <c r="M577" s="14">
        <f>(((L577/60)/60)/24)+DATE(1970,1,1)</f>
        <v>41779.208333333336</v>
      </c>
      <c r="N577">
        <v>1400821200</v>
      </c>
      <c r="O577" s="14">
        <f>(((N577/60)/60)/24)+DATE(1970,1,1)</f>
        <v>41782.208333333336</v>
      </c>
      <c r="P577" t="b">
        <v>0</v>
      </c>
      <c r="Q577" t="b">
        <v>1</v>
      </c>
      <c r="R577" t="s">
        <v>33</v>
      </c>
      <c r="S577" t="s">
        <v>2033</v>
      </c>
      <c r="T577" t="s">
        <v>2034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8">
        <f>E578/D578</f>
        <v>0.6492783505154639</v>
      </c>
      <c r="G578" t="s">
        <v>14</v>
      </c>
      <c r="H578">
        <v>64</v>
      </c>
      <c r="I578" s="10">
        <f>QUOTIENT(E578,H578)</f>
        <v>98</v>
      </c>
      <c r="J578" t="s">
        <v>21</v>
      </c>
      <c r="K578" t="s">
        <v>22</v>
      </c>
      <c r="L578">
        <v>1509512400</v>
      </c>
      <c r="M578" s="14">
        <f>(((L578/60)/60)/24)+DATE(1970,1,1)</f>
        <v>43040.208333333328</v>
      </c>
      <c r="N578">
        <v>1510984800</v>
      </c>
      <c r="O578" s="14">
        <f>(((N578/60)/60)/24)+DATE(1970,1,1)</f>
        <v>43057.25</v>
      </c>
      <c r="P578" t="b">
        <v>0</v>
      </c>
      <c r="Q578" t="b">
        <v>0</v>
      </c>
      <c r="R578" t="s">
        <v>33</v>
      </c>
      <c r="S578" t="s">
        <v>2033</v>
      </c>
      <c r="T578" t="s">
        <v>2034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8">
        <f>E579/D579</f>
        <v>0.18853658536585366</v>
      </c>
      <c r="G579" t="s">
        <v>74</v>
      </c>
      <c r="H579">
        <v>37</v>
      </c>
      <c r="I579" s="10">
        <f>QUOTIENT(E579,H579)</f>
        <v>41</v>
      </c>
      <c r="J579" t="s">
        <v>21</v>
      </c>
      <c r="K579" t="s">
        <v>22</v>
      </c>
      <c r="L579">
        <v>1299823200</v>
      </c>
      <c r="M579" s="14">
        <f>(((L579/60)/60)/24)+DATE(1970,1,1)</f>
        <v>40613.25</v>
      </c>
      <c r="N579">
        <v>1302066000</v>
      </c>
      <c r="O579" s="14">
        <f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2039</v>
      </c>
      <c r="T579" t="s">
        <v>2047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8">
        <f>E580/D580</f>
        <v>0.1675440414507772</v>
      </c>
      <c r="G580" t="s">
        <v>14</v>
      </c>
      <c r="H580">
        <v>245</v>
      </c>
      <c r="I580" s="10">
        <f>QUOTIENT(E580,H580)</f>
        <v>65</v>
      </c>
      <c r="J580" t="s">
        <v>21</v>
      </c>
      <c r="K580" t="s">
        <v>22</v>
      </c>
      <c r="L580">
        <v>1322719200</v>
      </c>
      <c r="M580" s="14">
        <f>(((L580/60)/60)/24)+DATE(1970,1,1)</f>
        <v>40878.25</v>
      </c>
      <c r="N580">
        <v>1322978400</v>
      </c>
      <c r="O580" s="14">
        <f>(((N580/60)/60)/24)+DATE(1970,1,1)</f>
        <v>40881.25</v>
      </c>
      <c r="P580" t="b">
        <v>0</v>
      </c>
      <c r="Q580" t="b">
        <v>0</v>
      </c>
      <c r="R580" t="s">
        <v>474</v>
      </c>
      <c r="S580" t="s">
        <v>2037</v>
      </c>
      <c r="T580" t="s">
        <v>2053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8">
        <f>E581/D581</f>
        <v>1.0111290322580646</v>
      </c>
      <c r="G581" t="s">
        <v>20</v>
      </c>
      <c r="H581">
        <v>87</v>
      </c>
      <c r="I581" s="10">
        <f>QUOTIENT(E581,H581)</f>
        <v>72</v>
      </c>
      <c r="J581" t="s">
        <v>21</v>
      </c>
      <c r="K581" t="s">
        <v>22</v>
      </c>
      <c r="L581">
        <v>1312693200</v>
      </c>
      <c r="M581" s="14">
        <f>(((L581/60)/60)/24)+DATE(1970,1,1)</f>
        <v>40762.208333333336</v>
      </c>
      <c r="N581">
        <v>1313730000</v>
      </c>
      <c r="O581" s="14">
        <f>(((N581/60)/60)/24)+DATE(1970,1,1)</f>
        <v>40774.208333333336</v>
      </c>
      <c r="P581" t="b">
        <v>0</v>
      </c>
      <c r="Q581" t="b">
        <v>0</v>
      </c>
      <c r="R581" t="s">
        <v>159</v>
      </c>
      <c r="S581" t="s">
        <v>2039</v>
      </c>
      <c r="T581" t="s">
        <v>2047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8">
        <f>E582/D582</f>
        <v>3.4150228310502282</v>
      </c>
      <c r="G582" t="s">
        <v>20</v>
      </c>
      <c r="H582">
        <v>3116</v>
      </c>
      <c r="I582" s="10">
        <f>QUOTIENT(E582,H582)</f>
        <v>48</v>
      </c>
      <c r="J582" t="s">
        <v>21</v>
      </c>
      <c r="K582" t="s">
        <v>22</v>
      </c>
      <c r="L582">
        <v>1393394400</v>
      </c>
      <c r="M582" s="14">
        <f>(((L582/60)/60)/24)+DATE(1970,1,1)</f>
        <v>41696.25</v>
      </c>
      <c r="N582">
        <v>1394085600</v>
      </c>
      <c r="O582" s="14">
        <f>(((N582/60)/60)/24)+DATE(1970,1,1)</f>
        <v>41704.25</v>
      </c>
      <c r="P582" t="b">
        <v>0</v>
      </c>
      <c r="Q582" t="b">
        <v>0</v>
      </c>
      <c r="R582" t="s">
        <v>33</v>
      </c>
      <c r="S582" t="s">
        <v>2033</v>
      </c>
      <c r="T582" t="s">
        <v>2034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8">
        <f>E583/D583</f>
        <v>0.64016666666666666</v>
      </c>
      <c r="G583" t="s">
        <v>14</v>
      </c>
      <c r="H583">
        <v>71</v>
      </c>
      <c r="I583" s="10">
        <f>QUOTIENT(E583,H583)</f>
        <v>54</v>
      </c>
      <c r="J583" t="s">
        <v>21</v>
      </c>
      <c r="K583" t="s">
        <v>22</v>
      </c>
      <c r="L583">
        <v>1304053200</v>
      </c>
      <c r="M583" s="14">
        <f>(((L583/60)/60)/24)+DATE(1970,1,1)</f>
        <v>40662.208333333336</v>
      </c>
      <c r="N583">
        <v>1305349200</v>
      </c>
      <c r="O583" s="14">
        <f>(((N583/60)/60)/24)+DATE(1970,1,1)</f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8">
        <f>E584/D584</f>
        <v>0.5208045977011494</v>
      </c>
      <c r="G584" t="s">
        <v>14</v>
      </c>
      <c r="H584">
        <v>42</v>
      </c>
      <c r="I584" s="10">
        <f>QUOTIENT(E584,H584)</f>
        <v>107</v>
      </c>
      <c r="J584" t="s">
        <v>21</v>
      </c>
      <c r="K584" t="s">
        <v>22</v>
      </c>
      <c r="L584">
        <v>1433912400</v>
      </c>
      <c r="M584" s="14">
        <f>(((L584/60)/60)/24)+DATE(1970,1,1)</f>
        <v>42165.208333333328</v>
      </c>
      <c r="N584">
        <v>1434344400</v>
      </c>
      <c r="O584" s="14">
        <f>(((N584/60)/60)/24)+DATE(1970,1,1)</f>
        <v>42170.208333333328</v>
      </c>
      <c r="P584" t="b">
        <v>0</v>
      </c>
      <c r="Q584" t="b">
        <v>1</v>
      </c>
      <c r="R584" t="s">
        <v>89</v>
      </c>
      <c r="S584" t="s">
        <v>2055</v>
      </c>
      <c r="T584" t="s">
        <v>2056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8">
        <f>E585/D585</f>
        <v>3.2240211640211642</v>
      </c>
      <c r="G585" t="s">
        <v>20</v>
      </c>
      <c r="H585">
        <v>909</v>
      </c>
      <c r="I585" s="10">
        <f>QUOTIENT(E585,H585)</f>
        <v>67</v>
      </c>
      <c r="J585" t="s">
        <v>21</v>
      </c>
      <c r="K585" t="s">
        <v>22</v>
      </c>
      <c r="L585">
        <v>1329717600</v>
      </c>
      <c r="M585" s="14">
        <f>(((L585/60)/60)/24)+DATE(1970,1,1)</f>
        <v>40959.25</v>
      </c>
      <c r="N585">
        <v>1331186400</v>
      </c>
      <c r="O585" s="14">
        <f>(((N585/60)/60)/24)+DATE(1970,1,1)</f>
        <v>40976.25</v>
      </c>
      <c r="P585" t="b">
        <v>0</v>
      </c>
      <c r="Q585" t="b">
        <v>0</v>
      </c>
      <c r="R585" t="s">
        <v>42</v>
      </c>
      <c r="S585" t="s">
        <v>2037</v>
      </c>
      <c r="T585" t="s">
        <v>2051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8">
        <f>E586/D586</f>
        <v>1.1950810185185186</v>
      </c>
      <c r="G586" t="s">
        <v>20</v>
      </c>
      <c r="H586">
        <v>1613</v>
      </c>
      <c r="I586" s="10">
        <f>QUOTIENT(E586,H586)</f>
        <v>64</v>
      </c>
      <c r="J586" t="s">
        <v>21</v>
      </c>
      <c r="K586" t="s">
        <v>22</v>
      </c>
      <c r="L586">
        <v>1335330000</v>
      </c>
      <c r="M586" s="14">
        <f>(((L586/60)/60)/24)+DATE(1970,1,1)</f>
        <v>41024.208333333336</v>
      </c>
      <c r="N586">
        <v>1336539600</v>
      </c>
      <c r="O586" s="14">
        <f>(((N586/60)/60)/24)+DATE(1970,1,1)</f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8">
        <f>E587/D587</f>
        <v>1.4679775280898877</v>
      </c>
      <c r="G587" t="s">
        <v>20</v>
      </c>
      <c r="H587">
        <v>136</v>
      </c>
      <c r="I587" s="10">
        <f>QUOTIENT(E587,H587)</f>
        <v>96</v>
      </c>
      <c r="J587" t="s">
        <v>21</v>
      </c>
      <c r="K587" t="s">
        <v>22</v>
      </c>
      <c r="L587">
        <v>1268888400</v>
      </c>
      <c r="M587" s="14">
        <f>(((L587/60)/60)/24)+DATE(1970,1,1)</f>
        <v>40255.208333333336</v>
      </c>
      <c r="N587">
        <v>1269752400</v>
      </c>
      <c r="O587" s="14">
        <f>(((N587/60)/60)/24)+DATE(1970,1,1)</f>
        <v>40265.208333333336</v>
      </c>
      <c r="P587" t="b">
        <v>0</v>
      </c>
      <c r="Q587" t="b">
        <v>0</v>
      </c>
      <c r="R587" t="s">
        <v>206</v>
      </c>
      <c r="S587" t="s">
        <v>2044</v>
      </c>
      <c r="T587" t="s">
        <v>2052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8">
        <f>E588/D588</f>
        <v>9.5057142857142853</v>
      </c>
      <c r="G588" t="s">
        <v>20</v>
      </c>
      <c r="H588">
        <v>130</v>
      </c>
      <c r="I588" s="10">
        <f>QUOTIENT(E588,H588)</f>
        <v>51</v>
      </c>
      <c r="J588" t="s">
        <v>21</v>
      </c>
      <c r="K588" t="s">
        <v>22</v>
      </c>
      <c r="L588">
        <v>1289973600</v>
      </c>
      <c r="M588" s="14">
        <f>(((L588/60)/60)/24)+DATE(1970,1,1)</f>
        <v>40499.25</v>
      </c>
      <c r="N588">
        <v>1291615200</v>
      </c>
      <c r="O588" s="14">
        <f>(((N588/60)/60)/24)+DATE(1970,1,1)</f>
        <v>40518.25</v>
      </c>
      <c r="P588" t="b">
        <v>0</v>
      </c>
      <c r="Q588" t="b">
        <v>0</v>
      </c>
      <c r="R588" t="s">
        <v>23</v>
      </c>
      <c r="S588" t="s">
        <v>2039</v>
      </c>
      <c r="T588" t="s">
        <v>2040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8">
        <f>E589/D589</f>
        <v>0.72893617021276591</v>
      </c>
      <c r="G589" t="s">
        <v>14</v>
      </c>
      <c r="H589">
        <v>156</v>
      </c>
      <c r="I589" s="10">
        <f>QUOTIENT(E589,H589)</f>
        <v>43</v>
      </c>
      <c r="J589" t="s">
        <v>15</v>
      </c>
      <c r="K589" t="s">
        <v>16</v>
      </c>
      <c r="L589">
        <v>1547877600</v>
      </c>
      <c r="M589" s="14">
        <f>(((L589/60)/60)/24)+DATE(1970,1,1)</f>
        <v>43484.25</v>
      </c>
      <c r="N589">
        <v>1552366800</v>
      </c>
      <c r="O589" s="14">
        <f>(((N589/60)/60)/24)+DATE(1970,1,1)</f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8">
        <f>E590/D590</f>
        <v>0.7900824873096447</v>
      </c>
      <c r="G590" t="s">
        <v>14</v>
      </c>
      <c r="H590">
        <v>1368</v>
      </c>
      <c r="I590" s="10">
        <f>QUOTIENT(E590,H590)</f>
        <v>91</v>
      </c>
      <c r="J590" t="s">
        <v>40</v>
      </c>
      <c r="K590" t="s">
        <v>41</v>
      </c>
      <c r="L590">
        <v>1269493200</v>
      </c>
      <c r="M590" s="14">
        <f>(((L590/60)/60)/24)+DATE(1970,1,1)</f>
        <v>40262.208333333336</v>
      </c>
      <c r="N590">
        <v>1272171600</v>
      </c>
      <c r="O590" s="14">
        <f>(((N590/60)/60)/24)+DATE(1970,1,1)</f>
        <v>40293.208333333336</v>
      </c>
      <c r="P590" t="b">
        <v>0</v>
      </c>
      <c r="Q590" t="b">
        <v>0</v>
      </c>
      <c r="R590" t="s">
        <v>33</v>
      </c>
      <c r="S590" t="s">
        <v>2033</v>
      </c>
      <c r="T590" t="s">
        <v>2034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8">
        <f>E591/D591</f>
        <v>0.64721518987341775</v>
      </c>
      <c r="G591" t="s">
        <v>14</v>
      </c>
      <c r="H591">
        <v>102</v>
      </c>
      <c r="I591" s="10">
        <f>QUOTIENT(E591,H591)</f>
        <v>50</v>
      </c>
      <c r="J591" t="s">
        <v>21</v>
      </c>
      <c r="K591" t="s">
        <v>22</v>
      </c>
      <c r="L591">
        <v>1436072400</v>
      </c>
      <c r="M591" s="14">
        <f>(((L591/60)/60)/24)+DATE(1970,1,1)</f>
        <v>42190.208333333328</v>
      </c>
      <c r="N591">
        <v>1436677200</v>
      </c>
      <c r="O591" s="14">
        <f>(((N591/60)/60)/24)+DATE(1970,1,1)</f>
        <v>42197.208333333328</v>
      </c>
      <c r="P591" t="b">
        <v>0</v>
      </c>
      <c r="Q591" t="b">
        <v>0</v>
      </c>
      <c r="R591" t="s">
        <v>42</v>
      </c>
      <c r="S591" t="s">
        <v>2037</v>
      </c>
      <c r="T591" t="s">
        <v>2051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8">
        <f>E592/D592</f>
        <v>0.82028169014084507</v>
      </c>
      <c r="G592" t="s">
        <v>14</v>
      </c>
      <c r="H592">
        <v>86</v>
      </c>
      <c r="I592" s="10">
        <f>QUOTIENT(E592,H592)</f>
        <v>67</v>
      </c>
      <c r="J592" t="s">
        <v>26</v>
      </c>
      <c r="K592" t="s">
        <v>27</v>
      </c>
      <c r="L592">
        <v>1419141600</v>
      </c>
      <c r="M592" s="14">
        <f>(((L592/60)/60)/24)+DATE(1970,1,1)</f>
        <v>41994.25</v>
      </c>
      <c r="N592">
        <v>1420092000</v>
      </c>
      <c r="O592" s="14">
        <f>(((N592/60)/60)/24)+DATE(1970,1,1)</f>
        <v>42005.25</v>
      </c>
      <c r="P592" t="b">
        <v>0</v>
      </c>
      <c r="Q592" t="b">
        <v>0</v>
      </c>
      <c r="R592" t="s">
        <v>133</v>
      </c>
      <c r="S592" t="s">
        <v>2044</v>
      </c>
      <c r="T592" t="s">
        <v>2057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8">
        <f>E593/D593</f>
        <v>10.376666666666667</v>
      </c>
      <c r="G593" t="s">
        <v>20</v>
      </c>
      <c r="H593">
        <v>102</v>
      </c>
      <c r="I593" s="10">
        <f>QUOTIENT(E593,H593)</f>
        <v>61</v>
      </c>
      <c r="J593" t="s">
        <v>21</v>
      </c>
      <c r="K593" t="s">
        <v>22</v>
      </c>
      <c r="L593">
        <v>1279083600</v>
      </c>
      <c r="M593" s="14">
        <f>(((L593/60)/60)/24)+DATE(1970,1,1)</f>
        <v>40373.208333333336</v>
      </c>
      <c r="N593">
        <v>1279947600</v>
      </c>
      <c r="O593" s="14">
        <f>(((N593/60)/60)/24)+DATE(1970,1,1)</f>
        <v>40383.208333333336</v>
      </c>
      <c r="P593" t="b">
        <v>0</v>
      </c>
      <c r="Q593" t="b">
        <v>0</v>
      </c>
      <c r="R593" t="s">
        <v>89</v>
      </c>
      <c r="S593" t="s">
        <v>2055</v>
      </c>
      <c r="T593" t="s">
        <v>2056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8">
        <f>E594/D594</f>
        <v>0.12910076530612244</v>
      </c>
      <c r="G594" t="s">
        <v>14</v>
      </c>
      <c r="H594">
        <v>253</v>
      </c>
      <c r="I594" s="10">
        <f>QUOTIENT(E594,H594)</f>
        <v>80</v>
      </c>
      <c r="J594" t="s">
        <v>21</v>
      </c>
      <c r="K594" t="s">
        <v>22</v>
      </c>
      <c r="L594">
        <v>1401426000</v>
      </c>
      <c r="M594" s="14">
        <f>(((L594/60)/60)/24)+DATE(1970,1,1)</f>
        <v>41789.208333333336</v>
      </c>
      <c r="N594">
        <v>1402203600</v>
      </c>
      <c r="O594" s="14">
        <f>(((N594/60)/60)/24)+DATE(1970,1,1)</f>
        <v>41798.208333333336</v>
      </c>
      <c r="P594" t="b">
        <v>0</v>
      </c>
      <c r="Q594" t="b">
        <v>0</v>
      </c>
      <c r="R594" t="s">
        <v>33</v>
      </c>
      <c r="S594" t="s">
        <v>2033</v>
      </c>
      <c r="T594" t="s">
        <v>2034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8">
        <f>E595/D595</f>
        <v>1.5484210526315789</v>
      </c>
      <c r="G595" t="s">
        <v>20</v>
      </c>
      <c r="H595">
        <v>4006</v>
      </c>
      <c r="I595" s="10">
        <f>QUOTIENT(E595,H595)</f>
        <v>47</v>
      </c>
      <c r="J595" t="s">
        <v>21</v>
      </c>
      <c r="K595" t="s">
        <v>22</v>
      </c>
      <c r="L595">
        <v>1395810000</v>
      </c>
      <c r="M595" s="14">
        <f>(((L595/60)/60)/24)+DATE(1970,1,1)</f>
        <v>41724.208333333336</v>
      </c>
      <c r="N595">
        <v>1396933200</v>
      </c>
      <c r="O595" s="14">
        <f>(((N595/60)/60)/24)+DATE(1970,1,1)</f>
        <v>41737.208333333336</v>
      </c>
      <c r="P595" t="b">
        <v>0</v>
      </c>
      <c r="Q595" t="b">
        <v>0</v>
      </c>
      <c r="R595" t="s">
        <v>71</v>
      </c>
      <c r="S595" t="s">
        <v>2037</v>
      </c>
      <c r="T595" t="s">
        <v>2038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8">
        <f>E596/D596</f>
        <v>7.0991735537190084E-2</v>
      </c>
      <c r="G596" t="s">
        <v>14</v>
      </c>
      <c r="H596">
        <v>157</v>
      </c>
      <c r="I596" s="10">
        <f>QUOTIENT(E596,H596)</f>
        <v>71</v>
      </c>
      <c r="J596" t="s">
        <v>21</v>
      </c>
      <c r="K596" t="s">
        <v>22</v>
      </c>
      <c r="L596">
        <v>1467003600</v>
      </c>
      <c r="M596" s="14">
        <f>(((L596/60)/60)/24)+DATE(1970,1,1)</f>
        <v>42548.208333333328</v>
      </c>
      <c r="N596">
        <v>1467262800</v>
      </c>
      <c r="O596" s="14">
        <f>(((N596/60)/60)/24)+DATE(1970,1,1)</f>
        <v>42551.208333333328</v>
      </c>
      <c r="P596" t="b">
        <v>0</v>
      </c>
      <c r="Q596" t="b">
        <v>1</v>
      </c>
      <c r="R596" t="s">
        <v>33</v>
      </c>
      <c r="S596" t="s">
        <v>2033</v>
      </c>
      <c r="T596" t="s">
        <v>2034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8">
        <f>E597/D597</f>
        <v>2.0852773826458035</v>
      </c>
      <c r="G597" t="s">
        <v>20</v>
      </c>
      <c r="H597">
        <v>1629</v>
      </c>
      <c r="I597" s="10">
        <f>QUOTIENT(E597,H597)</f>
        <v>89</v>
      </c>
      <c r="J597" t="s">
        <v>21</v>
      </c>
      <c r="K597" t="s">
        <v>22</v>
      </c>
      <c r="L597">
        <v>1268715600</v>
      </c>
      <c r="M597" s="14">
        <f>(((L597/60)/60)/24)+DATE(1970,1,1)</f>
        <v>40253.208333333336</v>
      </c>
      <c r="N597">
        <v>1270530000</v>
      </c>
      <c r="O597" s="14">
        <f>(((N597/60)/60)/24)+DATE(1970,1,1)</f>
        <v>40274.208333333336</v>
      </c>
      <c r="P597" t="b">
        <v>0</v>
      </c>
      <c r="Q597" t="b">
        <v>1</v>
      </c>
      <c r="R597" t="s">
        <v>33</v>
      </c>
      <c r="S597" t="s">
        <v>2033</v>
      </c>
      <c r="T597" t="s">
        <v>2034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8">
        <f>E598/D598</f>
        <v>0.99683544303797467</v>
      </c>
      <c r="G598" t="s">
        <v>14</v>
      </c>
      <c r="H598">
        <v>183</v>
      </c>
      <c r="I598" s="10">
        <f>QUOTIENT(E598,H598)</f>
        <v>43</v>
      </c>
      <c r="J598" t="s">
        <v>21</v>
      </c>
      <c r="K598" t="s">
        <v>22</v>
      </c>
      <c r="L598">
        <v>1457157600</v>
      </c>
      <c r="M598" s="14">
        <f>(((L598/60)/60)/24)+DATE(1970,1,1)</f>
        <v>42434.25</v>
      </c>
      <c r="N598">
        <v>1457762400</v>
      </c>
      <c r="O598" s="14">
        <f>(((N598/60)/60)/24)+DATE(1970,1,1)</f>
        <v>42441.25</v>
      </c>
      <c r="P598" t="b">
        <v>0</v>
      </c>
      <c r="Q598" t="b">
        <v>1</v>
      </c>
      <c r="R598" t="s">
        <v>53</v>
      </c>
      <c r="S598" t="s">
        <v>2037</v>
      </c>
      <c r="T598" t="s">
        <v>2050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8">
        <f>E599/D599</f>
        <v>2.0159756097560977</v>
      </c>
      <c r="G599" t="s">
        <v>20</v>
      </c>
      <c r="H599">
        <v>2188</v>
      </c>
      <c r="I599" s="10">
        <f>QUOTIENT(E599,H599)</f>
        <v>67</v>
      </c>
      <c r="J599" t="s">
        <v>21</v>
      </c>
      <c r="K599" t="s">
        <v>22</v>
      </c>
      <c r="L599">
        <v>1573970400</v>
      </c>
      <c r="M599" s="14">
        <f>(((L599/60)/60)/24)+DATE(1970,1,1)</f>
        <v>43786.25</v>
      </c>
      <c r="N599">
        <v>1575525600</v>
      </c>
      <c r="O599" s="14">
        <f>(((N599/60)/60)/24)+DATE(1970,1,1)</f>
        <v>43804.25</v>
      </c>
      <c r="P599" t="b">
        <v>0</v>
      </c>
      <c r="Q599" t="b">
        <v>0</v>
      </c>
      <c r="R599" t="s">
        <v>33</v>
      </c>
      <c r="S599" t="s">
        <v>2033</v>
      </c>
      <c r="T599" t="s">
        <v>2034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8">
        <f>E600/D600</f>
        <v>1.6209032258064515</v>
      </c>
      <c r="G600" t="s">
        <v>20</v>
      </c>
      <c r="H600">
        <v>2409</v>
      </c>
      <c r="I600" s="10">
        <f>QUOTIENT(E600,H600)</f>
        <v>73</v>
      </c>
      <c r="J600" t="s">
        <v>107</v>
      </c>
      <c r="K600" t="s">
        <v>108</v>
      </c>
      <c r="L600">
        <v>1276578000</v>
      </c>
      <c r="M600" s="14">
        <f>(((L600/60)/60)/24)+DATE(1970,1,1)</f>
        <v>40344.208333333336</v>
      </c>
      <c r="N600">
        <v>1279083600</v>
      </c>
      <c r="O600" s="14">
        <f>(((N600/60)/60)/24)+DATE(1970,1,1)</f>
        <v>40373.208333333336</v>
      </c>
      <c r="P600" t="b">
        <v>0</v>
      </c>
      <c r="Q600" t="b">
        <v>0</v>
      </c>
      <c r="R600" t="s">
        <v>23</v>
      </c>
      <c r="S600" t="s">
        <v>2039</v>
      </c>
      <c r="T600" t="s">
        <v>2040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8">
        <f>E601/D601</f>
        <v>3.6436208125445471E-2</v>
      </c>
      <c r="G601" t="s">
        <v>14</v>
      </c>
      <c r="H601">
        <v>82</v>
      </c>
      <c r="I601" s="10">
        <f>QUOTIENT(E601,H601)</f>
        <v>62</v>
      </c>
      <c r="J601" t="s">
        <v>36</v>
      </c>
      <c r="K601" t="s">
        <v>37</v>
      </c>
      <c r="L601">
        <v>1423720800</v>
      </c>
      <c r="M601" s="14">
        <f>(((L601/60)/60)/24)+DATE(1970,1,1)</f>
        <v>42047.25</v>
      </c>
      <c r="N601">
        <v>1424412000</v>
      </c>
      <c r="O601" s="14">
        <f>(((N601/60)/60)/24)+DATE(1970,1,1)</f>
        <v>42055.25</v>
      </c>
      <c r="P601" t="b">
        <v>0</v>
      </c>
      <c r="Q601" t="b">
        <v>0</v>
      </c>
      <c r="R601" t="s">
        <v>42</v>
      </c>
      <c r="S601" t="s">
        <v>2037</v>
      </c>
      <c r="T601" t="s">
        <v>2051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8">
        <f>E602/D602</f>
        <v>0.05</v>
      </c>
      <c r="G602" t="s">
        <v>14</v>
      </c>
      <c r="H602">
        <v>1</v>
      </c>
      <c r="I602" s="10">
        <f>QUOTIENT(E602,H602)</f>
        <v>5</v>
      </c>
      <c r="J602" t="s">
        <v>40</v>
      </c>
      <c r="K602" t="s">
        <v>41</v>
      </c>
      <c r="L602">
        <v>1375160400</v>
      </c>
      <c r="M602" s="14">
        <f>(((L602/60)/60)/24)+DATE(1970,1,1)</f>
        <v>41485.208333333336</v>
      </c>
      <c r="N602">
        <v>1376197200</v>
      </c>
      <c r="O602" s="14">
        <f>(((N602/60)/60)/24)+DATE(1970,1,1)</f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8">
        <f>E603/D603</f>
        <v>2.0663492063492064</v>
      </c>
      <c r="G603" t="s">
        <v>20</v>
      </c>
      <c r="H603">
        <v>194</v>
      </c>
      <c r="I603" s="10">
        <f>QUOTIENT(E603,H603)</f>
        <v>67</v>
      </c>
      <c r="J603" t="s">
        <v>21</v>
      </c>
      <c r="K603" t="s">
        <v>22</v>
      </c>
      <c r="L603">
        <v>1401426000</v>
      </c>
      <c r="M603" s="14">
        <f>(((L603/60)/60)/24)+DATE(1970,1,1)</f>
        <v>41789.208333333336</v>
      </c>
      <c r="N603">
        <v>1402894800</v>
      </c>
      <c r="O603" s="14">
        <f>(((N603/60)/60)/24)+DATE(1970,1,1)</f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2049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8">
        <f>E604/D604</f>
        <v>1.2823628691983122</v>
      </c>
      <c r="G604" t="s">
        <v>20</v>
      </c>
      <c r="H604">
        <v>1140</v>
      </c>
      <c r="I604" s="10">
        <f>QUOTIENT(E604,H604)</f>
        <v>79</v>
      </c>
      <c r="J604" t="s">
        <v>21</v>
      </c>
      <c r="K604" t="s">
        <v>22</v>
      </c>
      <c r="L604">
        <v>1433480400</v>
      </c>
      <c r="M604" s="14">
        <f>(((L604/60)/60)/24)+DATE(1970,1,1)</f>
        <v>42160.208333333328</v>
      </c>
      <c r="N604">
        <v>1434430800</v>
      </c>
      <c r="O604" s="14">
        <f>(((N604/60)/60)/24)+DATE(1970,1,1)</f>
        <v>42171.208333333328</v>
      </c>
      <c r="P604" t="b">
        <v>0</v>
      </c>
      <c r="Q604" t="b">
        <v>0</v>
      </c>
      <c r="R604" t="s">
        <v>33</v>
      </c>
      <c r="S604" t="s">
        <v>2033</v>
      </c>
      <c r="T604" t="s">
        <v>2034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8">
        <f>E605/D605</f>
        <v>1.1966037735849056</v>
      </c>
      <c r="G605" t="s">
        <v>20</v>
      </c>
      <c r="H605">
        <v>102</v>
      </c>
      <c r="I605" s="10">
        <f>QUOTIENT(E605,H605)</f>
        <v>62</v>
      </c>
      <c r="J605" t="s">
        <v>21</v>
      </c>
      <c r="K605" t="s">
        <v>22</v>
      </c>
      <c r="L605">
        <v>1555563600</v>
      </c>
      <c r="M605" s="14">
        <f>(((L605/60)/60)/24)+DATE(1970,1,1)</f>
        <v>43573.208333333328</v>
      </c>
      <c r="N605">
        <v>1557896400</v>
      </c>
      <c r="O605" s="14">
        <f>(((N605/60)/60)/24)+DATE(1970,1,1)</f>
        <v>43600.208333333328</v>
      </c>
      <c r="P605" t="b">
        <v>0</v>
      </c>
      <c r="Q605" t="b">
        <v>0</v>
      </c>
      <c r="R605" t="s">
        <v>33</v>
      </c>
      <c r="S605" t="s">
        <v>2033</v>
      </c>
      <c r="T605" t="s">
        <v>2034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8">
        <f>E606/D606</f>
        <v>1.7073055242390078</v>
      </c>
      <c r="G606" t="s">
        <v>20</v>
      </c>
      <c r="H606">
        <v>2857</v>
      </c>
      <c r="I606" s="10">
        <f>QUOTIENT(E606,H606)</f>
        <v>53</v>
      </c>
      <c r="J606" t="s">
        <v>21</v>
      </c>
      <c r="K606" t="s">
        <v>22</v>
      </c>
      <c r="L606">
        <v>1295676000</v>
      </c>
      <c r="M606" s="14">
        <f>(((L606/60)/60)/24)+DATE(1970,1,1)</f>
        <v>40565.25</v>
      </c>
      <c r="N606">
        <v>1297490400</v>
      </c>
      <c r="O606" s="14">
        <f>(((N606/60)/60)/24)+DATE(1970,1,1)</f>
        <v>40586.25</v>
      </c>
      <c r="P606" t="b">
        <v>0</v>
      </c>
      <c r="Q606" t="b">
        <v>0</v>
      </c>
      <c r="R606" t="s">
        <v>33</v>
      </c>
      <c r="S606" t="s">
        <v>2033</v>
      </c>
      <c r="T606" t="s">
        <v>2034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8">
        <f>E607/D607</f>
        <v>1.8721212121212121</v>
      </c>
      <c r="G607" t="s">
        <v>20</v>
      </c>
      <c r="H607">
        <v>107</v>
      </c>
      <c r="I607" s="10">
        <f>QUOTIENT(E607,H607)</f>
        <v>57</v>
      </c>
      <c r="J607" t="s">
        <v>21</v>
      </c>
      <c r="K607" t="s">
        <v>22</v>
      </c>
      <c r="L607">
        <v>1443848400</v>
      </c>
      <c r="M607" s="14">
        <f>(((L607/60)/60)/24)+DATE(1970,1,1)</f>
        <v>42280.208333333328</v>
      </c>
      <c r="N607">
        <v>1447394400</v>
      </c>
      <c r="O607" s="14">
        <f>(((N607/60)/60)/24)+DATE(1970,1,1)</f>
        <v>42321.25</v>
      </c>
      <c r="P607" t="b">
        <v>0</v>
      </c>
      <c r="Q607" t="b">
        <v>0</v>
      </c>
      <c r="R607" t="s">
        <v>68</v>
      </c>
      <c r="S607" t="s">
        <v>2044</v>
      </c>
      <c r="T607" t="s">
        <v>2045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8">
        <f>E608/D608</f>
        <v>1.8838235294117647</v>
      </c>
      <c r="G608" t="s">
        <v>20</v>
      </c>
      <c r="H608">
        <v>160</v>
      </c>
      <c r="I608" s="10">
        <f>QUOTIENT(E608,H608)</f>
        <v>40</v>
      </c>
      <c r="J608" t="s">
        <v>40</v>
      </c>
      <c r="K608" t="s">
        <v>41</v>
      </c>
      <c r="L608">
        <v>1457330400</v>
      </c>
      <c r="M608" s="14">
        <f>(((L608/60)/60)/24)+DATE(1970,1,1)</f>
        <v>42436.25</v>
      </c>
      <c r="N608">
        <v>1458277200</v>
      </c>
      <c r="O608" s="14">
        <f>(((N608/60)/60)/24)+DATE(1970,1,1)</f>
        <v>42447.208333333328</v>
      </c>
      <c r="P608" t="b">
        <v>0</v>
      </c>
      <c r="Q608" t="b">
        <v>0</v>
      </c>
      <c r="R608" t="s">
        <v>23</v>
      </c>
      <c r="S608" t="s">
        <v>2039</v>
      </c>
      <c r="T608" t="s">
        <v>2040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8">
        <f>E609/D609</f>
        <v>1.3129869186046512</v>
      </c>
      <c r="G609" t="s">
        <v>20</v>
      </c>
      <c r="H609">
        <v>2230</v>
      </c>
      <c r="I609" s="10">
        <f>QUOTIENT(E609,H609)</f>
        <v>81</v>
      </c>
      <c r="J609" t="s">
        <v>21</v>
      </c>
      <c r="K609" t="s">
        <v>22</v>
      </c>
      <c r="L609">
        <v>1395550800</v>
      </c>
      <c r="M609" s="14">
        <f>(((L609/60)/60)/24)+DATE(1970,1,1)</f>
        <v>41721.208333333336</v>
      </c>
      <c r="N609">
        <v>1395723600</v>
      </c>
      <c r="O609" s="14">
        <f>(((N609/60)/60)/24)+DATE(1970,1,1)</f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8">
        <f>E610/D610</f>
        <v>2.8397435897435899</v>
      </c>
      <c r="G610" t="s">
        <v>20</v>
      </c>
      <c r="H610">
        <v>316</v>
      </c>
      <c r="I610" s="10">
        <f>QUOTIENT(E610,H610)</f>
        <v>35</v>
      </c>
      <c r="J610" t="s">
        <v>21</v>
      </c>
      <c r="K610" t="s">
        <v>22</v>
      </c>
      <c r="L610">
        <v>1551852000</v>
      </c>
      <c r="M610" s="14">
        <f>(((L610/60)/60)/24)+DATE(1970,1,1)</f>
        <v>43530.25</v>
      </c>
      <c r="N610">
        <v>1552197600</v>
      </c>
      <c r="O610" s="14">
        <f>(((N610/60)/60)/24)+DATE(1970,1,1)</f>
        <v>43534.25</v>
      </c>
      <c r="P610" t="b">
        <v>0</v>
      </c>
      <c r="Q610" t="b">
        <v>1</v>
      </c>
      <c r="R610" t="s">
        <v>159</v>
      </c>
      <c r="S610" t="s">
        <v>2039</v>
      </c>
      <c r="T610" t="s">
        <v>2047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8">
        <f>E611/D611</f>
        <v>1.2041999999999999</v>
      </c>
      <c r="G611" t="s">
        <v>20</v>
      </c>
      <c r="H611">
        <v>117</v>
      </c>
      <c r="I611" s="10">
        <f>QUOTIENT(E611,H611)</f>
        <v>102</v>
      </c>
      <c r="J611" t="s">
        <v>21</v>
      </c>
      <c r="K611" t="s">
        <v>22</v>
      </c>
      <c r="L611">
        <v>1547618400</v>
      </c>
      <c r="M611" s="14">
        <f>(((L611/60)/60)/24)+DATE(1970,1,1)</f>
        <v>43481.25</v>
      </c>
      <c r="N611">
        <v>1549087200</v>
      </c>
      <c r="O611" s="14">
        <f>(((N611/60)/60)/24)+DATE(1970,1,1)</f>
        <v>43498.25</v>
      </c>
      <c r="P611" t="b">
        <v>0</v>
      </c>
      <c r="Q611" t="b">
        <v>0</v>
      </c>
      <c r="R611" t="s">
        <v>474</v>
      </c>
      <c r="S611" t="s">
        <v>2037</v>
      </c>
      <c r="T611" t="s">
        <v>2053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8">
        <f>E612/D612</f>
        <v>4.1905607476635511</v>
      </c>
      <c r="G612" t="s">
        <v>20</v>
      </c>
      <c r="H612">
        <v>6406</v>
      </c>
      <c r="I612" s="10">
        <f>QUOTIENT(E612,H612)</f>
        <v>27</v>
      </c>
      <c r="J612" t="s">
        <v>21</v>
      </c>
      <c r="K612" t="s">
        <v>22</v>
      </c>
      <c r="L612">
        <v>1355637600</v>
      </c>
      <c r="M612" s="14">
        <f>(((L612/60)/60)/24)+DATE(1970,1,1)</f>
        <v>41259.25</v>
      </c>
      <c r="N612">
        <v>1356847200</v>
      </c>
      <c r="O612" s="14">
        <f>(((N612/60)/60)/24)+DATE(1970,1,1)</f>
        <v>41273.25</v>
      </c>
      <c r="P612" t="b">
        <v>0</v>
      </c>
      <c r="Q612" t="b">
        <v>0</v>
      </c>
      <c r="R612" t="s">
        <v>33</v>
      </c>
      <c r="S612" t="s">
        <v>2033</v>
      </c>
      <c r="T612" t="s">
        <v>2034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8">
        <f>E613/D613</f>
        <v>0.13853658536585367</v>
      </c>
      <c r="G613" t="s">
        <v>74</v>
      </c>
      <c r="H613">
        <v>15</v>
      </c>
      <c r="I613" s="10">
        <f>QUOTIENT(E613,H613)</f>
        <v>75</v>
      </c>
      <c r="J613" t="s">
        <v>21</v>
      </c>
      <c r="K613" t="s">
        <v>22</v>
      </c>
      <c r="L613">
        <v>1374728400</v>
      </c>
      <c r="M613" s="14">
        <f>(((L613/60)/60)/24)+DATE(1970,1,1)</f>
        <v>41480.208333333336</v>
      </c>
      <c r="N613">
        <v>1375765200</v>
      </c>
      <c r="O613" s="14">
        <f>(((N613/60)/60)/24)+DATE(1970,1,1)</f>
        <v>41492.208333333336</v>
      </c>
      <c r="P613" t="b">
        <v>0</v>
      </c>
      <c r="Q613" t="b">
        <v>0</v>
      </c>
      <c r="R613" t="s">
        <v>33</v>
      </c>
      <c r="S613" t="s">
        <v>2033</v>
      </c>
      <c r="T613" t="s">
        <v>2034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8">
        <f>E614/D614</f>
        <v>1.3943548387096774</v>
      </c>
      <c r="G614" t="s">
        <v>20</v>
      </c>
      <c r="H614">
        <v>192</v>
      </c>
      <c r="I614" s="10">
        <f>QUOTIENT(E614,H614)</f>
        <v>45</v>
      </c>
      <c r="J614" t="s">
        <v>21</v>
      </c>
      <c r="K614" t="s">
        <v>22</v>
      </c>
      <c r="L614">
        <v>1287810000</v>
      </c>
      <c r="M614" s="14">
        <f>(((L614/60)/60)/24)+DATE(1970,1,1)</f>
        <v>40474.208333333336</v>
      </c>
      <c r="N614">
        <v>1289800800</v>
      </c>
      <c r="O614" s="14">
        <f>(((N614/60)/60)/24)+DATE(1970,1,1)</f>
        <v>40497.25</v>
      </c>
      <c r="P614" t="b">
        <v>0</v>
      </c>
      <c r="Q614" t="b">
        <v>0</v>
      </c>
      <c r="R614" t="s">
        <v>50</v>
      </c>
      <c r="S614" t="s">
        <v>2039</v>
      </c>
      <c r="T614" t="s">
        <v>2041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8">
        <f>E615/D615</f>
        <v>1.74</v>
      </c>
      <c r="G615" t="s">
        <v>20</v>
      </c>
      <c r="H615">
        <v>26</v>
      </c>
      <c r="I615" s="10">
        <f>QUOTIENT(E615,H615)</f>
        <v>73</v>
      </c>
      <c r="J615" t="s">
        <v>15</v>
      </c>
      <c r="K615" t="s">
        <v>16</v>
      </c>
      <c r="L615">
        <v>1503723600</v>
      </c>
      <c r="M615" s="14">
        <f>(((L615/60)/60)/24)+DATE(1970,1,1)</f>
        <v>42973.208333333328</v>
      </c>
      <c r="N615">
        <v>1504501200</v>
      </c>
      <c r="O615" s="14">
        <f>(((N615/60)/60)/24)+DATE(1970,1,1)</f>
        <v>42982.208333333328</v>
      </c>
      <c r="P615" t="b">
        <v>0</v>
      </c>
      <c r="Q615" t="b">
        <v>0</v>
      </c>
      <c r="R615" t="s">
        <v>33</v>
      </c>
      <c r="S615" t="s">
        <v>2033</v>
      </c>
      <c r="T615" t="s">
        <v>2034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8">
        <f>E616/D616</f>
        <v>1.5549056603773586</v>
      </c>
      <c r="G616" t="s">
        <v>20</v>
      </c>
      <c r="H616">
        <v>723</v>
      </c>
      <c r="I616" s="10">
        <f>QUOTIENT(E616,H616)</f>
        <v>56</v>
      </c>
      <c r="J616" t="s">
        <v>21</v>
      </c>
      <c r="K616" t="s">
        <v>22</v>
      </c>
      <c r="L616">
        <v>1484114400</v>
      </c>
      <c r="M616" s="14">
        <f>(((L616/60)/60)/24)+DATE(1970,1,1)</f>
        <v>42746.25</v>
      </c>
      <c r="N616">
        <v>1485669600</v>
      </c>
      <c r="O616" s="14">
        <f>(((N616/60)/60)/24)+DATE(1970,1,1)</f>
        <v>42764.25</v>
      </c>
      <c r="P616" t="b">
        <v>0</v>
      </c>
      <c r="Q616" t="b">
        <v>0</v>
      </c>
      <c r="R616" t="s">
        <v>33</v>
      </c>
      <c r="S616" t="s">
        <v>2033</v>
      </c>
      <c r="T616" t="s">
        <v>2034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8">
        <f>E617/D617</f>
        <v>1.7044705882352942</v>
      </c>
      <c r="G617" t="s">
        <v>20</v>
      </c>
      <c r="H617">
        <v>170</v>
      </c>
      <c r="I617" s="10">
        <f>QUOTIENT(E617,H617)</f>
        <v>85</v>
      </c>
      <c r="J617" t="s">
        <v>107</v>
      </c>
      <c r="K617" t="s">
        <v>108</v>
      </c>
      <c r="L617">
        <v>1461906000</v>
      </c>
      <c r="M617" s="14">
        <f>(((L617/60)/60)/24)+DATE(1970,1,1)</f>
        <v>42489.208333333328</v>
      </c>
      <c r="N617">
        <v>1462770000</v>
      </c>
      <c r="O617" s="14">
        <f>(((N617/60)/60)/24)+DATE(1970,1,1)</f>
        <v>42499.208333333328</v>
      </c>
      <c r="P617" t="b">
        <v>0</v>
      </c>
      <c r="Q617" t="b">
        <v>0</v>
      </c>
      <c r="R617" t="s">
        <v>33</v>
      </c>
      <c r="S617" t="s">
        <v>2033</v>
      </c>
      <c r="T617" t="s">
        <v>2034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8">
        <f>E618/D618</f>
        <v>1.8951562500000001</v>
      </c>
      <c r="G618" t="s">
        <v>20</v>
      </c>
      <c r="H618">
        <v>238</v>
      </c>
      <c r="I618" s="10">
        <f>QUOTIENT(E618,H618)</f>
        <v>50</v>
      </c>
      <c r="J618" t="s">
        <v>40</v>
      </c>
      <c r="K618" t="s">
        <v>41</v>
      </c>
      <c r="L618">
        <v>1379653200</v>
      </c>
      <c r="M618" s="14">
        <f>(((L618/60)/60)/24)+DATE(1970,1,1)</f>
        <v>41537.208333333336</v>
      </c>
      <c r="N618">
        <v>1379739600</v>
      </c>
      <c r="O618" s="14">
        <f>(((N618/60)/60)/24)+DATE(1970,1,1)</f>
        <v>41538.208333333336</v>
      </c>
      <c r="P618" t="b">
        <v>0</v>
      </c>
      <c r="Q618" t="b">
        <v>1</v>
      </c>
      <c r="R618" t="s">
        <v>60</v>
      </c>
      <c r="S618" t="s">
        <v>2039</v>
      </c>
      <c r="T618" t="s">
        <v>2048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8">
        <f>E619/D619</f>
        <v>2.4971428571428573</v>
      </c>
      <c r="G619" t="s">
        <v>20</v>
      </c>
      <c r="H619">
        <v>55</v>
      </c>
      <c r="I619" s="10">
        <f>QUOTIENT(E619,H619)</f>
        <v>63</v>
      </c>
      <c r="J619" t="s">
        <v>21</v>
      </c>
      <c r="K619" t="s">
        <v>22</v>
      </c>
      <c r="L619">
        <v>1401858000</v>
      </c>
      <c r="M619" s="14">
        <f>(((L619/60)/60)/24)+DATE(1970,1,1)</f>
        <v>41794.208333333336</v>
      </c>
      <c r="N619">
        <v>1402722000</v>
      </c>
      <c r="O619" s="14">
        <f>(((N619/60)/60)/24)+DATE(1970,1,1)</f>
        <v>41804.208333333336</v>
      </c>
      <c r="P619" t="b">
        <v>0</v>
      </c>
      <c r="Q619" t="b">
        <v>0</v>
      </c>
      <c r="R619" t="s">
        <v>33</v>
      </c>
      <c r="S619" t="s">
        <v>2033</v>
      </c>
      <c r="T619" t="s">
        <v>2034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8">
        <f>E620/D620</f>
        <v>0.48860523665659616</v>
      </c>
      <c r="G620" t="s">
        <v>14</v>
      </c>
      <c r="H620">
        <v>1198</v>
      </c>
      <c r="I620" s="10">
        <f>QUOTIENT(E620,H620)</f>
        <v>80</v>
      </c>
      <c r="J620" t="s">
        <v>21</v>
      </c>
      <c r="K620" t="s">
        <v>22</v>
      </c>
      <c r="L620">
        <v>1367470800</v>
      </c>
      <c r="M620" s="14">
        <f>(((L620/60)/60)/24)+DATE(1970,1,1)</f>
        <v>41396.208333333336</v>
      </c>
      <c r="N620">
        <v>1369285200</v>
      </c>
      <c r="O620" s="14">
        <f>(((N620/60)/60)/24)+DATE(1970,1,1)</f>
        <v>41417.208333333336</v>
      </c>
      <c r="P620" t="b">
        <v>0</v>
      </c>
      <c r="Q620" t="b">
        <v>0</v>
      </c>
      <c r="R620" t="s">
        <v>68</v>
      </c>
      <c r="S620" t="s">
        <v>2044</v>
      </c>
      <c r="T620" t="s">
        <v>2045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8">
        <f>E621/D621</f>
        <v>0.28461970393057684</v>
      </c>
      <c r="G621" t="s">
        <v>14</v>
      </c>
      <c r="H621">
        <v>648</v>
      </c>
      <c r="I621" s="10">
        <f>QUOTIENT(E621,H621)</f>
        <v>86</v>
      </c>
      <c r="J621" t="s">
        <v>21</v>
      </c>
      <c r="K621" t="s">
        <v>22</v>
      </c>
      <c r="L621">
        <v>1304658000</v>
      </c>
      <c r="M621" s="14">
        <f>(((L621/60)/60)/24)+DATE(1970,1,1)</f>
        <v>40669.208333333336</v>
      </c>
      <c r="N621">
        <v>1304744400</v>
      </c>
      <c r="O621" s="14">
        <f>(((N621/60)/60)/24)+DATE(1970,1,1)</f>
        <v>40670.208333333336</v>
      </c>
      <c r="P621" t="b">
        <v>1</v>
      </c>
      <c r="Q621" t="b">
        <v>1</v>
      </c>
      <c r="R621" t="s">
        <v>33</v>
      </c>
      <c r="S621" t="s">
        <v>2033</v>
      </c>
      <c r="T621" t="s">
        <v>2034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8">
        <f>E622/D622</f>
        <v>2.6802325581395348</v>
      </c>
      <c r="G622" t="s">
        <v>20</v>
      </c>
      <c r="H622">
        <v>128</v>
      </c>
      <c r="I622" s="10">
        <f>QUOTIENT(E622,H622)</f>
        <v>90</v>
      </c>
      <c r="J622" t="s">
        <v>26</v>
      </c>
      <c r="K622" t="s">
        <v>27</v>
      </c>
      <c r="L622">
        <v>1467954000</v>
      </c>
      <c r="M622" s="14">
        <f>(((L622/60)/60)/24)+DATE(1970,1,1)</f>
        <v>42559.208333333328</v>
      </c>
      <c r="N622">
        <v>1468299600</v>
      </c>
      <c r="O622" s="14">
        <f>(((N622/60)/60)/24)+DATE(1970,1,1)</f>
        <v>42563.208333333328</v>
      </c>
      <c r="P622" t="b">
        <v>0</v>
      </c>
      <c r="Q622" t="b">
        <v>0</v>
      </c>
      <c r="R622" t="s">
        <v>122</v>
      </c>
      <c r="S622" t="s">
        <v>2042</v>
      </c>
      <c r="T622" t="s">
        <v>2043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8">
        <f>E623/D623</f>
        <v>6.1980078125000002</v>
      </c>
      <c r="G623" t="s">
        <v>20</v>
      </c>
      <c r="H623">
        <v>2144</v>
      </c>
      <c r="I623" s="10">
        <f>QUOTIENT(E623,H623)</f>
        <v>74</v>
      </c>
      <c r="J623" t="s">
        <v>21</v>
      </c>
      <c r="K623" t="s">
        <v>22</v>
      </c>
      <c r="L623">
        <v>1473742800</v>
      </c>
      <c r="M623" s="14">
        <f>(((L623/60)/60)/24)+DATE(1970,1,1)</f>
        <v>42626.208333333328</v>
      </c>
      <c r="N623">
        <v>1474174800</v>
      </c>
      <c r="O623" s="14">
        <f>(((N623/60)/60)/24)+DATE(1970,1,1)</f>
        <v>42631.208333333328</v>
      </c>
      <c r="P623" t="b">
        <v>0</v>
      </c>
      <c r="Q623" t="b">
        <v>0</v>
      </c>
      <c r="R623" t="s">
        <v>33</v>
      </c>
      <c r="S623" t="s">
        <v>2033</v>
      </c>
      <c r="T623" t="s">
        <v>2034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8">
        <f>E624/D624</f>
        <v>3.1301587301587303E-2</v>
      </c>
      <c r="G624" t="s">
        <v>14</v>
      </c>
      <c r="H624">
        <v>64</v>
      </c>
      <c r="I624" s="10">
        <f>QUOTIENT(E624,H624)</f>
        <v>92</v>
      </c>
      <c r="J624" t="s">
        <v>21</v>
      </c>
      <c r="K624" t="s">
        <v>22</v>
      </c>
      <c r="L624">
        <v>1523768400</v>
      </c>
      <c r="M624" s="14">
        <f>(((L624/60)/60)/24)+DATE(1970,1,1)</f>
        <v>43205.208333333328</v>
      </c>
      <c r="N624">
        <v>1526014800</v>
      </c>
      <c r="O624" s="14">
        <f>(((N624/60)/60)/24)+DATE(1970,1,1)</f>
        <v>43231.208333333328</v>
      </c>
      <c r="P624" t="b">
        <v>0</v>
      </c>
      <c r="Q624" t="b">
        <v>0</v>
      </c>
      <c r="R624" t="s">
        <v>60</v>
      </c>
      <c r="S624" t="s">
        <v>2039</v>
      </c>
      <c r="T624" t="s">
        <v>2048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8">
        <f>E625/D625</f>
        <v>1.5992152704135738</v>
      </c>
      <c r="G625" t="s">
        <v>20</v>
      </c>
      <c r="H625">
        <v>2693</v>
      </c>
      <c r="I625" s="10">
        <f>QUOTIENT(E625,H625)</f>
        <v>55</v>
      </c>
      <c r="J625" t="s">
        <v>40</v>
      </c>
      <c r="K625" t="s">
        <v>41</v>
      </c>
      <c r="L625">
        <v>1437022800</v>
      </c>
      <c r="M625" s="14">
        <f>(((L625/60)/60)/24)+DATE(1970,1,1)</f>
        <v>42201.208333333328</v>
      </c>
      <c r="N625">
        <v>1437454800</v>
      </c>
      <c r="O625" s="14">
        <f>(((N625/60)/60)/24)+DATE(1970,1,1)</f>
        <v>42206.208333333328</v>
      </c>
      <c r="P625" t="b">
        <v>0</v>
      </c>
      <c r="Q625" t="b">
        <v>0</v>
      </c>
      <c r="R625" t="s">
        <v>33</v>
      </c>
      <c r="S625" t="s">
        <v>2033</v>
      </c>
      <c r="T625" t="s">
        <v>2034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8">
        <f>E626/D626</f>
        <v>2.793921568627451</v>
      </c>
      <c r="G626" t="s">
        <v>20</v>
      </c>
      <c r="H626">
        <v>432</v>
      </c>
      <c r="I626" s="10">
        <f>QUOTIENT(E626,H626)</f>
        <v>32</v>
      </c>
      <c r="J626" t="s">
        <v>21</v>
      </c>
      <c r="K626" t="s">
        <v>22</v>
      </c>
      <c r="L626">
        <v>1422165600</v>
      </c>
      <c r="M626" s="14">
        <f>(((L626/60)/60)/24)+DATE(1970,1,1)</f>
        <v>42029.25</v>
      </c>
      <c r="N626">
        <v>1422684000</v>
      </c>
      <c r="O626" s="14">
        <f>(((N626/60)/60)/24)+DATE(1970,1,1)</f>
        <v>42035.25</v>
      </c>
      <c r="P626" t="b">
        <v>0</v>
      </c>
      <c r="Q626" t="b">
        <v>0</v>
      </c>
      <c r="R626" t="s">
        <v>122</v>
      </c>
      <c r="S626" t="s">
        <v>2042</v>
      </c>
      <c r="T626" t="s">
        <v>2043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8">
        <f>E627/D627</f>
        <v>0.77373333333333338</v>
      </c>
      <c r="G627" t="s">
        <v>14</v>
      </c>
      <c r="H627">
        <v>62</v>
      </c>
      <c r="I627" s="10">
        <f>QUOTIENT(E627,H627)</f>
        <v>93</v>
      </c>
      <c r="J627" t="s">
        <v>21</v>
      </c>
      <c r="K627" t="s">
        <v>22</v>
      </c>
      <c r="L627">
        <v>1580104800</v>
      </c>
      <c r="M627" s="14">
        <f>(((L627/60)/60)/24)+DATE(1970,1,1)</f>
        <v>43857.25</v>
      </c>
      <c r="N627">
        <v>1581314400</v>
      </c>
      <c r="O627" s="14">
        <f>(((N627/60)/60)/24)+DATE(1970,1,1)</f>
        <v>43871.25</v>
      </c>
      <c r="P627" t="b">
        <v>0</v>
      </c>
      <c r="Q627" t="b">
        <v>0</v>
      </c>
      <c r="R627" t="s">
        <v>33</v>
      </c>
      <c r="S627" t="s">
        <v>2033</v>
      </c>
      <c r="T627" t="s">
        <v>2034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8">
        <f>E628/D628</f>
        <v>2.0632812500000002</v>
      </c>
      <c r="G628" t="s">
        <v>20</v>
      </c>
      <c r="H628">
        <v>189</v>
      </c>
      <c r="I628" s="10">
        <f>QUOTIENT(E628,H628)</f>
        <v>69</v>
      </c>
      <c r="J628" t="s">
        <v>21</v>
      </c>
      <c r="K628" t="s">
        <v>22</v>
      </c>
      <c r="L628">
        <v>1285650000</v>
      </c>
      <c r="M628" s="14">
        <f>(((L628/60)/60)/24)+DATE(1970,1,1)</f>
        <v>40449.208333333336</v>
      </c>
      <c r="N628">
        <v>1286427600</v>
      </c>
      <c r="O628" s="14">
        <f>(((N628/60)/60)/24)+DATE(1970,1,1)</f>
        <v>40458.208333333336</v>
      </c>
      <c r="P628" t="b">
        <v>0</v>
      </c>
      <c r="Q628" t="b">
        <v>1</v>
      </c>
      <c r="R628" t="s">
        <v>33</v>
      </c>
      <c r="S628" t="s">
        <v>2033</v>
      </c>
      <c r="T628" t="s">
        <v>2034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8">
        <f>E629/D629</f>
        <v>6.9424999999999999</v>
      </c>
      <c r="G629" t="s">
        <v>20</v>
      </c>
      <c r="H629">
        <v>154</v>
      </c>
      <c r="I629" s="10">
        <f>QUOTIENT(E629,H629)</f>
        <v>72</v>
      </c>
      <c r="J629" t="s">
        <v>40</v>
      </c>
      <c r="K629" t="s">
        <v>41</v>
      </c>
      <c r="L629">
        <v>1276664400</v>
      </c>
      <c r="M629" s="14">
        <f>(((L629/60)/60)/24)+DATE(1970,1,1)</f>
        <v>40345.208333333336</v>
      </c>
      <c r="N629">
        <v>1278738000</v>
      </c>
      <c r="O629" s="14">
        <f>(((N629/60)/60)/24)+DATE(1970,1,1)</f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8">
        <f>E630/D630</f>
        <v>1.5178947368421052</v>
      </c>
      <c r="G630" t="s">
        <v>20</v>
      </c>
      <c r="H630">
        <v>96</v>
      </c>
      <c r="I630" s="10">
        <f>QUOTIENT(E630,H630)</f>
        <v>30</v>
      </c>
      <c r="J630" t="s">
        <v>21</v>
      </c>
      <c r="K630" t="s">
        <v>22</v>
      </c>
      <c r="L630">
        <v>1286168400</v>
      </c>
      <c r="M630" s="14">
        <f>(((L630/60)/60)/24)+DATE(1970,1,1)</f>
        <v>40455.208333333336</v>
      </c>
      <c r="N630">
        <v>1286427600</v>
      </c>
      <c r="O630" s="14">
        <f>(((N630/60)/60)/24)+DATE(1970,1,1)</f>
        <v>40458.208333333336</v>
      </c>
      <c r="P630" t="b">
        <v>0</v>
      </c>
      <c r="Q630" t="b">
        <v>0</v>
      </c>
      <c r="R630" t="s">
        <v>60</v>
      </c>
      <c r="S630" t="s">
        <v>2039</v>
      </c>
      <c r="T630" t="s">
        <v>2048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8">
        <f>E631/D631</f>
        <v>0.64582072176949945</v>
      </c>
      <c r="G631" t="s">
        <v>14</v>
      </c>
      <c r="H631">
        <v>750</v>
      </c>
      <c r="I631" s="10">
        <f>QUOTIENT(E631,H631)</f>
        <v>73</v>
      </c>
      <c r="J631" t="s">
        <v>21</v>
      </c>
      <c r="K631" t="s">
        <v>22</v>
      </c>
      <c r="L631">
        <v>1467781200</v>
      </c>
      <c r="M631" s="14">
        <f>(((L631/60)/60)/24)+DATE(1970,1,1)</f>
        <v>42557.208333333328</v>
      </c>
      <c r="N631">
        <v>1467954000</v>
      </c>
      <c r="O631" s="14">
        <f>(((N631/60)/60)/24)+DATE(1970,1,1)</f>
        <v>42559.208333333328</v>
      </c>
      <c r="P631" t="b">
        <v>0</v>
      </c>
      <c r="Q631" t="b">
        <v>1</v>
      </c>
      <c r="R631" t="s">
        <v>33</v>
      </c>
      <c r="S631" t="s">
        <v>2033</v>
      </c>
      <c r="T631" t="s">
        <v>2034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8">
        <f>E632/D632</f>
        <v>0.62873684210526315</v>
      </c>
      <c r="G632" t="s">
        <v>74</v>
      </c>
      <c r="H632">
        <v>87</v>
      </c>
      <c r="I632" s="10">
        <f>QUOTIENT(E632,H632)</f>
        <v>68</v>
      </c>
      <c r="J632" t="s">
        <v>21</v>
      </c>
      <c r="K632" t="s">
        <v>22</v>
      </c>
      <c r="L632">
        <v>1556686800</v>
      </c>
      <c r="M632" s="14">
        <f>(((L632/60)/60)/24)+DATE(1970,1,1)</f>
        <v>43586.208333333328</v>
      </c>
      <c r="N632">
        <v>1557637200</v>
      </c>
      <c r="O632" s="14">
        <f>(((N632/60)/60)/24)+DATE(1970,1,1)</f>
        <v>43597.208333333328</v>
      </c>
      <c r="P632" t="b">
        <v>0</v>
      </c>
      <c r="Q632" t="b">
        <v>1</v>
      </c>
      <c r="R632" t="s">
        <v>33</v>
      </c>
      <c r="S632" t="s">
        <v>2033</v>
      </c>
      <c r="T632" t="s">
        <v>2034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8">
        <f>E633/D633</f>
        <v>3.1039864864864866</v>
      </c>
      <c r="G633" t="s">
        <v>20</v>
      </c>
      <c r="H633">
        <v>3063</v>
      </c>
      <c r="I633" s="10">
        <f>QUOTIENT(E633,H633)</f>
        <v>59</v>
      </c>
      <c r="J633" t="s">
        <v>21</v>
      </c>
      <c r="K633" t="s">
        <v>22</v>
      </c>
      <c r="L633">
        <v>1553576400</v>
      </c>
      <c r="M633" s="14">
        <f>(((L633/60)/60)/24)+DATE(1970,1,1)</f>
        <v>43550.208333333328</v>
      </c>
      <c r="N633">
        <v>1553922000</v>
      </c>
      <c r="O633" s="14">
        <f>(((N633/60)/60)/24)+DATE(1970,1,1)</f>
        <v>43554.208333333328</v>
      </c>
      <c r="P633" t="b">
        <v>0</v>
      </c>
      <c r="Q633" t="b">
        <v>0</v>
      </c>
      <c r="R633" t="s">
        <v>33</v>
      </c>
      <c r="S633" t="s">
        <v>2033</v>
      </c>
      <c r="T633" t="s">
        <v>2034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8">
        <f>E634/D634</f>
        <v>0.42859916782246882</v>
      </c>
      <c r="G634" t="s">
        <v>47</v>
      </c>
      <c r="H634">
        <v>278</v>
      </c>
      <c r="I634" s="10">
        <f>QUOTIENT(E634,H634)</f>
        <v>111</v>
      </c>
      <c r="J634" t="s">
        <v>21</v>
      </c>
      <c r="K634" t="s">
        <v>22</v>
      </c>
      <c r="L634">
        <v>1414904400</v>
      </c>
      <c r="M634" s="14">
        <f>(((L634/60)/60)/24)+DATE(1970,1,1)</f>
        <v>41945.208333333336</v>
      </c>
      <c r="N634">
        <v>1416463200</v>
      </c>
      <c r="O634" s="14">
        <f>(((N634/60)/60)/24)+DATE(1970,1,1)</f>
        <v>41963.25</v>
      </c>
      <c r="P634" t="b">
        <v>0</v>
      </c>
      <c r="Q634" t="b">
        <v>0</v>
      </c>
      <c r="R634" t="s">
        <v>33</v>
      </c>
      <c r="S634" t="s">
        <v>2033</v>
      </c>
      <c r="T634" t="s">
        <v>2034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8">
        <f>E635/D635</f>
        <v>0.83119402985074631</v>
      </c>
      <c r="G635" t="s">
        <v>14</v>
      </c>
      <c r="H635">
        <v>105</v>
      </c>
      <c r="I635" s="10">
        <f>QUOTIENT(E635,H635)</f>
        <v>53</v>
      </c>
      <c r="J635" t="s">
        <v>21</v>
      </c>
      <c r="K635" t="s">
        <v>22</v>
      </c>
      <c r="L635">
        <v>1446876000</v>
      </c>
      <c r="M635" s="14">
        <f>(((L635/60)/60)/24)+DATE(1970,1,1)</f>
        <v>42315.25</v>
      </c>
      <c r="N635">
        <v>1447221600</v>
      </c>
      <c r="O635" s="14">
        <f>(((N635/60)/60)/24)+DATE(1970,1,1)</f>
        <v>42319.25</v>
      </c>
      <c r="P635" t="b">
        <v>0</v>
      </c>
      <c r="Q635" t="b">
        <v>0</v>
      </c>
      <c r="R635" t="s">
        <v>71</v>
      </c>
      <c r="S635" t="s">
        <v>2037</v>
      </c>
      <c r="T635" t="s">
        <v>2038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8">
        <f>E636/D636</f>
        <v>0.78531302876480547</v>
      </c>
      <c r="G636" t="s">
        <v>74</v>
      </c>
      <c r="H636">
        <v>1658</v>
      </c>
      <c r="I636" s="10">
        <f>QUOTIENT(E636,H636)</f>
        <v>55</v>
      </c>
      <c r="J636" t="s">
        <v>21</v>
      </c>
      <c r="K636" t="s">
        <v>22</v>
      </c>
      <c r="L636">
        <v>1490418000</v>
      </c>
      <c r="M636" s="14">
        <f>(((L636/60)/60)/24)+DATE(1970,1,1)</f>
        <v>42819.208333333328</v>
      </c>
      <c r="N636">
        <v>1491627600</v>
      </c>
      <c r="O636" s="14">
        <f>(((N636/60)/60)/24)+DATE(1970,1,1)</f>
        <v>42833.208333333328</v>
      </c>
      <c r="P636" t="b">
        <v>0</v>
      </c>
      <c r="Q636" t="b">
        <v>0</v>
      </c>
      <c r="R636" t="s">
        <v>269</v>
      </c>
      <c r="S636" t="s">
        <v>2037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8">
        <f>E637/D637</f>
        <v>1.1409352517985611</v>
      </c>
      <c r="G637" t="s">
        <v>20</v>
      </c>
      <c r="H637">
        <v>2266</v>
      </c>
      <c r="I637" s="10">
        <f>QUOTIENT(E637,H637)</f>
        <v>69</v>
      </c>
      <c r="J637" t="s">
        <v>21</v>
      </c>
      <c r="K637" t="s">
        <v>22</v>
      </c>
      <c r="L637">
        <v>1360389600</v>
      </c>
      <c r="M637" s="14">
        <f>(((L637/60)/60)/24)+DATE(1970,1,1)</f>
        <v>41314.25</v>
      </c>
      <c r="N637">
        <v>1363150800</v>
      </c>
      <c r="O637" s="14">
        <f>(((N637/60)/60)/24)+DATE(1970,1,1)</f>
        <v>41346.208333333336</v>
      </c>
      <c r="P637" t="b">
        <v>0</v>
      </c>
      <c r="Q637" t="b">
        <v>0</v>
      </c>
      <c r="R637" t="s">
        <v>269</v>
      </c>
      <c r="S637" t="s">
        <v>2037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8">
        <f>E638/D638</f>
        <v>0.64537683358624176</v>
      </c>
      <c r="G638" t="s">
        <v>14</v>
      </c>
      <c r="H638">
        <v>2604</v>
      </c>
      <c r="I638" s="10">
        <f>QUOTIENT(E638,H638)</f>
        <v>48</v>
      </c>
      <c r="J638" t="s">
        <v>36</v>
      </c>
      <c r="K638" t="s">
        <v>37</v>
      </c>
      <c r="L638">
        <v>1326866400</v>
      </c>
      <c r="M638" s="14">
        <f>(((L638/60)/60)/24)+DATE(1970,1,1)</f>
        <v>40926.25</v>
      </c>
      <c r="N638">
        <v>1330754400</v>
      </c>
      <c r="O638" s="14">
        <f>(((N638/60)/60)/24)+DATE(1970,1,1)</f>
        <v>40971.25</v>
      </c>
      <c r="P638" t="b">
        <v>0</v>
      </c>
      <c r="Q638" t="b">
        <v>1</v>
      </c>
      <c r="R638" t="s">
        <v>71</v>
      </c>
      <c r="S638" t="s">
        <v>2037</v>
      </c>
      <c r="T638" t="s">
        <v>2038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8">
        <f>E639/D639</f>
        <v>0.79411764705882348</v>
      </c>
      <c r="G639" t="s">
        <v>14</v>
      </c>
      <c r="H639">
        <v>65</v>
      </c>
      <c r="I639" s="10">
        <f>QUOTIENT(E639,H639)</f>
        <v>103</v>
      </c>
      <c r="J639" t="s">
        <v>21</v>
      </c>
      <c r="K639" t="s">
        <v>22</v>
      </c>
      <c r="L639">
        <v>1479103200</v>
      </c>
      <c r="M639" s="14">
        <f>(((L639/60)/60)/24)+DATE(1970,1,1)</f>
        <v>42688.25</v>
      </c>
      <c r="N639">
        <v>1479794400</v>
      </c>
      <c r="O639" s="14">
        <f>(((N639/60)/60)/24)+DATE(1970,1,1)</f>
        <v>42696.25</v>
      </c>
      <c r="P639" t="b">
        <v>0</v>
      </c>
      <c r="Q639" t="b">
        <v>0</v>
      </c>
      <c r="R639" t="s">
        <v>33</v>
      </c>
      <c r="S639" t="s">
        <v>2033</v>
      </c>
      <c r="T639" t="s">
        <v>2034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8">
        <f>E640/D640</f>
        <v>0.11419117647058824</v>
      </c>
      <c r="G640" t="s">
        <v>14</v>
      </c>
      <c r="H640">
        <v>94</v>
      </c>
      <c r="I640" s="10">
        <f>QUOTIENT(E640,H640)</f>
        <v>99</v>
      </c>
      <c r="J640" t="s">
        <v>21</v>
      </c>
      <c r="K640" t="s">
        <v>22</v>
      </c>
      <c r="L640">
        <v>1280206800</v>
      </c>
      <c r="M640" s="14">
        <f>(((L640/60)/60)/24)+DATE(1970,1,1)</f>
        <v>40386.208333333336</v>
      </c>
      <c r="N640">
        <v>1281243600</v>
      </c>
      <c r="O640" s="14">
        <f>(((N640/60)/60)/24)+DATE(1970,1,1)</f>
        <v>40398.208333333336</v>
      </c>
      <c r="P640" t="b">
        <v>0</v>
      </c>
      <c r="Q640" t="b">
        <v>1</v>
      </c>
      <c r="R640" t="s">
        <v>33</v>
      </c>
      <c r="S640" t="s">
        <v>2033</v>
      </c>
      <c r="T640" t="s">
        <v>2034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8">
        <f>E641/D641</f>
        <v>0.56186046511627907</v>
      </c>
      <c r="G641" t="s">
        <v>47</v>
      </c>
      <c r="H641">
        <v>45</v>
      </c>
      <c r="I641" s="10">
        <f>QUOTIENT(E641,H641)</f>
        <v>107</v>
      </c>
      <c r="J641" t="s">
        <v>21</v>
      </c>
      <c r="K641" t="s">
        <v>22</v>
      </c>
      <c r="L641">
        <v>1532754000</v>
      </c>
      <c r="M641" s="14">
        <f>(((L641/60)/60)/24)+DATE(1970,1,1)</f>
        <v>43309.208333333328</v>
      </c>
      <c r="N641">
        <v>1532754000</v>
      </c>
      <c r="O641" s="14">
        <f>(((N641/60)/60)/24)+DATE(1970,1,1)</f>
        <v>43309.208333333328</v>
      </c>
      <c r="P641" t="b">
        <v>0</v>
      </c>
      <c r="Q641" t="b">
        <v>1</v>
      </c>
      <c r="R641" t="s">
        <v>53</v>
      </c>
      <c r="S641" t="s">
        <v>2037</v>
      </c>
      <c r="T641" t="s">
        <v>2050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8">
        <f>E642/D642</f>
        <v>0.16501669449081802</v>
      </c>
      <c r="G642" t="s">
        <v>14</v>
      </c>
      <c r="H642">
        <v>257</v>
      </c>
      <c r="I642" s="10">
        <f>QUOTIENT(E642,H642)</f>
        <v>76</v>
      </c>
      <c r="J642" t="s">
        <v>21</v>
      </c>
      <c r="K642" t="s">
        <v>22</v>
      </c>
      <c r="L642">
        <v>1453096800</v>
      </c>
      <c r="M642" s="14">
        <f>(((L642/60)/60)/24)+DATE(1970,1,1)</f>
        <v>42387.25</v>
      </c>
      <c r="N642">
        <v>1453356000</v>
      </c>
      <c r="O642" s="14">
        <f>(((N642/60)/60)/24)+DATE(1970,1,1)</f>
        <v>42390.25</v>
      </c>
      <c r="P642" t="b">
        <v>0</v>
      </c>
      <c r="Q642" t="b">
        <v>0</v>
      </c>
      <c r="R642" t="s">
        <v>33</v>
      </c>
      <c r="S642" t="s">
        <v>2033</v>
      </c>
      <c r="T642" t="s">
        <v>2034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8">
        <f>E643/D643</f>
        <v>1.1996808510638297</v>
      </c>
      <c r="G643" t="s">
        <v>20</v>
      </c>
      <c r="H643">
        <v>194</v>
      </c>
      <c r="I643" s="10">
        <f>QUOTIENT(E643,H643)</f>
        <v>58</v>
      </c>
      <c r="J643" t="s">
        <v>98</v>
      </c>
      <c r="K643" t="s">
        <v>99</v>
      </c>
      <c r="L643">
        <v>1487570400</v>
      </c>
      <c r="M643" s="14">
        <f>(((L643/60)/60)/24)+DATE(1970,1,1)</f>
        <v>42786.25</v>
      </c>
      <c r="N643">
        <v>1489986000</v>
      </c>
      <c r="O643" s="14">
        <f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2033</v>
      </c>
      <c r="T643" t="s">
        <v>2034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8">
        <f>E644/D644</f>
        <v>1.4545652173913044</v>
      </c>
      <c r="G644" t="s">
        <v>20</v>
      </c>
      <c r="H644">
        <v>129</v>
      </c>
      <c r="I644" s="10">
        <f>QUOTIENT(E644,H644)</f>
        <v>103</v>
      </c>
      <c r="J644" t="s">
        <v>15</v>
      </c>
      <c r="K644" t="s">
        <v>16</v>
      </c>
      <c r="L644">
        <v>1545026400</v>
      </c>
      <c r="M644" s="14">
        <f>(((L644/60)/60)/24)+DATE(1970,1,1)</f>
        <v>43451.25</v>
      </c>
      <c r="N644">
        <v>1545804000</v>
      </c>
      <c r="O644" s="14">
        <f>(((N644/60)/60)/24)+DATE(1970,1,1)</f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2049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8">
        <f>E645/D645</f>
        <v>2.2138255033557046</v>
      </c>
      <c r="G645" t="s">
        <v>20</v>
      </c>
      <c r="H645">
        <v>375</v>
      </c>
      <c r="I645" s="10">
        <f>QUOTIENT(E645,H645)</f>
        <v>87</v>
      </c>
      <c r="J645" t="s">
        <v>21</v>
      </c>
      <c r="K645" t="s">
        <v>22</v>
      </c>
      <c r="L645">
        <v>1488348000</v>
      </c>
      <c r="M645" s="14">
        <f>(((L645/60)/60)/24)+DATE(1970,1,1)</f>
        <v>42795.25</v>
      </c>
      <c r="N645">
        <v>1489899600</v>
      </c>
      <c r="O645" s="14">
        <f>(((N645/60)/60)/24)+DATE(1970,1,1)</f>
        <v>42813.208333333328</v>
      </c>
      <c r="P645" t="b">
        <v>0</v>
      </c>
      <c r="Q645" t="b">
        <v>0</v>
      </c>
      <c r="R645" t="s">
        <v>33</v>
      </c>
      <c r="S645" t="s">
        <v>2033</v>
      </c>
      <c r="T645" t="s">
        <v>2034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8">
        <f>E646/D646</f>
        <v>0.48396694214876035</v>
      </c>
      <c r="G646" t="s">
        <v>14</v>
      </c>
      <c r="H646">
        <v>2928</v>
      </c>
      <c r="I646" s="10">
        <f>QUOTIENT(E646,H646)</f>
        <v>28</v>
      </c>
      <c r="J646" t="s">
        <v>15</v>
      </c>
      <c r="K646" t="s">
        <v>16</v>
      </c>
      <c r="L646">
        <v>1545112800</v>
      </c>
      <c r="M646" s="14">
        <f>(((L646/60)/60)/24)+DATE(1970,1,1)</f>
        <v>43452.25</v>
      </c>
      <c r="N646">
        <v>1546495200</v>
      </c>
      <c r="O646" s="14">
        <f>(((N646/60)/60)/24)+DATE(1970,1,1)</f>
        <v>43468.25</v>
      </c>
      <c r="P646" t="b">
        <v>0</v>
      </c>
      <c r="Q646" t="b">
        <v>0</v>
      </c>
      <c r="R646" t="s">
        <v>33</v>
      </c>
      <c r="S646" t="s">
        <v>2033</v>
      </c>
      <c r="T646" t="s">
        <v>2034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8">
        <f>E647/D647</f>
        <v>0.92911504424778757</v>
      </c>
      <c r="G647" t="s">
        <v>14</v>
      </c>
      <c r="H647">
        <v>4697</v>
      </c>
      <c r="I647" s="10">
        <f>QUOTIENT(E647,H647)</f>
        <v>37</v>
      </c>
      <c r="J647" t="s">
        <v>21</v>
      </c>
      <c r="K647" t="s">
        <v>22</v>
      </c>
      <c r="L647">
        <v>1537938000</v>
      </c>
      <c r="M647" s="14">
        <f>(((L647/60)/60)/24)+DATE(1970,1,1)</f>
        <v>43369.208333333328</v>
      </c>
      <c r="N647">
        <v>1539752400</v>
      </c>
      <c r="O647" s="14">
        <f>(((N647/60)/60)/24)+DATE(1970,1,1)</f>
        <v>43390.208333333328</v>
      </c>
      <c r="P647" t="b">
        <v>0</v>
      </c>
      <c r="Q647" t="b">
        <v>1</v>
      </c>
      <c r="R647" t="s">
        <v>23</v>
      </c>
      <c r="S647" t="s">
        <v>2039</v>
      </c>
      <c r="T647" t="s">
        <v>2040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8">
        <f>E648/D648</f>
        <v>0.88599797365754818</v>
      </c>
      <c r="G648" t="s">
        <v>14</v>
      </c>
      <c r="H648">
        <v>2915</v>
      </c>
      <c r="I648" s="10">
        <f>QUOTIENT(E648,H648)</f>
        <v>29</v>
      </c>
      <c r="J648" t="s">
        <v>21</v>
      </c>
      <c r="K648" t="s">
        <v>22</v>
      </c>
      <c r="L648">
        <v>1363150800</v>
      </c>
      <c r="M648" s="14">
        <f>(((L648/60)/60)/24)+DATE(1970,1,1)</f>
        <v>41346.208333333336</v>
      </c>
      <c r="N648">
        <v>1364101200</v>
      </c>
      <c r="O648" s="14">
        <f>(((N648/60)/60)/24)+DATE(1970,1,1)</f>
        <v>41357.208333333336</v>
      </c>
      <c r="P648" t="b">
        <v>0</v>
      </c>
      <c r="Q648" t="b">
        <v>0</v>
      </c>
      <c r="R648" t="s">
        <v>89</v>
      </c>
      <c r="S648" t="s">
        <v>2055</v>
      </c>
      <c r="T648" t="s">
        <v>2056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8">
        <f>E649/D649</f>
        <v>0.41399999999999998</v>
      </c>
      <c r="G649" t="s">
        <v>14</v>
      </c>
      <c r="H649">
        <v>18</v>
      </c>
      <c r="I649" s="10">
        <f>QUOTIENT(E649,H649)</f>
        <v>103</v>
      </c>
      <c r="J649" t="s">
        <v>21</v>
      </c>
      <c r="K649" t="s">
        <v>22</v>
      </c>
      <c r="L649">
        <v>1523250000</v>
      </c>
      <c r="M649" s="14">
        <f>(((L649/60)/60)/24)+DATE(1970,1,1)</f>
        <v>43199.208333333328</v>
      </c>
      <c r="N649">
        <v>1525323600</v>
      </c>
      <c r="O649" s="14">
        <f>(((N649/60)/60)/24)+DATE(1970,1,1)</f>
        <v>43223.208333333328</v>
      </c>
      <c r="P649" t="b">
        <v>0</v>
      </c>
      <c r="Q649" t="b">
        <v>0</v>
      </c>
      <c r="R649" t="s">
        <v>206</v>
      </c>
      <c r="S649" t="s">
        <v>2044</v>
      </c>
      <c r="T649" t="s">
        <v>2052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8">
        <f>E650/D650</f>
        <v>0.63056795131845844</v>
      </c>
      <c r="G650" t="s">
        <v>74</v>
      </c>
      <c r="H650">
        <v>723</v>
      </c>
      <c r="I650" s="10">
        <f>QUOTIENT(E650,H650)</f>
        <v>85</v>
      </c>
      <c r="J650" t="s">
        <v>21</v>
      </c>
      <c r="K650" t="s">
        <v>22</v>
      </c>
      <c r="L650">
        <v>1499317200</v>
      </c>
      <c r="M650" s="14">
        <f>(((L650/60)/60)/24)+DATE(1970,1,1)</f>
        <v>42922.208333333328</v>
      </c>
      <c r="N650">
        <v>1500872400</v>
      </c>
      <c r="O650" s="14">
        <f>(((N650/60)/60)/24)+DATE(1970,1,1)</f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8">
        <f>E651/D651</f>
        <v>0.48482333607230893</v>
      </c>
      <c r="G651" t="s">
        <v>14</v>
      </c>
      <c r="H651">
        <v>602</v>
      </c>
      <c r="I651" s="10">
        <f>QUOTIENT(E651,H651)</f>
        <v>98</v>
      </c>
      <c r="J651" t="s">
        <v>98</v>
      </c>
      <c r="K651" t="s">
        <v>99</v>
      </c>
      <c r="L651">
        <v>1287550800</v>
      </c>
      <c r="M651" s="14">
        <f>(((L651/60)/60)/24)+DATE(1970,1,1)</f>
        <v>40471.208333333336</v>
      </c>
      <c r="N651">
        <v>1288501200</v>
      </c>
      <c r="O651" s="14">
        <f>(((N651/60)/60)/24)+DATE(1970,1,1)</f>
        <v>40482.208333333336</v>
      </c>
      <c r="P651" t="b">
        <v>1</v>
      </c>
      <c r="Q651" t="b">
        <v>1</v>
      </c>
      <c r="R651" t="s">
        <v>33</v>
      </c>
      <c r="S651" t="s">
        <v>2033</v>
      </c>
      <c r="T651" t="s">
        <v>2034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8">
        <f>E652/D652</f>
        <v>0.02</v>
      </c>
      <c r="G652" t="s">
        <v>14</v>
      </c>
      <c r="H652">
        <v>1</v>
      </c>
      <c r="I652" s="10">
        <f>QUOTIENT(E652,H652)</f>
        <v>2</v>
      </c>
      <c r="J652" t="s">
        <v>21</v>
      </c>
      <c r="K652" t="s">
        <v>22</v>
      </c>
      <c r="L652">
        <v>1404795600</v>
      </c>
      <c r="M652" s="14">
        <f>(((L652/60)/60)/24)+DATE(1970,1,1)</f>
        <v>41828.208333333336</v>
      </c>
      <c r="N652">
        <v>1407128400</v>
      </c>
      <c r="O652" s="14">
        <f>(((N652/60)/60)/24)+DATE(1970,1,1)</f>
        <v>41855.208333333336</v>
      </c>
      <c r="P652" t="b">
        <v>0</v>
      </c>
      <c r="Q652" t="b">
        <v>0</v>
      </c>
      <c r="R652" t="s">
        <v>159</v>
      </c>
      <c r="S652" t="s">
        <v>2039</v>
      </c>
      <c r="T652" t="s">
        <v>2047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8">
        <f>E653/D653</f>
        <v>0.88479410269445857</v>
      </c>
      <c r="G653" t="s">
        <v>14</v>
      </c>
      <c r="H653">
        <v>3868</v>
      </c>
      <c r="I653" s="10">
        <f>QUOTIENT(E653,H653)</f>
        <v>44</v>
      </c>
      <c r="J653" t="s">
        <v>107</v>
      </c>
      <c r="K653" t="s">
        <v>108</v>
      </c>
      <c r="L653">
        <v>1393048800</v>
      </c>
      <c r="M653" s="14">
        <f>(((L653/60)/60)/24)+DATE(1970,1,1)</f>
        <v>41692.25</v>
      </c>
      <c r="N653">
        <v>1394344800</v>
      </c>
      <c r="O653" s="14">
        <f>(((N653/60)/60)/24)+DATE(1970,1,1)</f>
        <v>41707.25</v>
      </c>
      <c r="P653" t="b">
        <v>0</v>
      </c>
      <c r="Q653" t="b">
        <v>0</v>
      </c>
      <c r="R653" t="s">
        <v>100</v>
      </c>
      <c r="S653" t="s">
        <v>2037</v>
      </c>
      <c r="T653" t="s">
        <v>2058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8">
        <f>E654/D654</f>
        <v>1.2684</v>
      </c>
      <c r="G654" t="s">
        <v>20</v>
      </c>
      <c r="H654">
        <v>409</v>
      </c>
      <c r="I654" s="10">
        <f>QUOTIENT(E654,H654)</f>
        <v>31</v>
      </c>
      <c r="J654" t="s">
        <v>21</v>
      </c>
      <c r="K654" t="s">
        <v>22</v>
      </c>
      <c r="L654">
        <v>1470373200</v>
      </c>
      <c r="M654" s="14">
        <f>(((L654/60)/60)/24)+DATE(1970,1,1)</f>
        <v>42587.208333333328</v>
      </c>
      <c r="N654">
        <v>1474088400</v>
      </c>
      <c r="O654" s="14">
        <f>(((N654/60)/60)/24)+DATE(1970,1,1)</f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8">
        <f>E655/D655</f>
        <v>23.388333333333332</v>
      </c>
      <c r="G655" t="s">
        <v>20</v>
      </c>
      <c r="H655">
        <v>234</v>
      </c>
      <c r="I655" s="10">
        <f>QUOTIENT(E655,H655)</f>
        <v>59</v>
      </c>
      <c r="J655" t="s">
        <v>21</v>
      </c>
      <c r="K655" t="s">
        <v>22</v>
      </c>
      <c r="L655">
        <v>1460091600</v>
      </c>
      <c r="M655" s="14">
        <f>(((L655/60)/60)/24)+DATE(1970,1,1)</f>
        <v>42468.208333333328</v>
      </c>
      <c r="N655">
        <v>1460264400</v>
      </c>
      <c r="O655" s="14">
        <f>(((N655/60)/60)/24)+DATE(1970,1,1)</f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8">
        <f>E656/D656</f>
        <v>5.0838857142857146</v>
      </c>
      <c r="G656" t="s">
        <v>20</v>
      </c>
      <c r="H656">
        <v>3016</v>
      </c>
      <c r="I656" s="10">
        <f>QUOTIENT(E656,H656)</f>
        <v>58</v>
      </c>
      <c r="J656" t="s">
        <v>21</v>
      </c>
      <c r="K656" t="s">
        <v>22</v>
      </c>
      <c r="L656">
        <v>1440392400</v>
      </c>
      <c r="M656" s="14">
        <f>(((L656/60)/60)/24)+DATE(1970,1,1)</f>
        <v>42240.208333333328</v>
      </c>
      <c r="N656">
        <v>1440824400</v>
      </c>
      <c r="O656" s="14">
        <f>(((N656/60)/60)/24)+DATE(1970,1,1)</f>
        <v>42245.208333333328</v>
      </c>
      <c r="P656" t="b">
        <v>0</v>
      </c>
      <c r="Q656" t="b">
        <v>0</v>
      </c>
      <c r="R656" t="s">
        <v>148</v>
      </c>
      <c r="S656" t="s">
        <v>2039</v>
      </c>
      <c r="T656" t="s">
        <v>2046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8">
        <f>E657/D657</f>
        <v>1.9147826086956521</v>
      </c>
      <c r="G657" t="s">
        <v>20</v>
      </c>
      <c r="H657">
        <v>264</v>
      </c>
      <c r="I657" s="10">
        <f>QUOTIENT(E657,H657)</f>
        <v>50</v>
      </c>
      <c r="J657" t="s">
        <v>21</v>
      </c>
      <c r="K657" t="s">
        <v>22</v>
      </c>
      <c r="L657">
        <v>1488434400</v>
      </c>
      <c r="M657" s="14">
        <f>(((L657/60)/60)/24)+DATE(1970,1,1)</f>
        <v>42796.25</v>
      </c>
      <c r="N657">
        <v>1489554000</v>
      </c>
      <c r="O657" s="14">
        <f>(((N657/60)/60)/24)+DATE(1970,1,1)</f>
        <v>42809.208333333328</v>
      </c>
      <c r="P657" t="b">
        <v>1</v>
      </c>
      <c r="Q657" t="b">
        <v>0</v>
      </c>
      <c r="R657" t="s">
        <v>122</v>
      </c>
      <c r="S657" t="s">
        <v>2042</v>
      </c>
      <c r="T657" t="s">
        <v>2043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8">
        <f>E658/D658</f>
        <v>0.42127533783783783</v>
      </c>
      <c r="G658" t="s">
        <v>14</v>
      </c>
      <c r="H658">
        <v>504</v>
      </c>
      <c r="I658" s="10">
        <f>QUOTIENT(E658,H658)</f>
        <v>98</v>
      </c>
      <c r="J658" t="s">
        <v>26</v>
      </c>
      <c r="K658" t="s">
        <v>27</v>
      </c>
      <c r="L658">
        <v>1514440800</v>
      </c>
      <c r="M658" s="14">
        <f>(((L658/60)/60)/24)+DATE(1970,1,1)</f>
        <v>43097.25</v>
      </c>
      <c r="N658">
        <v>1514872800</v>
      </c>
      <c r="O658" s="14">
        <f>(((N658/60)/60)/24)+DATE(1970,1,1)</f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8">
        <f>E659/D659</f>
        <v>8.2400000000000001E-2</v>
      </c>
      <c r="G659" t="s">
        <v>14</v>
      </c>
      <c r="H659">
        <v>14</v>
      </c>
      <c r="I659" s="10">
        <f>QUOTIENT(E659,H659)</f>
        <v>58</v>
      </c>
      <c r="J659" t="s">
        <v>21</v>
      </c>
      <c r="K659" t="s">
        <v>22</v>
      </c>
      <c r="L659">
        <v>1514354400</v>
      </c>
      <c r="M659" s="14">
        <f>(((L659/60)/60)/24)+DATE(1970,1,1)</f>
        <v>43096.25</v>
      </c>
      <c r="N659">
        <v>1515736800</v>
      </c>
      <c r="O659" s="14">
        <f>(((N659/60)/60)/24)+DATE(1970,1,1)</f>
        <v>43112.25</v>
      </c>
      <c r="P659" t="b">
        <v>0</v>
      </c>
      <c r="Q659" t="b">
        <v>0</v>
      </c>
      <c r="R659" t="s">
        <v>474</v>
      </c>
      <c r="S659" t="s">
        <v>2037</v>
      </c>
      <c r="T659" t="s">
        <v>2053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8">
        <f>E660/D660</f>
        <v>0.60064638783269964</v>
      </c>
      <c r="G660" t="s">
        <v>74</v>
      </c>
      <c r="H660">
        <v>390</v>
      </c>
      <c r="I660" s="10">
        <f>QUOTIENT(E660,H660)</f>
        <v>81</v>
      </c>
      <c r="J660" t="s">
        <v>21</v>
      </c>
      <c r="K660" t="s">
        <v>22</v>
      </c>
      <c r="L660">
        <v>1440910800</v>
      </c>
      <c r="M660" s="14">
        <f>(((L660/60)/60)/24)+DATE(1970,1,1)</f>
        <v>42246.208333333328</v>
      </c>
      <c r="N660">
        <v>1442898000</v>
      </c>
      <c r="O660" s="14">
        <f>(((N660/60)/60)/24)+DATE(1970,1,1)</f>
        <v>42269.208333333328</v>
      </c>
      <c r="P660" t="b">
        <v>0</v>
      </c>
      <c r="Q660" t="b">
        <v>0</v>
      </c>
      <c r="R660" t="s">
        <v>23</v>
      </c>
      <c r="S660" t="s">
        <v>2039</v>
      </c>
      <c r="T660" t="s">
        <v>2040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8">
        <f>E661/D661</f>
        <v>0.47232808616404309</v>
      </c>
      <c r="G661" t="s">
        <v>14</v>
      </c>
      <c r="H661">
        <v>750</v>
      </c>
      <c r="I661" s="10">
        <f>QUOTIENT(E661,H661)</f>
        <v>76</v>
      </c>
      <c r="J661" t="s">
        <v>40</v>
      </c>
      <c r="K661" t="s">
        <v>41</v>
      </c>
      <c r="L661">
        <v>1296108000</v>
      </c>
      <c r="M661" s="14">
        <f>(((L661/60)/60)/24)+DATE(1970,1,1)</f>
        <v>40570.25</v>
      </c>
      <c r="N661">
        <v>1296194400</v>
      </c>
      <c r="O661" s="14">
        <f>(((N661/60)/60)/24)+DATE(1970,1,1)</f>
        <v>40571.25</v>
      </c>
      <c r="P661" t="b">
        <v>0</v>
      </c>
      <c r="Q661" t="b">
        <v>0</v>
      </c>
      <c r="R661" t="s">
        <v>42</v>
      </c>
      <c r="S661" t="s">
        <v>2037</v>
      </c>
      <c r="T661" t="s">
        <v>2051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8">
        <f>E662/D662</f>
        <v>0.81736263736263737</v>
      </c>
      <c r="G662" t="s">
        <v>14</v>
      </c>
      <c r="H662">
        <v>77</v>
      </c>
      <c r="I662" s="10">
        <f>QUOTIENT(E662,H662)</f>
        <v>96</v>
      </c>
      <c r="J662" t="s">
        <v>21</v>
      </c>
      <c r="K662" t="s">
        <v>22</v>
      </c>
      <c r="L662">
        <v>1440133200</v>
      </c>
      <c r="M662" s="14">
        <f>(((L662/60)/60)/24)+DATE(1970,1,1)</f>
        <v>42237.208333333328</v>
      </c>
      <c r="N662">
        <v>1440910800</v>
      </c>
      <c r="O662" s="14">
        <f>(((N662/60)/60)/24)+DATE(1970,1,1)</f>
        <v>42246.208333333328</v>
      </c>
      <c r="P662" t="b">
        <v>1</v>
      </c>
      <c r="Q662" t="b">
        <v>0</v>
      </c>
      <c r="R662" t="s">
        <v>33</v>
      </c>
      <c r="S662" t="s">
        <v>2033</v>
      </c>
      <c r="T662" t="s">
        <v>2034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8">
        <f>E663/D663</f>
        <v>0.54187265917603</v>
      </c>
      <c r="G663" t="s">
        <v>14</v>
      </c>
      <c r="H663">
        <v>752</v>
      </c>
      <c r="I663" s="10">
        <f>QUOTIENT(E663,H663)</f>
        <v>76</v>
      </c>
      <c r="J663" t="s">
        <v>36</v>
      </c>
      <c r="K663" t="s">
        <v>37</v>
      </c>
      <c r="L663">
        <v>1332910800</v>
      </c>
      <c r="M663" s="14">
        <f>(((L663/60)/60)/24)+DATE(1970,1,1)</f>
        <v>40996.208333333336</v>
      </c>
      <c r="N663">
        <v>1335502800</v>
      </c>
      <c r="O663" s="14">
        <f>(((N663/60)/60)/24)+DATE(1970,1,1)</f>
        <v>41026.208333333336</v>
      </c>
      <c r="P663" t="b">
        <v>0</v>
      </c>
      <c r="Q663" t="b">
        <v>0</v>
      </c>
      <c r="R663" t="s">
        <v>159</v>
      </c>
      <c r="S663" t="s">
        <v>2039</v>
      </c>
      <c r="T663" t="s">
        <v>2047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8">
        <f>E664/D664</f>
        <v>0.97868131868131869</v>
      </c>
      <c r="G664" t="s">
        <v>14</v>
      </c>
      <c r="H664">
        <v>131</v>
      </c>
      <c r="I664" s="10">
        <f>QUOTIENT(E664,H664)</f>
        <v>67</v>
      </c>
      <c r="J664" t="s">
        <v>21</v>
      </c>
      <c r="K664" t="s">
        <v>22</v>
      </c>
      <c r="L664">
        <v>1544335200</v>
      </c>
      <c r="M664" s="14">
        <f>(((L664/60)/60)/24)+DATE(1970,1,1)</f>
        <v>43443.25</v>
      </c>
      <c r="N664">
        <v>1544680800</v>
      </c>
      <c r="O664" s="14">
        <f>(((N664/60)/60)/24)+DATE(1970,1,1)</f>
        <v>43447.25</v>
      </c>
      <c r="P664" t="b">
        <v>0</v>
      </c>
      <c r="Q664" t="b">
        <v>0</v>
      </c>
      <c r="R664" t="s">
        <v>33</v>
      </c>
      <c r="S664" t="s">
        <v>2033</v>
      </c>
      <c r="T664" t="s">
        <v>2034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8">
        <f>E665/D665</f>
        <v>0.77239999999999998</v>
      </c>
      <c r="G665" t="s">
        <v>14</v>
      </c>
      <c r="H665">
        <v>87</v>
      </c>
      <c r="I665" s="10">
        <f>QUOTIENT(E665,H665)</f>
        <v>88</v>
      </c>
      <c r="J665" t="s">
        <v>21</v>
      </c>
      <c r="K665" t="s">
        <v>22</v>
      </c>
      <c r="L665">
        <v>1286427600</v>
      </c>
      <c r="M665" s="14">
        <f>(((L665/60)/60)/24)+DATE(1970,1,1)</f>
        <v>40458.208333333336</v>
      </c>
      <c r="N665">
        <v>1288414800</v>
      </c>
      <c r="O665" s="14">
        <f>(((N665/60)/60)/24)+DATE(1970,1,1)</f>
        <v>40481.208333333336</v>
      </c>
      <c r="P665" t="b">
        <v>0</v>
      </c>
      <c r="Q665" t="b">
        <v>0</v>
      </c>
      <c r="R665" t="s">
        <v>33</v>
      </c>
      <c r="S665" t="s">
        <v>2033</v>
      </c>
      <c r="T665" t="s">
        <v>2034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8">
        <f>E666/D666</f>
        <v>0.33464735516372796</v>
      </c>
      <c r="G666" t="s">
        <v>14</v>
      </c>
      <c r="H666">
        <v>1063</v>
      </c>
      <c r="I666" s="10">
        <f>QUOTIENT(E666,H666)</f>
        <v>24</v>
      </c>
      <c r="J666" t="s">
        <v>21</v>
      </c>
      <c r="K666" t="s">
        <v>22</v>
      </c>
      <c r="L666">
        <v>1329717600</v>
      </c>
      <c r="M666" s="14">
        <f>(((L666/60)/60)/24)+DATE(1970,1,1)</f>
        <v>40959.25</v>
      </c>
      <c r="N666">
        <v>1330581600</v>
      </c>
      <c r="O666" s="14">
        <f>(((N666/60)/60)/24)+DATE(1970,1,1)</f>
        <v>40969.25</v>
      </c>
      <c r="P666" t="b">
        <v>0</v>
      </c>
      <c r="Q666" t="b">
        <v>0</v>
      </c>
      <c r="R666" t="s">
        <v>159</v>
      </c>
      <c r="S666" t="s">
        <v>2039</v>
      </c>
      <c r="T666" t="s">
        <v>2047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8">
        <f>E667/D667</f>
        <v>2.3958823529411766</v>
      </c>
      <c r="G667" t="s">
        <v>20</v>
      </c>
      <c r="H667">
        <v>272</v>
      </c>
      <c r="I667" s="10">
        <f>QUOTIENT(E667,H667)</f>
        <v>44</v>
      </c>
      <c r="J667" t="s">
        <v>21</v>
      </c>
      <c r="K667" t="s">
        <v>22</v>
      </c>
      <c r="L667">
        <v>1310187600</v>
      </c>
      <c r="M667" s="14">
        <f>(((L667/60)/60)/24)+DATE(1970,1,1)</f>
        <v>40733.208333333336</v>
      </c>
      <c r="N667">
        <v>1311397200</v>
      </c>
      <c r="O667" s="14">
        <f>(((N667/60)/60)/24)+DATE(1970,1,1)</f>
        <v>40747.208333333336</v>
      </c>
      <c r="P667" t="b">
        <v>0</v>
      </c>
      <c r="Q667" t="b">
        <v>1</v>
      </c>
      <c r="R667" t="s">
        <v>42</v>
      </c>
      <c r="S667" t="s">
        <v>2037</v>
      </c>
      <c r="T667" t="s">
        <v>2051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8">
        <f>E668/D668</f>
        <v>0.64032258064516134</v>
      </c>
      <c r="G668" t="s">
        <v>74</v>
      </c>
      <c r="H668">
        <v>25</v>
      </c>
      <c r="I668" s="10">
        <f>QUOTIENT(E668,H668)</f>
        <v>79</v>
      </c>
      <c r="J668" t="s">
        <v>21</v>
      </c>
      <c r="K668" t="s">
        <v>22</v>
      </c>
      <c r="L668">
        <v>1377838800</v>
      </c>
      <c r="M668" s="14">
        <f>(((L668/60)/60)/24)+DATE(1970,1,1)</f>
        <v>41516.208333333336</v>
      </c>
      <c r="N668">
        <v>1378357200</v>
      </c>
      <c r="O668" s="14">
        <f>(((N668/60)/60)/24)+DATE(1970,1,1)</f>
        <v>41522.208333333336</v>
      </c>
      <c r="P668" t="b">
        <v>0</v>
      </c>
      <c r="Q668" t="b">
        <v>1</v>
      </c>
      <c r="R668" t="s">
        <v>33</v>
      </c>
      <c r="S668" t="s">
        <v>2033</v>
      </c>
      <c r="T668" t="s">
        <v>2034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8">
        <f>E669/D669</f>
        <v>1.7615942028985507</v>
      </c>
      <c r="G669" t="s">
        <v>20</v>
      </c>
      <c r="H669">
        <v>419</v>
      </c>
      <c r="I669" s="10">
        <f>QUOTIENT(E669,H669)</f>
        <v>29</v>
      </c>
      <c r="J669" t="s">
        <v>21</v>
      </c>
      <c r="K669" t="s">
        <v>22</v>
      </c>
      <c r="L669">
        <v>1410325200</v>
      </c>
      <c r="M669" s="14">
        <f>(((L669/60)/60)/24)+DATE(1970,1,1)</f>
        <v>41892.208333333336</v>
      </c>
      <c r="N669">
        <v>1411102800</v>
      </c>
      <c r="O669" s="14">
        <f>(((N669/60)/60)/24)+DATE(1970,1,1)</f>
        <v>41901.208333333336</v>
      </c>
      <c r="P669" t="b">
        <v>0</v>
      </c>
      <c r="Q669" t="b">
        <v>0</v>
      </c>
      <c r="R669" t="s">
        <v>1029</v>
      </c>
      <c r="S669" t="s">
        <v>2061</v>
      </c>
      <c r="T669" t="s">
        <v>2062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8">
        <f>E670/D670</f>
        <v>0.20338181818181819</v>
      </c>
      <c r="G670" t="s">
        <v>14</v>
      </c>
      <c r="H670">
        <v>76</v>
      </c>
      <c r="I670" s="10">
        <f>QUOTIENT(E670,H670)</f>
        <v>73</v>
      </c>
      <c r="J670" t="s">
        <v>21</v>
      </c>
      <c r="K670" t="s">
        <v>22</v>
      </c>
      <c r="L670">
        <v>1343797200</v>
      </c>
      <c r="M670" s="14">
        <f>(((L670/60)/60)/24)+DATE(1970,1,1)</f>
        <v>41122.208333333336</v>
      </c>
      <c r="N670">
        <v>1344834000</v>
      </c>
      <c r="O670" s="14">
        <f>(((N670/60)/60)/24)+DATE(1970,1,1)</f>
        <v>41134.208333333336</v>
      </c>
      <c r="P670" t="b">
        <v>0</v>
      </c>
      <c r="Q670" t="b">
        <v>0</v>
      </c>
      <c r="R670" t="s">
        <v>33</v>
      </c>
      <c r="S670" t="s">
        <v>2033</v>
      </c>
      <c r="T670" t="s">
        <v>2034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8">
        <f>E671/D671</f>
        <v>3.5864754098360656</v>
      </c>
      <c r="G671" t="s">
        <v>20</v>
      </c>
      <c r="H671">
        <v>1621</v>
      </c>
      <c r="I671" s="10">
        <f>QUOTIENT(E671,H671)</f>
        <v>107</v>
      </c>
      <c r="J671" t="s">
        <v>107</v>
      </c>
      <c r="K671" t="s">
        <v>108</v>
      </c>
      <c r="L671">
        <v>1498453200</v>
      </c>
      <c r="M671" s="14">
        <f>(((L671/60)/60)/24)+DATE(1970,1,1)</f>
        <v>42912.208333333328</v>
      </c>
      <c r="N671">
        <v>1499230800</v>
      </c>
      <c r="O671" s="14">
        <f>(((N671/60)/60)/24)+DATE(1970,1,1)</f>
        <v>42921.208333333328</v>
      </c>
      <c r="P671" t="b">
        <v>0</v>
      </c>
      <c r="Q671" t="b">
        <v>0</v>
      </c>
      <c r="R671" t="s">
        <v>33</v>
      </c>
      <c r="S671" t="s">
        <v>2033</v>
      </c>
      <c r="T671" t="s">
        <v>2034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8">
        <f>E672/D672</f>
        <v>4.6885802469135802</v>
      </c>
      <c r="G672" t="s">
        <v>20</v>
      </c>
      <c r="H672">
        <v>1101</v>
      </c>
      <c r="I672" s="10">
        <f>QUOTIENT(E672,H672)</f>
        <v>68</v>
      </c>
      <c r="J672" t="s">
        <v>21</v>
      </c>
      <c r="K672" t="s">
        <v>22</v>
      </c>
      <c r="L672">
        <v>1456380000</v>
      </c>
      <c r="M672" s="14">
        <f>(((L672/60)/60)/24)+DATE(1970,1,1)</f>
        <v>42425.25</v>
      </c>
      <c r="N672">
        <v>1457416800</v>
      </c>
      <c r="O672" s="14">
        <f>(((N672/60)/60)/24)+DATE(1970,1,1)</f>
        <v>42437.25</v>
      </c>
      <c r="P672" t="b">
        <v>0</v>
      </c>
      <c r="Q672" t="b">
        <v>0</v>
      </c>
      <c r="R672" t="s">
        <v>60</v>
      </c>
      <c r="S672" t="s">
        <v>2039</v>
      </c>
      <c r="T672" t="s">
        <v>2048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8">
        <f>E673/D673</f>
        <v>1.220563524590164</v>
      </c>
      <c r="G673" t="s">
        <v>20</v>
      </c>
      <c r="H673">
        <v>1073</v>
      </c>
      <c r="I673" s="10">
        <f>QUOTIENT(E673,H673)</f>
        <v>111</v>
      </c>
      <c r="J673" t="s">
        <v>21</v>
      </c>
      <c r="K673" t="s">
        <v>22</v>
      </c>
      <c r="L673">
        <v>1280552400</v>
      </c>
      <c r="M673" s="14">
        <f>(((L673/60)/60)/24)+DATE(1970,1,1)</f>
        <v>40390.208333333336</v>
      </c>
      <c r="N673">
        <v>1280898000</v>
      </c>
      <c r="O673" s="14">
        <f>(((N673/60)/60)/24)+DATE(1970,1,1)</f>
        <v>40394.208333333336</v>
      </c>
      <c r="P673" t="b">
        <v>0</v>
      </c>
      <c r="Q673" t="b">
        <v>1</v>
      </c>
      <c r="R673" t="s">
        <v>33</v>
      </c>
      <c r="S673" t="s">
        <v>2033</v>
      </c>
      <c r="T673" t="s">
        <v>2034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8">
        <f>E674/D674</f>
        <v>0.55931783729156137</v>
      </c>
      <c r="G674" t="s">
        <v>14</v>
      </c>
      <c r="H674">
        <v>4428</v>
      </c>
      <c r="I674" s="10">
        <f>QUOTIENT(E674,H674)</f>
        <v>24</v>
      </c>
      <c r="J674" t="s">
        <v>26</v>
      </c>
      <c r="K674" t="s">
        <v>27</v>
      </c>
      <c r="L674">
        <v>1521608400</v>
      </c>
      <c r="M674" s="14">
        <f>(((L674/60)/60)/24)+DATE(1970,1,1)</f>
        <v>43180.208333333328</v>
      </c>
      <c r="N674">
        <v>1522472400</v>
      </c>
      <c r="O674" s="14">
        <f>(((N674/60)/60)/24)+DATE(1970,1,1)</f>
        <v>43190.208333333328</v>
      </c>
      <c r="P674" t="b">
        <v>0</v>
      </c>
      <c r="Q674" t="b">
        <v>0</v>
      </c>
      <c r="R674" t="s">
        <v>33</v>
      </c>
      <c r="S674" t="s">
        <v>2033</v>
      </c>
      <c r="T674" t="s">
        <v>2034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8">
        <f>E675/D675</f>
        <v>0.43660714285714286</v>
      </c>
      <c r="G675" t="s">
        <v>14</v>
      </c>
      <c r="H675">
        <v>58</v>
      </c>
      <c r="I675" s="10">
        <f>QUOTIENT(E675,H675)</f>
        <v>42</v>
      </c>
      <c r="J675" t="s">
        <v>107</v>
      </c>
      <c r="K675" t="s">
        <v>108</v>
      </c>
      <c r="L675">
        <v>1460696400</v>
      </c>
      <c r="M675" s="14">
        <f>(((L675/60)/60)/24)+DATE(1970,1,1)</f>
        <v>42475.208333333328</v>
      </c>
      <c r="N675">
        <v>1462510800</v>
      </c>
      <c r="O675" s="14">
        <f>(((N675/60)/60)/24)+DATE(1970,1,1)</f>
        <v>42496.208333333328</v>
      </c>
      <c r="P675" t="b">
        <v>0</v>
      </c>
      <c r="Q675" t="b">
        <v>0</v>
      </c>
      <c r="R675" t="s">
        <v>60</v>
      </c>
      <c r="S675" t="s">
        <v>2039</v>
      </c>
      <c r="T675" t="s">
        <v>2048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8">
        <f>E676/D676</f>
        <v>0.33538371411833628</v>
      </c>
      <c r="G676" t="s">
        <v>74</v>
      </c>
      <c r="H676">
        <v>1218</v>
      </c>
      <c r="I676" s="10">
        <f>QUOTIENT(E676,H676)</f>
        <v>47</v>
      </c>
      <c r="J676" t="s">
        <v>21</v>
      </c>
      <c r="K676" t="s">
        <v>22</v>
      </c>
      <c r="L676">
        <v>1313730000</v>
      </c>
      <c r="M676" s="14">
        <f>(((L676/60)/60)/24)+DATE(1970,1,1)</f>
        <v>40774.208333333336</v>
      </c>
      <c r="N676">
        <v>1317790800</v>
      </c>
      <c r="O676" s="14">
        <f>(((N676/60)/60)/24)+DATE(1970,1,1)</f>
        <v>40821.208333333336</v>
      </c>
      <c r="P676" t="b">
        <v>0</v>
      </c>
      <c r="Q676" t="b">
        <v>0</v>
      </c>
      <c r="R676" t="s">
        <v>122</v>
      </c>
      <c r="S676" t="s">
        <v>2042</v>
      </c>
      <c r="T676" t="s">
        <v>2043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8">
        <f>E677/D677</f>
        <v>1.2297938144329896</v>
      </c>
      <c r="G677" t="s">
        <v>20</v>
      </c>
      <c r="H677">
        <v>331</v>
      </c>
      <c r="I677" s="10">
        <f>QUOTIENT(E677,H677)</f>
        <v>36</v>
      </c>
      <c r="J677" t="s">
        <v>21</v>
      </c>
      <c r="K677" t="s">
        <v>22</v>
      </c>
      <c r="L677">
        <v>1568178000</v>
      </c>
      <c r="M677" s="14">
        <f>(((L677/60)/60)/24)+DATE(1970,1,1)</f>
        <v>43719.208333333328</v>
      </c>
      <c r="N677">
        <v>1568782800</v>
      </c>
      <c r="O677" s="14">
        <f>(((N677/60)/60)/24)+DATE(1970,1,1)</f>
        <v>43726.208333333328</v>
      </c>
      <c r="P677" t="b">
        <v>0</v>
      </c>
      <c r="Q677" t="b">
        <v>0</v>
      </c>
      <c r="R677" t="s">
        <v>1029</v>
      </c>
      <c r="S677" t="s">
        <v>2061</v>
      </c>
      <c r="T677" t="s">
        <v>2062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8">
        <f>E678/D678</f>
        <v>1.8974959871589085</v>
      </c>
      <c r="G678" t="s">
        <v>20</v>
      </c>
      <c r="H678">
        <v>1170</v>
      </c>
      <c r="I678" s="10">
        <f>QUOTIENT(E678,H678)</f>
        <v>101</v>
      </c>
      <c r="J678" t="s">
        <v>21</v>
      </c>
      <c r="K678" t="s">
        <v>22</v>
      </c>
      <c r="L678">
        <v>1348635600</v>
      </c>
      <c r="M678" s="14">
        <f>(((L678/60)/60)/24)+DATE(1970,1,1)</f>
        <v>41178.208333333336</v>
      </c>
      <c r="N678">
        <v>1349413200</v>
      </c>
      <c r="O678" s="14">
        <f>(((N678/60)/60)/24)+DATE(1970,1,1)</f>
        <v>41187.208333333336</v>
      </c>
      <c r="P678" t="b">
        <v>0</v>
      </c>
      <c r="Q678" t="b">
        <v>0</v>
      </c>
      <c r="R678" t="s">
        <v>122</v>
      </c>
      <c r="S678" t="s">
        <v>2042</v>
      </c>
      <c r="T678" t="s">
        <v>2043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8">
        <f>E679/D679</f>
        <v>0.83622641509433959</v>
      </c>
      <c r="G679" t="s">
        <v>14</v>
      </c>
      <c r="H679">
        <v>111</v>
      </c>
      <c r="I679" s="10">
        <f>QUOTIENT(E679,H679)</f>
        <v>39</v>
      </c>
      <c r="J679" t="s">
        <v>21</v>
      </c>
      <c r="K679" t="s">
        <v>22</v>
      </c>
      <c r="L679">
        <v>1468126800</v>
      </c>
      <c r="M679" s="14">
        <f>(((L679/60)/60)/24)+DATE(1970,1,1)</f>
        <v>42561.208333333328</v>
      </c>
      <c r="N679">
        <v>1472446800</v>
      </c>
      <c r="O679" s="14">
        <f>(((N679/60)/60)/24)+DATE(1970,1,1)</f>
        <v>42611.208333333328</v>
      </c>
      <c r="P679" t="b">
        <v>0</v>
      </c>
      <c r="Q679" t="b">
        <v>0</v>
      </c>
      <c r="R679" t="s">
        <v>119</v>
      </c>
      <c r="S679" t="s">
        <v>2044</v>
      </c>
      <c r="T679" t="s">
        <v>2054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8">
        <f>E680/D680</f>
        <v>0.17968844221105529</v>
      </c>
      <c r="G680" t="s">
        <v>74</v>
      </c>
      <c r="H680">
        <v>215</v>
      </c>
      <c r="I680" s="10">
        <f>QUOTIENT(E680,H680)</f>
        <v>83</v>
      </c>
      <c r="J680" t="s">
        <v>21</v>
      </c>
      <c r="K680" t="s">
        <v>22</v>
      </c>
      <c r="L680">
        <v>1547877600</v>
      </c>
      <c r="M680" s="14">
        <f>(((L680/60)/60)/24)+DATE(1970,1,1)</f>
        <v>43484.25</v>
      </c>
      <c r="N680">
        <v>1548050400</v>
      </c>
      <c r="O680" s="14">
        <f>(((N680/60)/60)/24)+DATE(1970,1,1)</f>
        <v>43486.25</v>
      </c>
      <c r="P680" t="b">
        <v>0</v>
      </c>
      <c r="Q680" t="b">
        <v>0</v>
      </c>
      <c r="R680" t="s">
        <v>53</v>
      </c>
      <c r="S680" t="s">
        <v>2037</v>
      </c>
      <c r="T680" t="s">
        <v>2050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8">
        <f>E681/D681</f>
        <v>10.365</v>
      </c>
      <c r="G681" t="s">
        <v>20</v>
      </c>
      <c r="H681">
        <v>363</v>
      </c>
      <c r="I681" s="10">
        <f>QUOTIENT(E681,H681)</f>
        <v>39</v>
      </c>
      <c r="J681" t="s">
        <v>21</v>
      </c>
      <c r="K681" t="s">
        <v>22</v>
      </c>
      <c r="L681">
        <v>1571374800</v>
      </c>
      <c r="M681" s="14">
        <f>(((L681/60)/60)/24)+DATE(1970,1,1)</f>
        <v>43756.208333333328</v>
      </c>
      <c r="N681">
        <v>1571806800</v>
      </c>
      <c r="O681" s="14">
        <f>(((N681/60)/60)/24)+DATE(1970,1,1)</f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8">
        <f>E682/D682</f>
        <v>0.97405219780219776</v>
      </c>
      <c r="G682" t="s">
        <v>14</v>
      </c>
      <c r="H682">
        <v>2955</v>
      </c>
      <c r="I682" s="10">
        <f>QUOTIENT(E682,H682)</f>
        <v>47</v>
      </c>
      <c r="J682" t="s">
        <v>21</v>
      </c>
      <c r="K682" t="s">
        <v>22</v>
      </c>
      <c r="L682">
        <v>1576303200</v>
      </c>
      <c r="M682" s="14">
        <f>(((L682/60)/60)/24)+DATE(1970,1,1)</f>
        <v>43813.25</v>
      </c>
      <c r="N682">
        <v>1576476000</v>
      </c>
      <c r="O682" s="14">
        <f>(((N682/60)/60)/24)+DATE(1970,1,1)</f>
        <v>43815.25</v>
      </c>
      <c r="P682" t="b">
        <v>0</v>
      </c>
      <c r="Q682" t="b">
        <v>1</v>
      </c>
      <c r="R682" t="s">
        <v>292</v>
      </c>
      <c r="S682" t="s">
        <v>2055</v>
      </c>
      <c r="T682" t="s">
        <v>2059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8">
        <f>E683/D683</f>
        <v>0.86386203150461705</v>
      </c>
      <c r="G683" t="s">
        <v>14</v>
      </c>
      <c r="H683">
        <v>1657</v>
      </c>
      <c r="I683" s="10">
        <f>QUOTIENT(E683,H683)</f>
        <v>95</v>
      </c>
      <c r="J683" t="s">
        <v>21</v>
      </c>
      <c r="K683" t="s">
        <v>22</v>
      </c>
      <c r="L683">
        <v>1324447200</v>
      </c>
      <c r="M683" s="14">
        <f>(((L683/60)/60)/24)+DATE(1970,1,1)</f>
        <v>40898.25</v>
      </c>
      <c r="N683">
        <v>1324965600</v>
      </c>
      <c r="O683" s="14">
        <f>(((N683/60)/60)/24)+DATE(1970,1,1)</f>
        <v>40904.25</v>
      </c>
      <c r="P683" t="b">
        <v>0</v>
      </c>
      <c r="Q683" t="b">
        <v>0</v>
      </c>
      <c r="R683" t="s">
        <v>33</v>
      </c>
      <c r="S683" t="s">
        <v>2033</v>
      </c>
      <c r="T683" t="s">
        <v>2034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8">
        <f>E684/D684</f>
        <v>1.5016666666666667</v>
      </c>
      <c r="G684" t="s">
        <v>20</v>
      </c>
      <c r="H684">
        <v>103</v>
      </c>
      <c r="I684" s="10">
        <f>QUOTIENT(E684,H684)</f>
        <v>78</v>
      </c>
      <c r="J684" t="s">
        <v>21</v>
      </c>
      <c r="K684" t="s">
        <v>22</v>
      </c>
      <c r="L684">
        <v>1386741600</v>
      </c>
      <c r="M684" s="14">
        <f>(((L684/60)/60)/24)+DATE(1970,1,1)</f>
        <v>41619.25</v>
      </c>
      <c r="N684">
        <v>1387519200</v>
      </c>
      <c r="O684" s="14">
        <f>(((N684/60)/60)/24)+DATE(1970,1,1)</f>
        <v>41628.25</v>
      </c>
      <c r="P684" t="b">
        <v>0</v>
      </c>
      <c r="Q684" t="b">
        <v>0</v>
      </c>
      <c r="R684" t="s">
        <v>33</v>
      </c>
      <c r="S684" t="s">
        <v>2033</v>
      </c>
      <c r="T684" t="s">
        <v>2034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8">
        <f>E685/D685</f>
        <v>3.5843478260869563</v>
      </c>
      <c r="G685" t="s">
        <v>20</v>
      </c>
      <c r="H685">
        <v>147</v>
      </c>
      <c r="I685" s="10">
        <f>QUOTIENT(E685,H685)</f>
        <v>56</v>
      </c>
      <c r="J685" t="s">
        <v>21</v>
      </c>
      <c r="K685" t="s">
        <v>22</v>
      </c>
      <c r="L685">
        <v>1537074000</v>
      </c>
      <c r="M685" s="14">
        <f>(((L685/60)/60)/24)+DATE(1970,1,1)</f>
        <v>43359.208333333328</v>
      </c>
      <c r="N685">
        <v>1537246800</v>
      </c>
      <c r="O685" s="14">
        <f>(((N685/60)/60)/24)+DATE(1970,1,1)</f>
        <v>43361.208333333328</v>
      </c>
      <c r="P685" t="b">
        <v>0</v>
      </c>
      <c r="Q685" t="b">
        <v>0</v>
      </c>
      <c r="R685" t="s">
        <v>33</v>
      </c>
      <c r="S685" t="s">
        <v>2033</v>
      </c>
      <c r="T685" t="s">
        <v>2034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8">
        <f>E686/D686</f>
        <v>5.4285714285714288</v>
      </c>
      <c r="G686" t="s">
        <v>20</v>
      </c>
      <c r="H686">
        <v>110</v>
      </c>
      <c r="I686" s="10">
        <f>QUOTIENT(E686,H686)</f>
        <v>69</v>
      </c>
      <c r="J686" t="s">
        <v>15</v>
      </c>
      <c r="K686" t="s">
        <v>16</v>
      </c>
      <c r="L686">
        <v>1277787600</v>
      </c>
      <c r="M686" s="14">
        <f>(((L686/60)/60)/24)+DATE(1970,1,1)</f>
        <v>40358.208333333336</v>
      </c>
      <c r="N686">
        <v>1279515600</v>
      </c>
      <c r="O686" s="14">
        <f>(((N686/60)/60)/24)+DATE(1970,1,1)</f>
        <v>40378.208333333336</v>
      </c>
      <c r="P686" t="b">
        <v>0</v>
      </c>
      <c r="Q686" t="b">
        <v>0</v>
      </c>
      <c r="R686" t="s">
        <v>68</v>
      </c>
      <c r="S686" t="s">
        <v>2044</v>
      </c>
      <c r="T686" t="s">
        <v>2045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8">
        <f>E687/D687</f>
        <v>0.67500714285714281</v>
      </c>
      <c r="G687" t="s">
        <v>14</v>
      </c>
      <c r="H687">
        <v>926</v>
      </c>
      <c r="I687" s="10">
        <f>QUOTIENT(E687,H687)</f>
        <v>102</v>
      </c>
      <c r="J687" t="s">
        <v>15</v>
      </c>
      <c r="K687" t="s">
        <v>16</v>
      </c>
      <c r="L687">
        <v>1440306000</v>
      </c>
      <c r="M687" s="14">
        <f>(((L687/60)/60)/24)+DATE(1970,1,1)</f>
        <v>42239.208333333328</v>
      </c>
      <c r="N687">
        <v>1442379600</v>
      </c>
      <c r="O687" s="14">
        <f>(((N687/60)/60)/24)+DATE(1970,1,1)</f>
        <v>42263.208333333328</v>
      </c>
      <c r="P687" t="b">
        <v>0</v>
      </c>
      <c r="Q687" t="b">
        <v>0</v>
      </c>
      <c r="R687" t="s">
        <v>33</v>
      </c>
      <c r="S687" t="s">
        <v>2033</v>
      </c>
      <c r="T687" t="s">
        <v>2034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8">
        <f>E688/D688</f>
        <v>1.9174666666666667</v>
      </c>
      <c r="G688" t="s">
        <v>20</v>
      </c>
      <c r="H688">
        <v>134</v>
      </c>
      <c r="I688" s="10">
        <f>QUOTIENT(E688,H688)</f>
        <v>107</v>
      </c>
      <c r="J688" t="s">
        <v>21</v>
      </c>
      <c r="K688" t="s">
        <v>22</v>
      </c>
      <c r="L688">
        <v>1522126800</v>
      </c>
      <c r="M688" s="14">
        <f>(((L688/60)/60)/24)+DATE(1970,1,1)</f>
        <v>43186.208333333328</v>
      </c>
      <c r="N688">
        <v>1523077200</v>
      </c>
      <c r="O688" s="14">
        <f>(((N688/60)/60)/24)+DATE(1970,1,1)</f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2049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8">
        <f>E689/D689</f>
        <v>9.32</v>
      </c>
      <c r="G689" t="s">
        <v>20</v>
      </c>
      <c r="H689">
        <v>269</v>
      </c>
      <c r="I689" s="10">
        <f>QUOTIENT(E689,H689)</f>
        <v>51</v>
      </c>
      <c r="J689" t="s">
        <v>21</v>
      </c>
      <c r="K689" t="s">
        <v>22</v>
      </c>
      <c r="L689">
        <v>1489298400</v>
      </c>
      <c r="M689" s="14">
        <f>(((L689/60)/60)/24)+DATE(1970,1,1)</f>
        <v>42806.25</v>
      </c>
      <c r="N689">
        <v>1489554000</v>
      </c>
      <c r="O689" s="14">
        <f>(((N689/60)/60)/24)+DATE(1970,1,1)</f>
        <v>42809.208333333328</v>
      </c>
      <c r="P689" t="b">
        <v>0</v>
      </c>
      <c r="Q689" t="b">
        <v>0</v>
      </c>
      <c r="R689" t="s">
        <v>33</v>
      </c>
      <c r="S689" t="s">
        <v>2033</v>
      </c>
      <c r="T689" t="s">
        <v>2034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8">
        <f>E690/D690</f>
        <v>4.2927586206896553</v>
      </c>
      <c r="G690" t="s">
        <v>20</v>
      </c>
      <c r="H690">
        <v>175</v>
      </c>
      <c r="I690" s="10">
        <f>QUOTIENT(E690,H690)</f>
        <v>71</v>
      </c>
      <c r="J690" t="s">
        <v>21</v>
      </c>
      <c r="K690" t="s">
        <v>22</v>
      </c>
      <c r="L690">
        <v>1547100000</v>
      </c>
      <c r="M690" s="14">
        <f>(((L690/60)/60)/24)+DATE(1970,1,1)</f>
        <v>43475.25</v>
      </c>
      <c r="N690">
        <v>1548482400</v>
      </c>
      <c r="O690" s="14">
        <f>(((N690/60)/60)/24)+DATE(1970,1,1)</f>
        <v>43491.25</v>
      </c>
      <c r="P690" t="b">
        <v>0</v>
      </c>
      <c r="Q690" t="b">
        <v>1</v>
      </c>
      <c r="R690" t="s">
        <v>269</v>
      </c>
      <c r="S690" t="s">
        <v>2037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8">
        <f>E691/D691</f>
        <v>1.0065753424657535</v>
      </c>
      <c r="G691" t="s">
        <v>20</v>
      </c>
      <c r="H691">
        <v>69</v>
      </c>
      <c r="I691" s="10">
        <f>QUOTIENT(E691,H691)</f>
        <v>106</v>
      </c>
      <c r="J691" t="s">
        <v>21</v>
      </c>
      <c r="K691" t="s">
        <v>22</v>
      </c>
      <c r="L691">
        <v>1383022800</v>
      </c>
      <c r="M691" s="14">
        <f>(((L691/60)/60)/24)+DATE(1970,1,1)</f>
        <v>41576.208333333336</v>
      </c>
      <c r="N691">
        <v>1384063200</v>
      </c>
      <c r="O691" s="14">
        <f>(((N691/60)/60)/24)+DATE(1970,1,1)</f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8">
        <f>E692/D692</f>
        <v>2.266111111111111</v>
      </c>
      <c r="G692" t="s">
        <v>20</v>
      </c>
      <c r="H692">
        <v>190</v>
      </c>
      <c r="I692" s="10">
        <f>QUOTIENT(E692,H692)</f>
        <v>42</v>
      </c>
      <c r="J692" t="s">
        <v>21</v>
      </c>
      <c r="K692" t="s">
        <v>22</v>
      </c>
      <c r="L692">
        <v>1322373600</v>
      </c>
      <c r="M692" s="14">
        <f>(((L692/60)/60)/24)+DATE(1970,1,1)</f>
        <v>40874.25</v>
      </c>
      <c r="N692">
        <v>1322892000</v>
      </c>
      <c r="O692" s="14">
        <f>(((N692/60)/60)/24)+DATE(1970,1,1)</f>
        <v>40880.25</v>
      </c>
      <c r="P692" t="b">
        <v>0</v>
      </c>
      <c r="Q692" t="b">
        <v>1</v>
      </c>
      <c r="R692" t="s">
        <v>42</v>
      </c>
      <c r="S692" t="s">
        <v>2037</v>
      </c>
      <c r="T692" t="s">
        <v>2051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8">
        <f>E693/D693</f>
        <v>1.4238</v>
      </c>
      <c r="G693" t="s">
        <v>20</v>
      </c>
      <c r="H693">
        <v>237</v>
      </c>
      <c r="I693" s="10">
        <f>QUOTIENT(E693,H693)</f>
        <v>30</v>
      </c>
      <c r="J693" t="s">
        <v>21</v>
      </c>
      <c r="K693" t="s">
        <v>22</v>
      </c>
      <c r="L693">
        <v>1349240400</v>
      </c>
      <c r="M693" s="14">
        <f>(((L693/60)/60)/24)+DATE(1970,1,1)</f>
        <v>41185.208333333336</v>
      </c>
      <c r="N693">
        <v>1350709200</v>
      </c>
      <c r="O693" s="14">
        <f>(((N693/60)/60)/24)+DATE(1970,1,1)</f>
        <v>41202.208333333336</v>
      </c>
      <c r="P693" t="b">
        <v>1</v>
      </c>
      <c r="Q693" t="b">
        <v>1</v>
      </c>
      <c r="R693" t="s">
        <v>42</v>
      </c>
      <c r="S693" t="s">
        <v>2037</v>
      </c>
      <c r="T693" t="s">
        <v>2051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8">
        <f>E694/D694</f>
        <v>0.90633333333333332</v>
      </c>
      <c r="G694" t="s">
        <v>14</v>
      </c>
      <c r="H694">
        <v>77</v>
      </c>
      <c r="I694" s="10">
        <f>QUOTIENT(E694,H694)</f>
        <v>70</v>
      </c>
      <c r="J694" t="s">
        <v>40</v>
      </c>
      <c r="K694" t="s">
        <v>41</v>
      </c>
      <c r="L694">
        <v>1562648400</v>
      </c>
      <c r="M694" s="14">
        <f>(((L694/60)/60)/24)+DATE(1970,1,1)</f>
        <v>43655.208333333328</v>
      </c>
      <c r="N694">
        <v>1564203600</v>
      </c>
      <c r="O694" s="14">
        <f>(((N694/60)/60)/24)+DATE(1970,1,1)</f>
        <v>43673.208333333328</v>
      </c>
      <c r="P694" t="b">
        <v>0</v>
      </c>
      <c r="Q694" t="b">
        <v>0</v>
      </c>
      <c r="R694" t="s">
        <v>23</v>
      </c>
      <c r="S694" t="s">
        <v>2039</v>
      </c>
      <c r="T694" t="s">
        <v>2040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8">
        <f>E695/D695</f>
        <v>0.63966740576496672</v>
      </c>
      <c r="G695" t="s">
        <v>14</v>
      </c>
      <c r="H695">
        <v>1748</v>
      </c>
      <c r="I695" s="10">
        <f>QUOTIENT(E695,H695)</f>
        <v>66</v>
      </c>
      <c r="J695" t="s">
        <v>21</v>
      </c>
      <c r="K695" t="s">
        <v>22</v>
      </c>
      <c r="L695">
        <v>1508216400</v>
      </c>
      <c r="M695" s="14">
        <f>(((L695/60)/60)/24)+DATE(1970,1,1)</f>
        <v>43025.208333333328</v>
      </c>
      <c r="N695">
        <v>1509685200</v>
      </c>
      <c r="O695" s="14">
        <f>(((N695/60)/60)/24)+DATE(1970,1,1)</f>
        <v>43042.208333333328</v>
      </c>
      <c r="P695" t="b">
        <v>0</v>
      </c>
      <c r="Q695" t="b">
        <v>0</v>
      </c>
      <c r="R695" t="s">
        <v>33</v>
      </c>
      <c r="S695" t="s">
        <v>2033</v>
      </c>
      <c r="T695" t="s">
        <v>2034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8">
        <f>E696/D696</f>
        <v>0.84131868131868137</v>
      </c>
      <c r="G696" t="s">
        <v>14</v>
      </c>
      <c r="H696">
        <v>79</v>
      </c>
      <c r="I696" s="10">
        <f>QUOTIENT(E696,H696)</f>
        <v>96</v>
      </c>
      <c r="J696" t="s">
        <v>21</v>
      </c>
      <c r="K696" t="s">
        <v>22</v>
      </c>
      <c r="L696">
        <v>1511762400</v>
      </c>
      <c r="M696" s="14">
        <f>(((L696/60)/60)/24)+DATE(1970,1,1)</f>
        <v>43066.25</v>
      </c>
      <c r="N696">
        <v>1514959200</v>
      </c>
      <c r="O696" s="14">
        <f>(((N696/60)/60)/24)+DATE(1970,1,1)</f>
        <v>43103.25</v>
      </c>
      <c r="P696" t="b">
        <v>0</v>
      </c>
      <c r="Q696" t="b">
        <v>0</v>
      </c>
      <c r="R696" t="s">
        <v>33</v>
      </c>
      <c r="S696" t="s">
        <v>2033</v>
      </c>
      <c r="T696" t="s">
        <v>2034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8">
        <f>E697/D697</f>
        <v>1.3393478260869565</v>
      </c>
      <c r="G697" t="s">
        <v>20</v>
      </c>
      <c r="H697">
        <v>196</v>
      </c>
      <c r="I697" s="10">
        <f>QUOTIENT(E697,H697)</f>
        <v>62</v>
      </c>
      <c r="J697" t="s">
        <v>107</v>
      </c>
      <c r="K697" t="s">
        <v>108</v>
      </c>
      <c r="L697">
        <v>1447480800</v>
      </c>
      <c r="M697" s="14">
        <f>(((L697/60)/60)/24)+DATE(1970,1,1)</f>
        <v>42322.25</v>
      </c>
      <c r="N697">
        <v>1448863200</v>
      </c>
      <c r="O697" s="14">
        <f>(((N697/60)/60)/24)+DATE(1970,1,1)</f>
        <v>42338.25</v>
      </c>
      <c r="P697" t="b">
        <v>1</v>
      </c>
      <c r="Q697" t="b">
        <v>0</v>
      </c>
      <c r="R697" t="s">
        <v>23</v>
      </c>
      <c r="S697" t="s">
        <v>2039</v>
      </c>
      <c r="T697" t="s">
        <v>2040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8">
        <f>E698/D698</f>
        <v>0.59042047531992692</v>
      </c>
      <c r="G698" t="s">
        <v>14</v>
      </c>
      <c r="H698">
        <v>889</v>
      </c>
      <c r="I698" s="10">
        <f>QUOTIENT(E698,H698)</f>
        <v>108</v>
      </c>
      <c r="J698" t="s">
        <v>21</v>
      </c>
      <c r="K698" t="s">
        <v>22</v>
      </c>
      <c r="L698">
        <v>1429506000</v>
      </c>
      <c r="M698" s="14">
        <f>(((L698/60)/60)/24)+DATE(1970,1,1)</f>
        <v>42114.208333333328</v>
      </c>
      <c r="N698">
        <v>1429592400</v>
      </c>
      <c r="O698" s="14">
        <f>(((N698/60)/60)/24)+DATE(1970,1,1)</f>
        <v>42115.208333333328</v>
      </c>
      <c r="P698" t="b">
        <v>0</v>
      </c>
      <c r="Q698" t="b">
        <v>1</v>
      </c>
      <c r="R698" t="s">
        <v>33</v>
      </c>
      <c r="S698" t="s">
        <v>2033</v>
      </c>
      <c r="T698" t="s">
        <v>2034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8">
        <f>E699/D699</f>
        <v>1.5280062063615205</v>
      </c>
      <c r="G699" t="s">
        <v>20</v>
      </c>
      <c r="H699">
        <v>7295</v>
      </c>
      <c r="I699" s="10">
        <f>QUOTIENT(E699,H699)</f>
        <v>26</v>
      </c>
      <c r="J699" t="s">
        <v>21</v>
      </c>
      <c r="K699" t="s">
        <v>22</v>
      </c>
      <c r="L699">
        <v>1522472400</v>
      </c>
      <c r="M699" s="14">
        <f>(((L699/60)/60)/24)+DATE(1970,1,1)</f>
        <v>43190.208333333328</v>
      </c>
      <c r="N699">
        <v>1522645200</v>
      </c>
      <c r="O699" s="14">
        <f>(((N699/60)/60)/24)+DATE(1970,1,1)</f>
        <v>43192.208333333328</v>
      </c>
      <c r="P699" t="b">
        <v>0</v>
      </c>
      <c r="Q699" t="b">
        <v>0</v>
      </c>
      <c r="R699" t="s">
        <v>50</v>
      </c>
      <c r="S699" t="s">
        <v>2039</v>
      </c>
      <c r="T699" t="s">
        <v>2041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8">
        <f>E700/D700</f>
        <v>4.466912114014252</v>
      </c>
      <c r="G700" t="s">
        <v>20</v>
      </c>
      <c r="H700">
        <v>2893</v>
      </c>
      <c r="I700" s="10">
        <f>QUOTIENT(E700,H700)</f>
        <v>65</v>
      </c>
      <c r="J700" t="s">
        <v>15</v>
      </c>
      <c r="K700" t="s">
        <v>16</v>
      </c>
      <c r="L700">
        <v>1322114400</v>
      </c>
      <c r="M700" s="14">
        <f>(((L700/60)/60)/24)+DATE(1970,1,1)</f>
        <v>40871.25</v>
      </c>
      <c r="N700">
        <v>1323324000</v>
      </c>
      <c r="O700" s="14">
        <f>(((N700/60)/60)/24)+DATE(1970,1,1)</f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2049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8">
        <f>E701/D701</f>
        <v>0.8439189189189189</v>
      </c>
      <c r="G701" t="s">
        <v>14</v>
      </c>
      <c r="H701">
        <v>56</v>
      </c>
      <c r="I701" s="10">
        <f>QUOTIENT(E701,H701)</f>
        <v>111</v>
      </c>
      <c r="J701" t="s">
        <v>21</v>
      </c>
      <c r="K701" t="s">
        <v>22</v>
      </c>
      <c r="L701">
        <v>1561438800</v>
      </c>
      <c r="M701" s="14">
        <f>(((L701/60)/60)/24)+DATE(1970,1,1)</f>
        <v>43641.208333333328</v>
      </c>
      <c r="N701">
        <v>1561525200</v>
      </c>
      <c r="O701" s="14">
        <f>(((N701/60)/60)/24)+DATE(1970,1,1)</f>
        <v>43642.208333333328</v>
      </c>
      <c r="P701" t="b">
        <v>0</v>
      </c>
      <c r="Q701" t="b">
        <v>0</v>
      </c>
      <c r="R701" t="s">
        <v>53</v>
      </c>
      <c r="S701" t="s">
        <v>2037</v>
      </c>
      <c r="T701" t="s">
        <v>2050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8">
        <f>E702/D702</f>
        <v>0.03</v>
      </c>
      <c r="G702" t="s">
        <v>14</v>
      </c>
      <c r="H702">
        <v>1</v>
      </c>
      <c r="I702" s="10">
        <f>QUOTIENT(E702,H702)</f>
        <v>3</v>
      </c>
      <c r="J702" t="s">
        <v>21</v>
      </c>
      <c r="K702" t="s">
        <v>22</v>
      </c>
      <c r="L702">
        <v>1264399200</v>
      </c>
      <c r="M702" s="14">
        <f>(((L702/60)/60)/24)+DATE(1970,1,1)</f>
        <v>40203.25</v>
      </c>
      <c r="N702">
        <v>1265695200</v>
      </c>
      <c r="O702" s="14">
        <f>(((N702/60)/60)/24)+DATE(1970,1,1)</f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2049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8">
        <f>E703/D703</f>
        <v>1.7502692307692307</v>
      </c>
      <c r="G703" t="s">
        <v>20</v>
      </c>
      <c r="H703">
        <v>820</v>
      </c>
      <c r="I703" s="10">
        <f>QUOTIENT(E703,H703)</f>
        <v>110</v>
      </c>
      <c r="J703" t="s">
        <v>21</v>
      </c>
      <c r="K703" t="s">
        <v>22</v>
      </c>
      <c r="L703">
        <v>1301202000</v>
      </c>
      <c r="M703" s="14">
        <f>(((L703/60)/60)/24)+DATE(1970,1,1)</f>
        <v>40629.208333333336</v>
      </c>
      <c r="N703">
        <v>1301806800</v>
      </c>
      <c r="O703" s="14">
        <f>(((N703/60)/60)/24)+DATE(1970,1,1)</f>
        <v>40636.208333333336</v>
      </c>
      <c r="P703" t="b">
        <v>1</v>
      </c>
      <c r="Q703" t="b">
        <v>0</v>
      </c>
      <c r="R703" t="s">
        <v>33</v>
      </c>
      <c r="S703" t="s">
        <v>2033</v>
      </c>
      <c r="T703" t="s">
        <v>2034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8">
        <f>E704/D704</f>
        <v>0.54137931034482756</v>
      </c>
      <c r="G704" t="s">
        <v>14</v>
      </c>
      <c r="H704">
        <v>83</v>
      </c>
      <c r="I704" s="10">
        <f>QUOTIENT(E704,H704)</f>
        <v>56</v>
      </c>
      <c r="J704" t="s">
        <v>21</v>
      </c>
      <c r="K704" t="s">
        <v>22</v>
      </c>
      <c r="L704">
        <v>1374469200</v>
      </c>
      <c r="M704" s="14">
        <f>(((L704/60)/60)/24)+DATE(1970,1,1)</f>
        <v>41477.208333333336</v>
      </c>
      <c r="N704">
        <v>1374901200</v>
      </c>
      <c r="O704" s="14">
        <f>(((N704/60)/60)/24)+DATE(1970,1,1)</f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2049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8">
        <f>E705/D705</f>
        <v>3.1187381703470032</v>
      </c>
      <c r="G705" t="s">
        <v>20</v>
      </c>
      <c r="H705">
        <v>2038</v>
      </c>
      <c r="I705" s="10">
        <f>QUOTIENT(E705,H705)</f>
        <v>97</v>
      </c>
      <c r="J705" t="s">
        <v>21</v>
      </c>
      <c r="K705" t="s">
        <v>22</v>
      </c>
      <c r="L705">
        <v>1334984400</v>
      </c>
      <c r="M705" s="14">
        <f>(((L705/60)/60)/24)+DATE(1970,1,1)</f>
        <v>41020.208333333336</v>
      </c>
      <c r="N705">
        <v>1336453200</v>
      </c>
      <c r="O705" s="14">
        <f>(((N705/60)/60)/24)+DATE(1970,1,1)</f>
        <v>41037.208333333336</v>
      </c>
      <c r="P705" t="b">
        <v>1</v>
      </c>
      <c r="Q705" t="b">
        <v>1</v>
      </c>
      <c r="R705" t="s">
        <v>206</v>
      </c>
      <c r="S705" t="s">
        <v>2044</v>
      </c>
      <c r="T705" t="s">
        <v>2052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8">
        <f>E706/D706</f>
        <v>1.2278160919540231</v>
      </c>
      <c r="G706" t="s">
        <v>20</v>
      </c>
      <c r="H706">
        <v>116</v>
      </c>
      <c r="I706" s="10">
        <f>QUOTIENT(E706,H706)</f>
        <v>92</v>
      </c>
      <c r="J706" t="s">
        <v>21</v>
      </c>
      <c r="K706" t="s">
        <v>22</v>
      </c>
      <c r="L706">
        <v>1467608400</v>
      </c>
      <c r="M706" s="14">
        <f>(((L706/60)/60)/24)+DATE(1970,1,1)</f>
        <v>42555.208333333328</v>
      </c>
      <c r="N706">
        <v>1468904400</v>
      </c>
      <c r="O706" s="14">
        <f>(((N706/60)/60)/24)+DATE(1970,1,1)</f>
        <v>42570.208333333328</v>
      </c>
      <c r="P706" t="b">
        <v>0</v>
      </c>
      <c r="Q706" t="b">
        <v>0</v>
      </c>
      <c r="R706" t="s">
        <v>71</v>
      </c>
      <c r="S706" t="s">
        <v>2037</v>
      </c>
      <c r="T706" t="s">
        <v>2038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8">
        <f>E707/D707</f>
        <v>0.99026517383618151</v>
      </c>
      <c r="G707" t="s">
        <v>14</v>
      </c>
      <c r="H707">
        <v>2025</v>
      </c>
      <c r="I707" s="10">
        <f>QUOTIENT(E707,H707)</f>
        <v>82</v>
      </c>
      <c r="J707" t="s">
        <v>40</v>
      </c>
      <c r="K707" t="s">
        <v>41</v>
      </c>
      <c r="L707">
        <v>1386741600</v>
      </c>
      <c r="M707" s="14">
        <f>(((L707/60)/60)/24)+DATE(1970,1,1)</f>
        <v>41619.25</v>
      </c>
      <c r="N707">
        <v>1387087200</v>
      </c>
      <c r="O707" s="14">
        <f>(((N707/60)/60)/24)+DATE(1970,1,1)</f>
        <v>41623.25</v>
      </c>
      <c r="P707" t="b">
        <v>0</v>
      </c>
      <c r="Q707" t="b">
        <v>0</v>
      </c>
      <c r="R707" t="s">
        <v>68</v>
      </c>
      <c r="S707" t="s">
        <v>2044</v>
      </c>
      <c r="T707" t="s">
        <v>2045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8">
        <f>E708/D708</f>
        <v>1.278468634686347</v>
      </c>
      <c r="G708" t="s">
        <v>20</v>
      </c>
      <c r="H708">
        <v>1345</v>
      </c>
      <c r="I708" s="10">
        <f>QUOTIENT(E708,H708)</f>
        <v>103</v>
      </c>
      <c r="J708" t="s">
        <v>26</v>
      </c>
      <c r="K708" t="s">
        <v>27</v>
      </c>
      <c r="L708">
        <v>1546754400</v>
      </c>
      <c r="M708" s="14">
        <f>(((L708/60)/60)/24)+DATE(1970,1,1)</f>
        <v>43471.25</v>
      </c>
      <c r="N708">
        <v>1547445600</v>
      </c>
      <c r="O708" s="14">
        <f>(((N708/60)/60)/24)+DATE(1970,1,1)</f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8">
        <f>E709/D709</f>
        <v>1.5861643835616439</v>
      </c>
      <c r="G709" t="s">
        <v>20</v>
      </c>
      <c r="H709">
        <v>168</v>
      </c>
      <c r="I709" s="10">
        <f>QUOTIENT(E709,H709)</f>
        <v>68</v>
      </c>
      <c r="J709" t="s">
        <v>21</v>
      </c>
      <c r="K709" t="s">
        <v>22</v>
      </c>
      <c r="L709">
        <v>1544248800</v>
      </c>
      <c r="M709" s="14">
        <f>(((L709/60)/60)/24)+DATE(1970,1,1)</f>
        <v>43442.25</v>
      </c>
      <c r="N709">
        <v>1547359200</v>
      </c>
      <c r="O709" s="14">
        <f>(((N709/60)/60)/24)+DATE(1970,1,1)</f>
        <v>43478.25</v>
      </c>
      <c r="P709" t="b">
        <v>0</v>
      </c>
      <c r="Q709" t="b">
        <v>0</v>
      </c>
      <c r="R709" t="s">
        <v>53</v>
      </c>
      <c r="S709" t="s">
        <v>2037</v>
      </c>
      <c r="T709" t="s">
        <v>2050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8">
        <f>E710/D710</f>
        <v>7.0705882352941174</v>
      </c>
      <c r="G710" t="s">
        <v>20</v>
      </c>
      <c r="H710">
        <v>137</v>
      </c>
      <c r="I710" s="10">
        <f>QUOTIENT(E710,H710)</f>
        <v>87</v>
      </c>
      <c r="J710" t="s">
        <v>98</v>
      </c>
      <c r="K710" t="s">
        <v>99</v>
      </c>
      <c r="L710">
        <v>1495429200</v>
      </c>
      <c r="M710" s="14">
        <f>(((L710/60)/60)/24)+DATE(1970,1,1)</f>
        <v>42877.208333333328</v>
      </c>
      <c r="N710">
        <v>1496293200</v>
      </c>
      <c r="O710" s="14">
        <f>(((N710/60)/60)/24)+DATE(1970,1,1)</f>
        <v>42887.208333333328</v>
      </c>
      <c r="P710" t="b">
        <v>0</v>
      </c>
      <c r="Q710" t="b">
        <v>0</v>
      </c>
      <c r="R710" t="s">
        <v>33</v>
      </c>
      <c r="S710" t="s">
        <v>2033</v>
      </c>
      <c r="T710" t="s">
        <v>2034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8">
        <f>E711/D711</f>
        <v>1.4238775510204082</v>
      </c>
      <c r="G711" t="s">
        <v>20</v>
      </c>
      <c r="H711">
        <v>186</v>
      </c>
      <c r="I711" s="10">
        <f>QUOTIENT(E711,H711)</f>
        <v>75</v>
      </c>
      <c r="J711" t="s">
        <v>107</v>
      </c>
      <c r="K711" t="s">
        <v>108</v>
      </c>
      <c r="L711">
        <v>1334811600</v>
      </c>
      <c r="M711" s="14">
        <f>(((L711/60)/60)/24)+DATE(1970,1,1)</f>
        <v>41018.208333333336</v>
      </c>
      <c r="N711">
        <v>1335416400</v>
      </c>
      <c r="O711" s="14">
        <f>(((N711/60)/60)/24)+DATE(1970,1,1)</f>
        <v>41025.208333333336</v>
      </c>
      <c r="P711" t="b">
        <v>0</v>
      </c>
      <c r="Q711" t="b">
        <v>0</v>
      </c>
      <c r="R711" t="s">
        <v>33</v>
      </c>
      <c r="S711" t="s">
        <v>2033</v>
      </c>
      <c r="T711" t="s">
        <v>2034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8">
        <f>E712/D712</f>
        <v>1.4786046511627906</v>
      </c>
      <c r="G712" t="s">
        <v>20</v>
      </c>
      <c r="H712">
        <v>125</v>
      </c>
      <c r="I712" s="10">
        <f>QUOTIENT(E712,H712)</f>
        <v>50</v>
      </c>
      <c r="J712" t="s">
        <v>21</v>
      </c>
      <c r="K712" t="s">
        <v>22</v>
      </c>
      <c r="L712">
        <v>1531544400</v>
      </c>
      <c r="M712" s="14">
        <f>(((L712/60)/60)/24)+DATE(1970,1,1)</f>
        <v>43295.208333333328</v>
      </c>
      <c r="N712">
        <v>1532149200</v>
      </c>
      <c r="O712" s="14">
        <f>(((N712/60)/60)/24)+DATE(1970,1,1)</f>
        <v>43302.208333333328</v>
      </c>
      <c r="P712" t="b">
        <v>0</v>
      </c>
      <c r="Q712" t="b">
        <v>1</v>
      </c>
      <c r="R712" t="s">
        <v>33</v>
      </c>
      <c r="S712" t="s">
        <v>2033</v>
      </c>
      <c r="T712" t="s">
        <v>2034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8">
        <f>E713/D713</f>
        <v>0.20322580645161289</v>
      </c>
      <c r="G713" t="s">
        <v>14</v>
      </c>
      <c r="H713">
        <v>14</v>
      </c>
      <c r="I713" s="10">
        <f>QUOTIENT(E713,H713)</f>
        <v>90</v>
      </c>
      <c r="J713" t="s">
        <v>107</v>
      </c>
      <c r="K713" t="s">
        <v>108</v>
      </c>
      <c r="L713">
        <v>1453615200</v>
      </c>
      <c r="M713" s="14">
        <f>(((L713/60)/60)/24)+DATE(1970,1,1)</f>
        <v>42393.25</v>
      </c>
      <c r="N713">
        <v>1453788000</v>
      </c>
      <c r="O713" s="14">
        <f>(((N713/60)/60)/24)+DATE(1970,1,1)</f>
        <v>42395.25</v>
      </c>
      <c r="P713" t="b">
        <v>1</v>
      </c>
      <c r="Q713" t="b">
        <v>1</v>
      </c>
      <c r="R713" t="s">
        <v>33</v>
      </c>
      <c r="S713" t="s">
        <v>2033</v>
      </c>
      <c r="T713" t="s">
        <v>2034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8">
        <f>E714/D714</f>
        <v>18.40625</v>
      </c>
      <c r="G714" t="s">
        <v>20</v>
      </c>
      <c r="H714">
        <v>202</v>
      </c>
      <c r="I714" s="10">
        <f>QUOTIENT(E714,H714)</f>
        <v>72</v>
      </c>
      <c r="J714" t="s">
        <v>21</v>
      </c>
      <c r="K714" t="s">
        <v>22</v>
      </c>
      <c r="L714">
        <v>1467954000</v>
      </c>
      <c r="M714" s="14">
        <f>(((L714/60)/60)/24)+DATE(1970,1,1)</f>
        <v>42559.208333333328</v>
      </c>
      <c r="N714">
        <v>1471496400</v>
      </c>
      <c r="O714" s="14">
        <f>(((N714/60)/60)/24)+DATE(1970,1,1)</f>
        <v>42600.208333333328</v>
      </c>
      <c r="P714" t="b">
        <v>0</v>
      </c>
      <c r="Q714" t="b">
        <v>0</v>
      </c>
      <c r="R714" t="s">
        <v>33</v>
      </c>
      <c r="S714" t="s">
        <v>2033</v>
      </c>
      <c r="T714" t="s">
        <v>2034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8">
        <f>E715/D715</f>
        <v>1.6194202898550725</v>
      </c>
      <c r="G715" t="s">
        <v>20</v>
      </c>
      <c r="H715">
        <v>103</v>
      </c>
      <c r="I715" s="10">
        <f>QUOTIENT(E715,H715)</f>
        <v>108</v>
      </c>
      <c r="J715" t="s">
        <v>21</v>
      </c>
      <c r="K715" t="s">
        <v>22</v>
      </c>
      <c r="L715">
        <v>1471842000</v>
      </c>
      <c r="M715" s="14">
        <f>(((L715/60)/60)/24)+DATE(1970,1,1)</f>
        <v>42604.208333333328</v>
      </c>
      <c r="N715">
        <v>1472878800</v>
      </c>
      <c r="O715" s="14">
        <f>(((N715/60)/60)/24)+DATE(1970,1,1)</f>
        <v>42616.208333333328</v>
      </c>
      <c r="P715" t="b">
        <v>0</v>
      </c>
      <c r="Q715" t="b">
        <v>0</v>
      </c>
      <c r="R715" t="s">
        <v>133</v>
      </c>
      <c r="S715" t="s">
        <v>2044</v>
      </c>
      <c r="T715" t="s">
        <v>2057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8">
        <f>E716/D716</f>
        <v>4.7282077922077921</v>
      </c>
      <c r="G716" t="s">
        <v>20</v>
      </c>
      <c r="H716">
        <v>1785</v>
      </c>
      <c r="I716" s="10">
        <f>QUOTIENT(E716,H716)</f>
        <v>101</v>
      </c>
      <c r="J716" t="s">
        <v>21</v>
      </c>
      <c r="K716" t="s">
        <v>22</v>
      </c>
      <c r="L716">
        <v>1408424400</v>
      </c>
      <c r="M716" s="14">
        <f>(((L716/60)/60)/24)+DATE(1970,1,1)</f>
        <v>41870.208333333336</v>
      </c>
      <c r="N716">
        <v>1408510800</v>
      </c>
      <c r="O716" s="14">
        <f>(((N716/60)/60)/24)+DATE(1970,1,1)</f>
        <v>41871.208333333336</v>
      </c>
      <c r="P716" t="b">
        <v>0</v>
      </c>
      <c r="Q716" t="b">
        <v>0</v>
      </c>
      <c r="R716" t="s">
        <v>23</v>
      </c>
      <c r="S716" t="s">
        <v>2039</v>
      </c>
      <c r="T716" t="s">
        <v>2040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8">
        <f>E717/D717</f>
        <v>0.24466101694915254</v>
      </c>
      <c r="G717" t="s">
        <v>14</v>
      </c>
      <c r="H717">
        <v>656</v>
      </c>
      <c r="I717" s="10">
        <f>QUOTIENT(E717,H717)</f>
        <v>44</v>
      </c>
      <c r="J717" t="s">
        <v>21</v>
      </c>
      <c r="K717" t="s">
        <v>22</v>
      </c>
      <c r="L717">
        <v>1281157200</v>
      </c>
      <c r="M717" s="14">
        <f>(((L717/60)/60)/24)+DATE(1970,1,1)</f>
        <v>40397.208333333336</v>
      </c>
      <c r="N717">
        <v>1281589200</v>
      </c>
      <c r="O717" s="14">
        <f>(((N717/60)/60)/24)+DATE(1970,1,1)</f>
        <v>40402.208333333336</v>
      </c>
      <c r="P717" t="b">
        <v>0</v>
      </c>
      <c r="Q717" t="b">
        <v>0</v>
      </c>
      <c r="R717" t="s">
        <v>292</v>
      </c>
      <c r="S717" t="s">
        <v>2055</v>
      </c>
      <c r="T717" t="s">
        <v>2059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8">
        <f>E718/D718</f>
        <v>5.1764999999999999</v>
      </c>
      <c r="G718" t="s">
        <v>20</v>
      </c>
      <c r="H718">
        <v>157</v>
      </c>
      <c r="I718" s="10">
        <f>QUOTIENT(E718,H718)</f>
        <v>65</v>
      </c>
      <c r="J718" t="s">
        <v>21</v>
      </c>
      <c r="K718" t="s">
        <v>22</v>
      </c>
      <c r="L718">
        <v>1373432400</v>
      </c>
      <c r="M718" s="14">
        <f>(((L718/60)/60)/24)+DATE(1970,1,1)</f>
        <v>41465.208333333336</v>
      </c>
      <c r="N718">
        <v>1375851600</v>
      </c>
      <c r="O718" s="14">
        <f>(((N718/60)/60)/24)+DATE(1970,1,1)</f>
        <v>41493.208333333336</v>
      </c>
      <c r="P718" t="b">
        <v>0</v>
      </c>
      <c r="Q718" t="b">
        <v>1</v>
      </c>
      <c r="R718" t="s">
        <v>33</v>
      </c>
      <c r="S718" t="s">
        <v>2033</v>
      </c>
      <c r="T718" t="s">
        <v>2034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8">
        <f>E719/D719</f>
        <v>2.4764285714285714</v>
      </c>
      <c r="G719" t="s">
        <v>20</v>
      </c>
      <c r="H719">
        <v>555</v>
      </c>
      <c r="I719" s="10">
        <f>QUOTIENT(E719,H719)</f>
        <v>24</v>
      </c>
      <c r="J719" t="s">
        <v>21</v>
      </c>
      <c r="K719" t="s">
        <v>22</v>
      </c>
      <c r="L719">
        <v>1313989200</v>
      </c>
      <c r="M719" s="14">
        <f>(((L719/60)/60)/24)+DATE(1970,1,1)</f>
        <v>40777.208333333336</v>
      </c>
      <c r="N719">
        <v>1315803600</v>
      </c>
      <c r="O719" s="14">
        <f>(((N719/60)/60)/24)+DATE(1970,1,1)</f>
        <v>40798.208333333336</v>
      </c>
      <c r="P719" t="b">
        <v>0</v>
      </c>
      <c r="Q719" t="b">
        <v>0</v>
      </c>
      <c r="R719" t="s">
        <v>42</v>
      </c>
      <c r="S719" t="s">
        <v>2037</v>
      </c>
      <c r="T719" t="s">
        <v>2051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8">
        <f>E720/D720</f>
        <v>1.0020481927710843</v>
      </c>
      <c r="G720" t="s">
        <v>20</v>
      </c>
      <c r="H720">
        <v>297</v>
      </c>
      <c r="I720" s="10">
        <f>QUOTIENT(E720,H720)</f>
        <v>28</v>
      </c>
      <c r="J720" t="s">
        <v>21</v>
      </c>
      <c r="K720" t="s">
        <v>22</v>
      </c>
      <c r="L720">
        <v>1371445200</v>
      </c>
      <c r="M720" s="14">
        <f>(((L720/60)/60)/24)+DATE(1970,1,1)</f>
        <v>41442.208333333336</v>
      </c>
      <c r="N720">
        <v>1373691600</v>
      </c>
      <c r="O720" s="14">
        <f>(((N720/60)/60)/24)+DATE(1970,1,1)</f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2049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8">
        <f>E721/D721</f>
        <v>1.53</v>
      </c>
      <c r="G721" t="s">
        <v>20</v>
      </c>
      <c r="H721">
        <v>123</v>
      </c>
      <c r="I721" s="10">
        <f>QUOTIENT(E721,H721)</f>
        <v>85</v>
      </c>
      <c r="J721" t="s">
        <v>21</v>
      </c>
      <c r="K721" t="s">
        <v>22</v>
      </c>
      <c r="L721">
        <v>1338267600</v>
      </c>
      <c r="M721" s="14">
        <f>(((L721/60)/60)/24)+DATE(1970,1,1)</f>
        <v>41058.208333333336</v>
      </c>
      <c r="N721">
        <v>1339218000</v>
      </c>
      <c r="O721" s="14">
        <f>(((N721/60)/60)/24)+DATE(1970,1,1)</f>
        <v>41069.208333333336</v>
      </c>
      <c r="P721" t="b">
        <v>0</v>
      </c>
      <c r="Q721" t="b">
        <v>0</v>
      </c>
      <c r="R721" t="s">
        <v>119</v>
      </c>
      <c r="S721" t="s">
        <v>2044</v>
      </c>
      <c r="T721" t="s">
        <v>2054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8">
        <f>E722/D722</f>
        <v>0.37091954022988505</v>
      </c>
      <c r="G722" t="s">
        <v>74</v>
      </c>
      <c r="H722">
        <v>38</v>
      </c>
      <c r="I722" s="10">
        <f>QUOTIENT(E722,H722)</f>
        <v>84</v>
      </c>
      <c r="J722" t="s">
        <v>36</v>
      </c>
      <c r="K722" t="s">
        <v>37</v>
      </c>
      <c r="L722">
        <v>1519192800</v>
      </c>
      <c r="M722" s="14">
        <f>(((L722/60)/60)/24)+DATE(1970,1,1)</f>
        <v>43152.25</v>
      </c>
      <c r="N722">
        <v>1520402400</v>
      </c>
      <c r="O722" s="14">
        <f>(((N722/60)/60)/24)+DATE(1970,1,1)</f>
        <v>43166.25</v>
      </c>
      <c r="P722" t="b">
        <v>0</v>
      </c>
      <c r="Q722" t="b">
        <v>1</v>
      </c>
      <c r="R722" t="s">
        <v>33</v>
      </c>
      <c r="S722" t="s">
        <v>2033</v>
      </c>
      <c r="T722" t="s">
        <v>2034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8">
        <f>E723/D723</f>
        <v>4.3923948220064728E-2</v>
      </c>
      <c r="G723" t="s">
        <v>74</v>
      </c>
      <c r="H723">
        <v>60</v>
      </c>
      <c r="I723" s="10">
        <f>QUOTIENT(E723,H723)</f>
        <v>90</v>
      </c>
      <c r="J723" t="s">
        <v>21</v>
      </c>
      <c r="K723" t="s">
        <v>22</v>
      </c>
      <c r="L723">
        <v>1522818000</v>
      </c>
      <c r="M723" s="14">
        <f>(((L723/60)/60)/24)+DATE(1970,1,1)</f>
        <v>43194.208333333328</v>
      </c>
      <c r="N723">
        <v>1523336400</v>
      </c>
      <c r="O723" s="14">
        <f>(((N723/60)/60)/24)+DATE(1970,1,1)</f>
        <v>43200.208333333328</v>
      </c>
      <c r="P723" t="b">
        <v>0</v>
      </c>
      <c r="Q723" t="b">
        <v>0</v>
      </c>
      <c r="R723" t="s">
        <v>23</v>
      </c>
      <c r="S723" t="s">
        <v>2039</v>
      </c>
      <c r="T723" t="s">
        <v>2040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8">
        <f>E724/D724</f>
        <v>1.5650721649484536</v>
      </c>
      <c r="G724" t="s">
        <v>20</v>
      </c>
      <c r="H724">
        <v>3036</v>
      </c>
      <c r="I724" s="10">
        <f>QUOTIENT(E724,H724)</f>
        <v>25</v>
      </c>
      <c r="J724" t="s">
        <v>21</v>
      </c>
      <c r="K724" t="s">
        <v>22</v>
      </c>
      <c r="L724">
        <v>1509948000</v>
      </c>
      <c r="M724" s="14">
        <f>(((L724/60)/60)/24)+DATE(1970,1,1)</f>
        <v>43045.25</v>
      </c>
      <c r="N724">
        <v>1512280800</v>
      </c>
      <c r="O724" s="14">
        <f>(((N724/60)/60)/24)+DATE(1970,1,1)</f>
        <v>43072.25</v>
      </c>
      <c r="P724" t="b">
        <v>0</v>
      </c>
      <c r="Q724" t="b">
        <v>0</v>
      </c>
      <c r="R724" t="s">
        <v>42</v>
      </c>
      <c r="S724" t="s">
        <v>2037</v>
      </c>
      <c r="T724" t="s">
        <v>2051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8">
        <f>E725/D725</f>
        <v>2.704081632653061</v>
      </c>
      <c r="G725" t="s">
        <v>20</v>
      </c>
      <c r="H725">
        <v>144</v>
      </c>
      <c r="I725" s="10">
        <f>QUOTIENT(E725,H725)</f>
        <v>92</v>
      </c>
      <c r="J725" t="s">
        <v>26</v>
      </c>
      <c r="K725" t="s">
        <v>27</v>
      </c>
      <c r="L725">
        <v>1456898400</v>
      </c>
      <c r="M725" s="14">
        <f>(((L725/60)/60)/24)+DATE(1970,1,1)</f>
        <v>42431.25</v>
      </c>
      <c r="N725">
        <v>1458709200</v>
      </c>
      <c r="O725" s="14">
        <f>(((N725/60)/60)/24)+DATE(1970,1,1)</f>
        <v>42452.208333333328</v>
      </c>
      <c r="P725" t="b">
        <v>0</v>
      </c>
      <c r="Q725" t="b">
        <v>0</v>
      </c>
      <c r="R725" t="s">
        <v>33</v>
      </c>
      <c r="S725" t="s">
        <v>2033</v>
      </c>
      <c r="T725" t="s">
        <v>2034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8">
        <f>E726/D726</f>
        <v>1.3405952380952382</v>
      </c>
      <c r="G726" t="s">
        <v>20</v>
      </c>
      <c r="H726">
        <v>121</v>
      </c>
      <c r="I726" s="10">
        <f>QUOTIENT(E726,H726)</f>
        <v>93</v>
      </c>
      <c r="J726" t="s">
        <v>40</v>
      </c>
      <c r="K726" t="s">
        <v>41</v>
      </c>
      <c r="L726">
        <v>1413954000</v>
      </c>
      <c r="M726" s="14">
        <f>(((L726/60)/60)/24)+DATE(1970,1,1)</f>
        <v>41934.208333333336</v>
      </c>
      <c r="N726">
        <v>1414126800</v>
      </c>
      <c r="O726" s="14">
        <f>(((N726/60)/60)/24)+DATE(1970,1,1)</f>
        <v>41936.208333333336</v>
      </c>
      <c r="P726" t="b">
        <v>0</v>
      </c>
      <c r="Q726" t="b">
        <v>1</v>
      </c>
      <c r="R726" t="s">
        <v>33</v>
      </c>
      <c r="S726" t="s">
        <v>2033</v>
      </c>
      <c r="T726" t="s">
        <v>2034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8">
        <f>E727/D727</f>
        <v>0.50398033126293995</v>
      </c>
      <c r="G727" t="s">
        <v>14</v>
      </c>
      <c r="H727">
        <v>1596</v>
      </c>
      <c r="I727" s="10">
        <f>QUOTIENT(E727,H727)</f>
        <v>61</v>
      </c>
      <c r="J727" t="s">
        <v>21</v>
      </c>
      <c r="K727" t="s">
        <v>22</v>
      </c>
      <c r="L727">
        <v>1416031200</v>
      </c>
      <c r="M727" s="14">
        <f>(((L727/60)/60)/24)+DATE(1970,1,1)</f>
        <v>41958.25</v>
      </c>
      <c r="N727">
        <v>1416204000</v>
      </c>
      <c r="O727" s="14">
        <f>(((N727/60)/60)/24)+DATE(1970,1,1)</f>
        <v>41960.25</v>
      </c>
      <c r="P727" t="b">
        <v>0</v>
      </c>
      <c r="Q727" t="b">
        <v>0</v>
      </c>
      <c r="R727" t="s">
        <v>292</v>
      </c>
      <c r="S727" t="s">
        <v>2055</v>
      </c>
      <c r="T727" t="s">
        <v>2059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8">
        <f>E728/D728</f>
        <v>0.88815837937384901</v>
      </c>
      <c r="G728" t="s">
        <v>74</v>
      </c>
      <c r="H728">
        <v>524</v>
      </c>
      <c r="I728" s="10">
        <f>QUOTIENT(E728,H728)</f>
        <v>92</v>
      </c>
      <c r="J728" t="s">
        <v>21</v>
      </c>
      <c r="K728" t="s">
        <v>22</v>
      </c>
      <c r="L728">
        <v>1287982800</v>
      </c>
      <c r="M728" s="14">
        <f>(((L728/60)/60)/24)+DATE(1970,1,1)</f>
        <v>40476.208333333336</v>
      </c>
      <c r="N728">
        <v>1288501200</v>
      </c>
      <c r="O728" s="14">
        <f>(((N728/60)/60)/24)+DATE(1970,1,1)</f>
        <v>40482.208333333336</v>
      </c>
      <c r="P728" t="b">
        <v>0</v>
      </c>
      <c r="Q728" t="b">
        <v>1</v>
      </c>
      <c r="R728" t="s">
        <v>33</v>
      </c>
      <c r="S728" t="s">
        <v>2033</v>
      </c>
      <c r="T728" t="s">
        <v>2034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8">
        <f>E729/D729</f>
        <v>1.65</v>
      </c>
      <c r="G729" t="s">
        <v>20</v>
      </c>
      <c r="H729">
        <v>181</v>
      </c>
      <c r="I729" s="10">
        <f>QUOTIENT(E729,H729)</f>
        <v>81</v>
      </c>
      <c r="J729" t="s">
        <v>21</v>
      </c>
      <c r="K729" t="s">
        <v>22</v>
      </c>
      <c r="L729">
        <v>1547964000</v>
      </c>
      <c r="M729" s="14">
        <f>(((L729/60)/60)/24)+DATE(1970,1,1)</f>
        <v>43485.25</v>
      </c>
      <c r="N729">
        <v>1552971600</v>
      </c>
      <c r="O729" s="14">
        <f>(((N729/60)/60)/24)+DATE(1970,1,1)</f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8">
        <f>E730/D730</f>
        <v>0.17499999999999999</v>
      </c>
      <c r="G730" t="s">
        <v>14</v>
      </c>
      <c r="H730">
        <v>10</v>
      </c>
      <c r="I730" s="10">
        <f>QUOTIENT(E730,H730)</f>
        <v>73</v>
      </c>
      <c r="J730" t="s">
        <v>21</v>
      </c>
      <c r="K730" t="s">
        <v>22</v>
      </c>
      <c r="L730">
        <v>1464152400</v>
      </c>
      <c r="M730" s="14">
        <f>(((L730/60)/60)/24)+DATE(1970,1,1)</f>
        <v>42515.208333333328</v>
      </c>
      <c r="N730">
        <v>1465102800</v>
      </c>
      <c r="O730" s="14">
        <f>(((N730/60)/60)/24)+DATE(1970,1,1)</f>
        <v>42526.208333333328</v>
      </c>
      <c r="P730" t="b">
        <v>0</v>
      </c>
      <c r="Q730" t="b">
        <v>0</v>
      </c>
      <c r="R730" t="s">
        <v>33</v>
      </c>
      <c r="S730" t="s">
        <v>2033</v>
      </c>
      <c r="T730" t="s">
        <v>2034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8">
        <f>E731/D731</f>
        <v>1.8566071428571429</v>
      </c>
      <c r="G731" t="s">
        <v>20</v>
      </c>
      <c r="H731">
        <v>122</v>
      </c>
      <c r="I731" s="10">
        <f>QUOTIENT(E731,H731)</f>
        <v>85</v>
      </c>
      <c r="J731" t="s">
        <v>21</v>
      </c>
      <c r="K731" t="s">
        <v>22</v>
      </c>
      <c r="L731">
        <v>1359957600</v>
      </c>
      <c r="M731" s="14">
        <f>(((L731/60)/60)/24)+DATE(1970,1,1)</f>
        <v>41309.25</v>
      </c>
      <c r="N731">
        <v>1360130400</v>
      </c>
      <c r="O731" s="14">
        <f>(((N731/60)/60)/24)+DATE(1970,1,1)</f>
        <v>41311.25</v>
      </c>
      <c r="P731" t="b">
        <v>0</v>
      </c>
      <c r="Q731" t="b">
        <v>0</v>
      </c>
      <c r="R731" t="s">
        <v>53</v>
      </c>
      <c r="S731" t="s">
        <v>2037</v>
      </c>
      <c r="T731" t="s">
        <v>2050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8">
        <f>E732/D732</f>
        <v>4.1266319444444441</v>
      </c>
      <c r="G732" t="s">
        <v>20</v>
      </c>
      <c r="H732">
        <v>1071</v>
      </c>
      <c r="I732" s="10">
        <f>QUOTIENT(E732,H732)</f>
        <v>110</v>
      </c>
      <c r="J732" t="s">
        <v>15</v>
      </c>
      <c r="K732" t="s">
        <v>16</v>
      </c>
      <c r="L732">
        <v>1432357200</v>
      </c>
      <c r="M732" s="14">
        <f>(((L732/60)/60)/24)+DATE(1970,1,1)</f>
        <v>42147.208333333328</v>
      </c>
      <c r="N732">
        <v>1432875600</v>
      </c>
      <c r="O732" s="14">
        <f>(((N732/60)/60)/24)+DATE(1970,1,1)</f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2049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8">
        <f>E733/D733</f>
        <v>0.90249999999999997</v>
      </c>
      <c r="G733" t="s">
        <v>74</v>
      </c>
      <c r="H733">
        <v>219</v>
      </c>
      <c r="I733" s="10">
        <f>QUOTIENT(E733,H733)</f>
        <v>32</v>
      </c>
      <c r="J733" t="s">
        <v>21</v>
      </c>
      <c r="K733" t="s">
        <v>22</v>
      </c>
      <c r="L733">
        <v>1500786000</v>
      </c>
      <c r="M733" s="14">
        <f>(((L733/60)/60)/24)+DATE(1970,1,1)</f>
        <v>42939.208333333328</v>
      </c>
      <c r="N733">
        <v>1500872400</v>
      </c>
      <c r="O733" s="14">
        <f>(((N733/60)/60)/24)+DATE(1970,1,1)</f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8">
        <f>E734/D734</f>
        <v>0.91984615384615387</v>
      </c>
      <c r="G734" t="s">
        <v>14</v>
      </c>
      <c r="H734">
        <v>1121</v>
      </c>
      <c r="I734" s="10">
        <f>QUOTIENT(E734,H734)</f>
        <v>96</v>
      </c>
      <c r="J734" t="s">
        <v>21</v>
      </c>
      <c r="K734" t="s">
        <v>22</v>
      </c>
      <c r="L734">
        <v>1490158800</v>
      </c>
      <c r="M734" s="14">
        <f>(((L734/60)/60)/24)+DATE(1970,1,1)</f>
        <v>42816.208333333328</v>
      </c>
      <c r="N734">
        <v>1492146000</v>
      </c>
      <c r="O734" s="14">
        <f>(((N734/60)/60)/24)+DATE(1970,1,1)</f>
        <v>42839.208333333328</v>
      </c>
      <c r="P734" t="b">
        <v>0</v>
      </c>
      <c r="Q734" t="b">
        <v>1</v>
      </c>
      <c r="R734" t="s">
        <v>23</v>
      </c>
      <c r="S734" t="s">
        <v>2039</v>
      </c>
      <c r="T734" t="s">
        <v>2040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8">
        <f>E735/D735</f>
        <v>5.2700632911392402</v>
      </c>
      <c r="G735" t="s">
        <v>20</v>
      </c>
      <c r="H735">
        <v>980</v>
      </c>
      <c r="I735" s="10">
        <f>QUOTIENT(E735,H735)</f>
        <v>84</v>
      </c>
      <c r="J735" t="s">
        <v>21</v>
      </c>
      <c r="K735" t="s">
        <v>22</v>
      </c>
      <c r="L735">
        <v>1406178000</v>
      </c>
      <c r="M735" s="14">
        <f>(((L735/60)/60)/24)+DATE(1970,1,1)</f>
        <v>41844.208333333336</v>
      </c>
      <c r="N735">
        <v>1407301200</v>
      </c>
      <c r="O735" s="14">
        <f>(((N735/60)/60)/24)+DATE(1970,1,1)</f>
        <v>41857.208333333336</v>
      </c>
      <c r="P735" t="b">
        <v>0</v>
      </c>
      <c r="Q735" t="b">
        <v>0</v>
      </c>
      <c r="R735" t="s">
        <v>148</v>
      </c>
      <c r="S735" t="s">
        <v>2039</v>
      </c>
      <c r="T735" t="s">
        <v>2046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8">
        <f>E736/D736</f>
        <v>3.1914285714285713</v>
      </c>
      <c r="G736" t="s">
        <v>20</v>
      </c>
      <c r="H736">
        <v>536</v>
      </c>
      <c r="I736" s="10">
        <f>QUOTIENT(E736,H736)</f>
        <v>25</v>
      </c>
      <c r="J736" t="s">
        <v>21</v>
      </c>
      <c r="K736" t="s">
        <v>22</v>
      </c>
      <c r="L736">
        <v>1485583200</v>
      </c>
      <c r="M736" s="14">
        <f>(((L736/60)/60)/24)+DATE(1970,1,1)</f>
        <v>42763.25</v>
      </c>
      <c r="N736">
        <v>1486620000</v>
      </c>
      <c r="O736" s="14">
        <f>(((N736/60)/60)/24)+DATE(1970,1,1)</f>
        <v>42775.25</v>
      </c>
      <c r="P736" t="b">
        <v>0</v>
      </c>
      <c r="Q736" t="b">
        <v>1</v>
      </c>
      <c r="R736" t="s">
        <v>33</v>
      </c>
      <c r="S736" t="s">
        <v>2033</v>
      </c>
      <c r="T736" t="s">
        <v>2034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8">
        <f>E737/D737</f>
        <v>3.5418867924528303</v>
      </c>
      <c r="G737" t="s">
        <v>20</v>
      </c>
      <c r="H737">
        <v>1991</v>
      </c>
      <c r="I737" s="10">
        <f>QUOTIENT(E737,H737)</f>
        <v>65</v>
      </c>
      <c r="J737" t="s">
        <v>21</v>
      </c>
      <c r="K737" t="s">
        <v>22</v>
      </c>
      <c r="L737">
        <v>1459314000</v>
      </c>
      <c r="M737" s="14">
        <f>(((L737/60)/60)/24)+DATE(1970,1,1)</f>
        <v>42459.208333333328</v>
      </c>
      <c r="N737">
        <v>1459918800</v>
      </c>
      <c r="O737" s="14">
        <f>(((N737/60)/60)/24)+DATE(1970,1,1)</f>
        <v>42466.208333333328</v>
      </c>
      <c r="P737" t="b">
        <v>0</v>
      </c>
      <c r="Q737" t="b">
        <v>0</v>
      </c>
      <c r="R737" t="s">
        <v>122</v>
      </c>
      <c r="S737" t="s">
        <v>2042</v>
      </c>
      <c r="T737" t="s">
        <v>2043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8">
        <f>E738/D738</f>
        <v>0.32896103896103895</v>
      </c>
      <c r="G738" t="s">
        <v>74</v>
      </c>
      <c r="H738">
        <v>29</v>
      </c>
      <c r="I738" s="10">
        <f>QUOTIENT(E738,H738)</f>
        <v>87</v>
      </c>
      <c r="J738" t="s">
        <v>21</v>
      </c>
      <c r="K738" t="s">
        <v>22</v>
      </c>
      <c r="L738">
        <v>1424412000</v>
      </c>
      <c r="M738" s="14">
        <f>(((L738/60)/60)/24)+DATE(1970,1,1)</f>
        <v>42055.25</v>
      </c>
      <c r="N738">
        <v>1424757600</v>
      </c>
      <c r="O738" s="14">
        <f>(((N738/60)/60)/24)+DATE(1970,1,1)</f>
        <v>42059.25</v>
      </c>
      <c r="P738" t="b">
        <v>0</v>
      </c>
      <c r="Q738" t="b">
        <v>0</v>
      </c>
      <c r="R738" t="s">
        <v>68</v>
      </c>
      <c r="S738" t="s">
        <v>2044</v>
      </c>
      <c r="T738" t="s">
        <v>2045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8">
        <f>E739/D739</f>
        <v>1.358918918918919</v>
      </c>
      <c r="G739" t="s">
        <v>20</v>
      </c>
      <c r="H739">
        <v>180</v>
      </c>
      <c r="I739" s="10">
        <f>QUOTIENT(E739,H739)</f>
        <v>27</v>
      </c>
      <c r="J739" t="s">
        <v>21</v>
      </c>
      <c r="K739" t="s">
        <v>22</v>
      </c>
      <c r="L739">
        <v>1478844000</v>
      </c>
      <c r="M739" s="14">
        <f>(((L739/60)/60)/24)+DATE(1970,1,1)</f>
        <v>42685.25</v>
      </c>
      <c r="N739">
        <v>1479880800</v>
      </c>
      <c r="O739" s="14">
        <f>(((N739/60)/60)/24)+DATE(1970,1,1)</f>
        <v>42697.25</v>
      </c>
      <c r="P739" t="b">
        <v>0</v>
      </c>
      <c r="Q739" t="b">
        <v>0</v>
      </c>
      <c r="R739" t="s">
        <v>60</v>
      </c>
      <c r="S739" t="s">
        <v>2039</v>
      </c>
      <c r="T739" t="s">
        <v>2048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8">
        <f>E740/D740</f>
        <v>2.0843373493975904E-2</v>
      </c>
      <c r="G740" t="s">
        <v>14</v>
      </c>
      <c r="H740">
        <v>15</v>
      </c>
      <c r="I740" s="10">
        <f>QUOTIENT(E740,H740)</f>
        <v>103</v>
      </c>
      <c r="J740" t="s">
        <v>21</v>
      </c>
      <c r="K740" t="s">
        <v>22</v>
      </c>
      <c r="L740">
        <v>1416117600</v>
      </c>
      <c r="M740" s="14">
        <f>(((L740/60)/60)/24)+DATE(1970,1,1)</f>
        <v>41959.25</v>
      </c>
      <c r="N740">
        <v>1418018400</v>
      </c>
      <c r="O740" s="14">
        <f>(((N740/60)/60)/24)+DATE(1970,1,1)</f>
        <v>41981.25</v>
      </c>
      <c r="P740" t="b">
        <v>0</v>
      </c>
      <c r="Q740" t="b">
        <v>1</v>
      </c>
      <c r="R740" t="s">
        <v>33</v>
      </c>
      <c r="S740" t="s">
        <v>2033</v>
      </c>
      <c r="T740" t="s">
        <v>2034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8">
        <f>E741/D741</f>
        <v>0.61</v>
      </c>
      <c r="G741" t="s">
        <v>14</v>
      </c>
      <c r="H741">
        <v>191</v>
      </c>
      <c r="I741" s="10">
        <f>QUOTIENT(E741,H741)</f>
        <v>31</v>
      </c>
      <c r="J741" t="s">
        <v>21</v>
      </c>
      <c r="K741" t="s">
        <v>22</v>
      </c>
      <c r="L741">
        <v>1340946000</v>
      </c>
      <c r="M741" s="14">
        <f>(((L741/60)/60)/24)+DATE(1970,1,1)</f>
        <v>41089.208333333336</v>
      </c>
      <c r="N741">
        <v>1341032400</v>
      </c>
      <c r="O741" s="14">
        <f>(((N741/60)/60)/24)+DATE(1970,1,1)</f>
        <v>41090.208333333336</v>
      </c>
      <c r="P741" t="b">
        <v>0</v>
      </c>
      <c r="Q741" t="b">
        <v>0</v>
      </c>
      <c r="R741" t="s">
        <v>60</v>
      </c>
      <c r="S741" t="s">
        <v>2039</v>
      </c>
      <c r="T741" t="s">
        <v>2048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8">
        <f>E742/D742</f>
        <v>0.30037735849056602</v>
      </c>
      <c r="G742" t="s">
        <v>14</v>
      </c>
      <c r="H742">
        <v>16</v>
      </c>
      <c r="I742" s="10">
        <f>QUOTIENT(E742,H742)</f>
        <v>99</v>
      </c>
      <c r="J742" t="s">
        <v>21</v>
      </c>
      <c r="K742" t="s">
        <v>22</v>
      </c>
      <c r="L742">
        <v>1486101600</v>
      </c>
      <c r="M742" s="14">
        <f>(((L742/60)/60)/24)+DATE(1970,1,1)</f>
        <v>42769.25</v>
      </c>
      <c r="N742">
        <v>1486360800</v>
      </c>
      <c r="O742" s="14">
        <f>(((N742/60)/60)/24)+DATE(1970,1,1)</f>
        <v>42772.25</v>
      </c>
      <c r="P742" t="b">
        <v>0</v>
      </c>
      <c r="Q742" t="b">
        <v>0</v>
      </c>
      <c r="R742" t="s">
        <v>33</v>
      </c>
      <c r="S742" t="s">
        <v>2033</v>
      </c>
      <c r="T742" t="s">
        <v>2034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8">
        <f>E743/D743</f>
        <v>11.791666666666666</v>
      </c>
      <c r="G743" t="s">
        <v>20</v>
      </c>
      <c r="H743">
        <v>130</v>
      </c>
      <c r="I743" s="10">
        <f>QUOTIENT(E743,H743)</f>
        <v>108</v>
      </c>
      <c r="J743" t="s">
        <v>21</v>
      </c>
      <c r="K743" t="s">
        <v>22</v>
      </c>
      <c r="L743">
        <v>1274590800</v>
      </c>
      <c r="M743" s="14">
        <f>(((L743/60)/60)/24)+DATE(1970,1,1)</f>
        <v>40321.208333333336</v>
      </c>
      <c r="N743">
        <v>1274677200</v>
      </c>
      <c r="O743" s="14">
        <f>(((N743/60)/60)/24)+DATE(1970,1,1)</f>
        <v>40322.208333333336</v>
      </c>
      <c r="P743" t="b">
        <v>0</v>
      </c>
      <c r="Q743" t="b">
        <v>0</v>
      </c>
      <c r="R743" t="s">
        <v>33</v>
      </c>
      <c r="S743" t="s">
        <v>2033</v>
      </c>
      <c r="T743" t="s">
        <v>2034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8">
        <f>E744/D744</f>
        <v>11.260833333333334</v>
      </c>
      <c r="G744" t="s">
        <v>20</v>
      </c>
      <c r="H744">
        <v>122</v>
      </c>
      <c r="I744" s="10">
        <f>QUOTIENT(E744,H744)</f>
        <v>110</v>
      </c>
      <c r="J744" t="s">
        <v>21</v>
      </c>
      <c r="K744" t="s">
        <v>22</v>
      </c>
      <c r="L744">
        <v>1263880800</v>
      </c>
      <c r="M744" s="14">
        <f>(((L744/60)/60)/24)+DATE(1970,1,1)</f>
        <v>40197.25</v>
      </c>
      <c r="N744">
        <v>1267509600</v>
      </c>
      <c r="O744" s="14">
        <f>(((N744/60)/60)/24)+DATE(1970,1,1)</f>
        <v>40239.25</v>
      </c>
      <c r="P744" t="b">
        <v>0</v>
      </c>
      <c r="Q744" t="b">
        <v>0</v>
      </c>
      <c r="R744" t="s">
        <v>50</v>
      </c>
      <c r="S744" t="s">
        <v>2039</v>
      </c>
      <c r="T744" t="s">
        <v>2041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8">
        <f>E745/D745</f>
        <v>0.12923076923076923</v>
      </c>
      <c r="G745" t="s">
        <v>14</v>
      </c>
      <c r="H745">
        <v>17</v>
      </c>
      <c r="I745" s="10">
        <f>QUOTIENT(E745,H745)</f>
        <v>29</v>
      </c>
      <c r="J745" t="s">
        <v>21</v>
      </c>
      <c r="K745" t="s">
        <v>22</v>
      </c>
      <c r="L745">
        <v>1445403600</v>
      </c>
      <c r="M745" s="14">
        <f>(((L745/60)/60)/24)+DATE(1970,1,1)</f>
        <v>42298.208333333328</v>
      </c>
      <c r="N745">
        <v>1445922000</v>
      </c>
      <c r="O745" s="14">
        <f>(((N745/60)/60)/24)+DATE(1970,1,1)</f>
        <v>42304.208333333328</v>
      </c>
      <c r="P745" t="b">
        <v>0</v>
      </c>
      <c r="Q745" t="b">
        <v>1</v>
      </c>
      <c r="R745" t="s">
        <v>33</v>
      </c>
      <c r="S745" t="s">
        <v>2033</v>
      </c>
      <c r="T745" t="s">
        <v>2034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8">
        <f>E746/D746</f>
        <v>7.12</v>
      </c>
      <c r="G746" t="s">
        <v>20</v>
      </c>
      <c r="H746">
        <v>140</v>
      </c>
      <c r="I746" s="10">
        <f>QUOTIENT(E746,H746)</f>
        <v>101</v>
      </c>
      <c r="J746" t="s">
        <v>21</v>
      </c>
      <c r="K746" t="s">
        <v>22</v>
      </c>
      <c r="L746">
        <v>1533877200</v>
      </c>
      <c r="M746" s="14">
        <f>(((L746/60)/60)/24)+DATE(1970,1,1)</f>
        <v>43322.208333333328</v>
      </c>
      <c r="N746">
        <v>1534050000</v>
      </c>
      <c r="O746" s="14">
        <f>(((N746/60)/60)/24)+DATE(1970,1,1)</f>
        <v>43324.208333333328</v>
      </c>
      <c r="P746" t="b">
        <v>0</v>
      </c>
      <c r="Q746" t="b">
        <v>1</v>
      </c>
      <c r="R746" t="s">
        <v>33</v>
      </c>
      <c r="S746" t="s">
        <v>2033</v>
      </c>
      <c r="T746" t="s">
        <v>2034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8">
        <f>E747/D747</f>
        <v>0.30304347826086958</v>
      </c>
      <c r="G747" t="s">
        <v>14</v>
      </c>
      <c r="H747">
        <v>34</v>
      </c>
      <c r="I747" s="10">
        <f>QUOTIENT(E747,H747)</f>
        <v>61</v>
      </c>
      <c r="J747" t="s">
        <v>21</v>
      </c>
      <c r="K747" t="s">
        <v>22</v>
      </c>
      <c r="L747">
        <v>1275195600</v>
      </c>
      <c r="M747" s="14">
        <f>(((L747/60)/60)/24)+DATE(1970,1,1)</f>
        <v>40328.208333333336</v>
      </c>
      <c r="N747">
        <v>1277528400</v>
      </c>
      <c r="O747" s="14">
        <f>(((N747/60)/60)/24)+DATE(1970,1,1)</f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2049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8">
        <f>E748/D748</f>
        <v>2.1250896057347672</v>
      </c>
      <c r="G748" t="s">
        <v>20</v>
      </c>
      <c r="H748">
        <v>3388</v>
      </c>
      <c r="I748" s="10">
        <f>QUOTIENT(E748,H748)</f>
        <v>35</v>
      </c>
      <c r="J748" t="s">
        <v>21</v>
      </c>
      <c r="K748" t="s">
        <v>22</v>
      </c>
      <c r="L748">
        <v>1318136400</v>
      </c>
      <c r="M748" s="14">
        <f>(((L748/60)/60)/24)+DATE(1970,1,1)</f>
        <v>40825.208333333336</v>
      </c>
      <c r="N748">
        <v>1318568400</v>
      </c>
      <c r="O748" s="14">
        <f>(((N748/60)/60)/24)+DATE(1970,1,1)</f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8">
        <f>E749/D749</f>
        <v>2.2885714285714287</v>
      </c>
      <c r="G749" t="s">
        <v>20</v>
      </c>
      <c r="H749">
        <v>280</v>
      </c>
      <c r="I749" s="10">
        <f>QUOTIENT(E749,H749)</f>
        <v>40</v>
      </c>
      <c r="J749" t="s">
        <v>21</v>
      </c>
      <c r="K749" t="s">
        <v>22</v>
      </c>
      <c r="L749">
        <v>1283403600</v>
      </c>
      <c r="M749" s="14">
        <f>(((L749/60)/60)/24)+DATE(1970,1,1)</f>
        <v>40423.208333333336</v>
      </c>
      <c r="N749">
        <v>1284354000</v>
      </c>
      <c r="O749" s="14">
        <f>(((N749/60)/60)/24)+DATE(1970,1,1)</f>
        <v>40434.208333333336</v>
      </c>
      <c r="P749" t="b">
        <v>0</v>
      </c>
      <c r="Q749" t="b">
        <v>0</v>
      </c>
      <c r="R749" t="s">
        <v>33</v>
      </c>
      <c r="S749" t="s">
        <v>2033</v>
      </c>
      <c r="T749" t="s">
        <v>2034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8">
        <f>E750/D750</f>
        <v>0.34959979476654696</v>
      </c>
      <c r="G750" t="s">
        <v>74</v>
      </c>
      <c r="H750">
        <v>614</v>
      </c>
      <c r="I750" s="10">
        <f>QUOTIENT(E750,H750)</f>
        <v>110</v>
      </c>
      <c r="J750" t="s">
        <v>21</v>
      </c>
      <c r="K750" t="s">
        <v>22</v>
      </c>
      <c r="L750">
        <v>1267423200</v>
      </c>
      <c r="M750" s="14">
        <f>(((L750/60)/60)/24)+DATE(1970,1,1)</f>
        <v>40238.25</v>
      </c>
      <c r="N750">
        <v>1269579600</v>
      </c>
      <c r="O750" s="14">
        <f>(((N750/60)/60)/24)+DATE(1970,1,1)</f>
        <v>40263.208333333336</v>
      </c>
      <c r="P750" t="b">
        <v>0</v>
      </c>
      <c r="Q750" t="b">
        <v>1</v>
      </c>
      <c r="R750" t="s">
        <v>71</v>
      </c>
      <c r="S750" t="s">
        <v>2037</v>
      </c>
      <c r="T750" t="s">
        <v>2038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8">
        <f>E751/D751</f>
        <v>1.5729069767441861</v>
      </c>
      <c r="G751" t="s">
        <v>20</v>
      </c>
      <c r="H751">
        <v>366</v>
      </c>
      <c r="I751" s="10">
        <f>QUOTIENT(E751,H751)</f>
        <v>36</v>
      </c>
      <c r="J751" t="s">
        <v>107</v>
      </c>
      <c r="K751" t="s">
        <v>108</v>
      </c>
      <c r="L751">
        <v>1412744400</v>
      </c>
      <c r="M751" s="14">
        <f>(((L751/60)/60)/24)+DATE(1970,1,1)</f>
        <v>41920.208333333336</v>
      </c>
      <c r="N751">
        <v>1413781200</v>
      </c>
      <c r="O751" s="14">
        <f>(((N751/60)/60)/24)+DATE(1970,1,1)</f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2049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8">
        <f>E752/D752</f>
        <v>0.01</v>
      </c>
      <c r="G752" t="s">
        <v>14</v>
      </c>
      <c r="H752">
        <v>1</v>
      </c>
      <c r="I752" s="10">
        <f>QUOTIENT(E752,H752)</f>
        <v>1</v>
      </c>
      <c r="J752" t="s">
        <v>40</v>
      </c>
      <c r="K752" t="s">
        <v>41</v>
      </c>
      <c r="L752">
        <v>1277960400</v>
      </c>
      <c r="M752" s="14">
        <f>(((L752/60)/60)/24)+DATE(1970,1,1)</f>
        <v>40360.208333333336</v>
      </c>
      <c r="N752">
        <v>1280120400</v>
      </c>
      <c r="O752" s="14">
        <f>(((N752/60)/60)/24)+DATE(1970,1,1)</f>
        <v>40385.208333333336</v>
      </c>
      <c r="P752" t="b">
        <v>0</v>
      </c>
      <c r="Q752" t="b">
        <v>0</v>
      </c>
      <c r="R752" t="s">
        <v>50</v>
      </c>
      <c r="S752" t="s">
        <v>2039</v>
      </c>
      <c r="T752" t="s">
        <v>2041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8">
        <f>E753/D753</f>
        <v>2.3230555555555554</v>
      </c>
      <c r="G753" t="s">
        <v>20</v>
      </c>
      <c r="H753">
        <v>270</v>
      </c>
      <c r="I753" s="10">
        <f>QUOTIENT(E753,H753)</f>
        <v>30</v>
      </c>
      <c r="J753" t="s">
        <v>21</v>
      </c>
      <c r="K753" t="s">
        <v>22</v>
      </c>
      <c r="L753">
        <v>1458190800</v>
      </c>
      <c r="M753" s="14">
        <f>(((L753/60)/60)/24)+DATE(1970,1,1)</f>
        <v>42446.208333333328</v>
      </c>
      <c r="N753">
        <v>1459486800</v>
      </c>
      <c r="O753" s="14">
        <f>(((N753/60)/60)/24)+DATE(1970,1,1)</f>
        <v>42461.208333333328</v>
      </c>
      <c r="P753" t="b">
        <v>1</v>
      </c>
      <c r="Q753" t="b">
        <v>1</v>
      </c>
      <c r="R753" t="s">
        <v>68</v>
      </c>
      <c r="S753" t="s">
        <v>2044</v>
      </c>
      <c r="T753" t="s">
        <v>2045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8">
        <f>E754/D754</f>
        <v>0.92448275862068963</v>
      </c>
      <c r="G754" t="s">
        <v>74</v>
      </c>
      <c r="H754">
        <v>114</v>
      </c>
      <c r="I754" s="10">
        <f>QUOTIENT(E754,H754)</f>
        <v>47</v>
      </c>
      <c r="J754" t="s">
        <v>21</v>
      </c>
      <c r="K754" t="s">
        <v>22</v>
      </c>
      <c r="L754">
        <v>1280984400</v>
      </c>
      <c r="M754" s="14">
        <f>(((L754/60)/60)/24)+DATE(1970,1,1)</f>
        <v>40395.208333333336</v>
      </c>
      <c r="N754">
        <v>1282539600</v>
      </c>
      <c r="O754" s="14">
        <f>(((N754/60)/60)/24)+DATE(1970,1,1)</f>
        <v>40413.208333333336</v>
      </c>
      <c r="P754" t="b">
        <v>0</v>
      </c>
      <c r="Q754" t="b">
        <v>1</v>
      </c>
      <c r="R754" t="s">
        <v>33</v>
      </c>
      <c r="S754" t="s">
        <v>2033</v>
      </c>
      <c r="T754" t="s">
        <v>2034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8">
        <f>E755/D755</f>
        <v>2.5670212765957445</v>
      </c>
      <c r="G755" t="s">
        <v>20</v>
      </c>
      <c r="H755">
        <v>137</v>
      </c>
      <c r="I755" s="10">
        <f>QUOTIENT(E755,H755)</f>
        <v>88</v>
      </c>
      <c r="J755" t="s">
        <v>21</v>
      </c>
      <c r="K755" t="s">
        <v>22</v>
      </c>
      <c r="L755">
        <v>1274590800</v>
      </c>
      <c r="M755" s="14">
        <f>(((L755/60)/60)/24)+DATE(1970,1,1)</f>
        <v>40321.208333333336</v>
      </c>
      <c r="N755">
        <v>1275886800</v>
      </c>
      <c r="O755" s="14">
        <f>(((N755/60)/60)/24)+DATE(1970,1,1)</f>
        <v>40336.208333333336</v>
      </c>
      <c r="P755" t="b">
        <v>0</v>
      </c>
      <c r="Q755" t="b">
        <v>0</v>
      </c>
      <c r="R755" t="s">
        <v>122</v>
      </c>
      <c r="S755" t="s">
        <v>2042</v>
      </c>
      <c r="T755" t="s">
        <v>2043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8">
        <f>E756/D756</f>
        <v>1.6847017045454546</v>
      </c>
      <c r="G756" t="s">
        <v>20</v>
      </c>
      <c r="H756">
        <v>3205</v>
      </c>
      <c r="I756" s="10">
        <f>QUOTIENT(E756,H756)</f>
        <v>37</v>
      </c>
      <c r="J756" t="s">
        <v>21</v>
      </c>
      <c r="K756" t="s">
        <v>22</v>
      </c>
      <c r="L756">
        <v>1351400400</v>
      </c>
      <c r="M756" s="14">
        <f>(((L756/60)/60)/24)+DATE(1970,1,1)</f>
        <v>41210.208333333336</v>
      </c>
      <c r="N756">
        <v>1355983200</v>
      </c>
      <c r="O756" s="14">
        <f>(((N756/60)/60)/24)+DATE(1970,1,1)</f>
        <v>41263.25</v>
      </c>
      <c r="P756" t="b">
        <v>0</v>
      </c>
      <c r="Q756" t="b">
        <v>0</v>
      </c>
      <c r="R756" t="s">
        <v>33</v>
      </c>
      <c r="S756" t="s">
        <v>2033</v>
      </c>
      <c r="T756" t="s">
        <v>2034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8">
        <f>E757/D757</f>
        <v>1.6657777777777778</v>
      </c>
      <c r="G757" t="s">
        <v>20</v>
      </c>
      <c r="H757">
        <v>288</v>
      </c>
      <c r="I757" s="10">
        <f>QUOTIENT(E757,H757)</f>
        <v>26</v>
      </c>
      <c r="J757" t="s">
        <v>36</v>
      </c>
      <c r="K757" t="s">
        <v>37</v>
      </c>
      <c r="L757">
        <v>1514354400</v>
      </c>
      <c r="M757" s="14">
        <f>(((L757/60)/60)/24)+DATE(1970,1,1)</f>
        <v>43096.25</v>
      </c>
      <c r="N757">
        <v>1515391200</v>
      </c>
      <c r="O757" s="14">
        <f>(((N757/60)/60)/24)+DATE(1970,1,1)</f>
        <v>43108.25</v>
      </c>
      <c r="P757" t="b">
        <v>0</v>
      </c>
      <c r="Q757" t="b">
        <v>1</v>
      </c>
      <c r="R757" t="s">
        <v>33</v>
      </c>
      <c r="S757" t="s">
        <v>2033</v>
      </c>
      <c r="T757" t="s">
        <v>2034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8">
        <f>E758/D758</f>
        <v>7.7207692307692311</v>
      </c>
      <c r="G758" t="s">
        <v>20</v>
      </c>
      <c r="H758">
        <v>148</v>
      </c>
      <c r="I758" s="10">
        <f>QUOTIENT(E758,H758)</f>
        <v>67</v>
      </c>
      <c r="J758" t="s">
        <v>21</v>
      </c>
      <c r="K758" t="s">
        <v>22</v>
      </c>
      <c r="L758">
        <v>1421733600</v>
      </c>
      <c r="M758" s="14">
        <f>(((L758/60)/60)/24)+DATE(1970,1,1)</f>
        <v>42024.25</v>
      </c>
      <c r="N758">
        <v>1422252000</v>
      </c>
      <c r="O758" s="14">
        <f>(((N758/60)/60)/24)+DATE(1970,1,1)</f>
        <v>42030.25</v>
      </c>
      <c r="P758" t="b">
        <v>0</v>
      </c>
      <c r="Q758" t="b">
        <v>0</v>
      </c>
      <c r="R758" t="s">
        <v>33</v>
      </c>
      <c r="S758" t="s">
        <v>2033</v>
      </c>
      <c r="T758" t="s">
        <v>2034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8">
        <f>E759/D759</f>
        <v>4.0685714285714285</v>
      </c>
      <c r="G759" t="s">
        <v>20</v>
      </c>
      <c r="H759">
        <v>114</v>
      </c>
      <c r="I759" s="10">
        <f>QUOTIENT(E759,H759)</f>
        <v>49</v>
      </c>
      <c r="J759" t="s">
        <v>21</v>
      </c>
      <c r="K759" t="s">
        <v>22</v>
      </c>
      <c r="L759">
        <v>1305176400</v>
      </c>
      <c r="M759" s="14">
        <f>(((L759/60)/60)/24)+DATE(1970,1,1)</f>
        <v>40675.208333333336</v>
      </c>
      <c r="N759">
        <v>1305522000</v>
      </c>
      <c r="O759" s="14">
        <f>(((N759/60)/60)/24)+DATE(1970,1,1)</f>
        <v>40679.208333333336</v>
      </c>
      <c r="P759" t="b">
        <v>0</v>
      </c>
      <c r="Q759" t="b">
        <v>0</v>
      </c>
      <c r="R759" t="s">
        <v>53</v>
      </c>
      <c r="S759" t="s">
        <v>2037</v>
      </c>
      <c r="T759" t="s">
        <v>2050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8">
        <f>E760/D760</f>
        <v>5.6420608108108112</v>
      </c>
      <c r="G760" t="s">
        <v>20</v>
      </c>
      <c r="H760">
        <v>1518</v>
      </c>
      <c r="I760" s="10">
        <f>QUOTIENT(E760,H760)</f>
        <v>110</v>
      </c>
      <c r="J760" t="s">
        <v>15</v>
      </c>
      <c r="K760" t="s">
        <v>16</v>
      </c>
      <c r="L760">
        <v>1414126800</v>
      </c>
      <c r="M760" s="14">
        <f>(((L760/60)/60)/24)+DATE(1970,1,1)</f>
        <v>41936.208333333336</v>
      </c>
      <c r="N760">
        <v>1414904400</v>
      </c>
      <c r="O760" s="14">
        <f>(((N760/60)/60)/24)+DATE(1970,1,1)</f>
        <v>41945.208333333336</v>
      </c>
      <c r="P760" t="b">
        <v>0</v>
      </c>
      <c r="Q760" t="b">
        <v>0</v>
      </c>
      <c r="R760" t="s">
        <v>23</v>
      </c>
      <c r="S760" t="s">
        <v>2039</v>
      </c>
      <c r="T760" t="s">
        <v>2040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8">
        <f>E761/D761</f>
        <v>0.6842686567164179</v>
      </c>
      <c r="G761" t="s">
        <v>14</v>
      </c>
      <c r="H761">
        <v>1274</v>
      </c>
      <c r="I761" s="10">
        <f>QUOTIENT(E761,H761)</f>
        <v>89</v>
      </c>
      <c r="J761" t="s">
        <v>21</v>
      </c>
      <c r="K761" t="s">
        <v>22</v>
      </c>
      <c r="L761">
        <v>1517810400</v>
      </c>
      <c r="M761" s="14">
        <f>(((L761/60)/60)/24)+DATE(1970,1,1)</f>
        <v>43136.25</v>
      </c>
      <c r="N761">
        <v>1520402400</v>
      </c>
      <c r="O761" s="14">
        <f>(((N761/60)/60)/24)+DATE(1970,1,1)</f>
        <v>43166.25</v>
      </c>
      <c r="P761" t="b">
        <v>0</v>
      </c>
      <c r="Q761" t="b">
        <v>0</v>
      </c>
      <c r="R761" t="s">
        <v>50</v>
      </c>
      <c r="S761" t="s">
        <v>2039</v>
      </c>
      <c r="T761" t="s">
        <v>2041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8">
        <f>E762/D762</f>
        <v>0.34351966873706002</v>
      </c>
      <c r="G762" t="s">
        <v>14</v>
      </c>
      <c r="H762">
        <v>210</v>
      </c>
      <c r="I762" s="10">
        <f>QUOTIENT(E762,H762)</f>
        <v>79</v>
      </c>
      <c r="J762" t="s">
        <v>107</v>
      </c>
      <c r="K762" t="s">
        <v>108</v>
      </c>
      <c r="L762">
        <v>1564635600</v>
      </c>
      <c r="M762" s="14">
        <f>(((L762/60)/60)/24)+DATE(1970,1,1)</f>
        <v>43678.208333333328</v>
      </c>
      <c r="N762">
        <v>1567141200</v>
      </c>
      <c r="O762" s="14">
        <f>(((N762/60)/60)/24)+DATE(1970,1,1)</f>
        <v>43707.208333333328</v>
      </c>
      <c r="P762" t="b">
        <v>0</v>
      </c>
      <c r="Q762" t="b">
        <v>1</v>
      </c>
      <c r="R762" t="s">
        <v>89</v>
      </c>
      <c r="S762" t="s">
        <v>2055</v>
      </c>
      <c r="T762" t="s">
        <v>2056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8">
        <f>E763/D763</f>
        <v>6.5545454545454547</v>
      </c>
      <c r="G763" t="s">
        <v>20</v>
      </c>
      <c r="H763">
        <v>166</v>
      </c>
      <c r="I763" s="10">
        <f>QUOTIENT(E763,H763)</f>
        <v>86</v>
      </c>
      <c r="J763" t="s">
        <v>21</v>
      </c>
      <c r="K763" t="s">
        <v>22</v>
      </c>
      <c r="L763">
        <v>1500699600</v>
      </c>
      <c r="M763" s="14">
        <f>(((L763/60)/60)/24)+DATE(1970,1,1)</f>
        <v>42938.208333333328</v>
      </c>
      <c r="N763">
        <v>1501131600</v>
      </c>
      <c r="O763" s="14">
        <f>(((N763/60)/60)/24)+DATE(1970,1,1)</f>
        <v>42943.208333333328</v>
      </c>
      <c r="P763" t="b">
        <v>0</v>
      </c>
      <c r="Q763" t="b">
        <v>0</v>
      </c>
      <c r="R763" t="s">
        <v>23</v>
      </c>
      <c r="S763" t="s">
        <v>2039</v>
      </c>
      <c r="T763" t="s">
        <v>2040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8">
        <f>E764/D764</f>
        <v>1.7725714285714285</v>
      </c>
      <c r="G764" t="s">
        <v>20</v>
      </c>
      <c r="H764">
        <v>100</v>
      </c>
      <c r="I764" s="10">
        <f>QUOTIENT(E764,H764)</f>
        <v>62</v>
      </c>
      <c r="J764" t="s">
        <v>26</v>
      </c>
      <c r="K764" t="s">
        <v>27</v>
      </c>
      <c r="L764">
        <v>1354082400</v>
      </c>
      <c r="M764" s="14">
        <f>(((L764/60)/60)/24)+DATE(1970,1,1)</f>
        <v>41241.25</v>
      </c>
      <c r="N764">
        <v>1355032800</v>
      </c>
      <c r="O764" s="14">
        <f>(((N764/60)/60)/24)+DATE(1970,1,1)</f>
        <v>41252.25</v>
      </c>
      <c r="P764" t="b">
        <v>0</v>
      </c>
      <c r="Q764" t="b">
        <v>0</v>
      </c>
      <c r="R764" t="s">
        <v>159</v>
      </c>
      <c r="S764" t="s">
        <v>2039</v>
      </c>
      <c r="T764" t="s">
        <v>2047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8">
        <f>E765/D765</f>
        <v>1.1317857142857144</v>
      </c>
      <c r="G765" t="s">
        <v>20</v>
      </c>
      <c r="H765">
        <v>235</v>
      </c>
      <c r="I765" s="10">
        <f>QUOTIENT(E765,H765)</f>
        <v>26</v>
      </c>
      <c r="J765" t="s">
        <v>21</v>
      </c>
      <c r="K765" t="s">
        <v>22</v>
      </c>
      <c r="L765">
        <v>1336453200</v>
      </c>
      <c r="M765" s="14">
        <f>(((L765/60)/60)/24)+DATE(1970,1,1)</f>
        <v>41037.208333333336</v>
      </c>
      <c r="N765">
        <v>1339477200</v>
      </c>
      <c r="O765" s="14">
        <f>(((N765/60)/60)/24)+DATE(1970,1,1)</f>
        <v>41072.208333333336</v>
      </c>
      <c r="P765" t="b">
        <v>0</v>
      </c>
      <c r="Q765" t="b">
        <v>1</v>
      </c>
      <c r="R765" t="s">
        <v>33</v>
      </c>
      <c r="S765" t="s">
        <v>2033</v>
      </c>
      <c r="T765" t="s">
        <v>2034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8">
        <f>E766/D766</f>
        <v>7.2818181818181822</v>
      </c>
      <c r="G766" t="s">
        <v>20</v>
      </c>
      <c r="H766">
        <v>148</v>
      </c>
      <c r="I766" s="10">
        <f>QUOTIENT(E766,H766)</f>
        <v>54</v>
      </c>
      <c r="J766" t="s">
        <v>21</v>
      </c>
      <c r="K766" t="s">
        <v>22</v>
      </c>
      <c r="L766">
        <v>1305262800</v>
      </c>
      <c r="M766" s="14">
        <f>(((L766/60)/60)/24)+DATE(1970,1,1)</f>
        <v>40676.208333333336</v>
      </c>
      <c r="N766">
        <v>1305954000</v>
      </c>
      <c r="O766" s="14">
        <f>(((N766/60)/60)/24)+DATE(1970,1,1)</f>
        <v>40684.208333333336</v>
      </c>
      <c r="P766" t="b">
        <v>0</v>
      </c>
      <c r="Q766" t="b">
        <v>0</v>
      </c>
      <c r="R766" t="s">
        <v>23</v>
      </c>
      <c r="S766" t="s">
        <v>2039</v>
      </c>
      <c r="T766" t="s">
        <v>2040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8">
        <f>E767/D767</f>
        <v>2.0833333333333335</v>
      </c>
      <c r="G767" t="s">
        <v>20</v>
      </c>
      <c r="H767">
        <v>198</v>
      </c>
      <c r="I767" s="10">
        <f>QUOTIENT(E767,H767)</f>
        <v>41</v>
      </c>
      <c r="J767" t="s">
        <v>21</v>
      </c>
      <c r="K767" t="s">
        <v>22</v>
      </c>
      <c r="L767">
        <v>1492232400</v>
      </c>
      <c r="M767" s="14">
        <f>(((L767/60)/60)/24)+DATE(1970,1,1)</f>
        <v>42840.208333333328</v>
      </c>
      <c r="N767">
        <v>1494392400</v>
      </c>
      <c r="O767" s="14">
        <f>(((N767/60)/60)/24)+DATE(1970,1,1)</f>
        <v>42865.208333333328</v>
      </c>
      <c r="P767" t="b">
        <v>1</v>
      </c>
      <c r="Q767" t="b">
        <v>1</v>
      </c>
      <c r="R767" t="s">
        <v>60</v>
      </c>
      <c r="S767" t="s">
        <v>2039</v>
      </c>
      <c r="T767" t="s">
        <v>2048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8">
        <f>E768/D768</f>
        <v>0.31171232876712329</v>
      </c>
      <c r="G768" t="s">
        <v>14</v>
      </c>
      <c r="H768">
        <v>248</v>
      </c>
      <c r="I768" s="10">
        <f>QUOTIENT(E768,H768)</f>
        <v>55</v>
      </c>
      <c r="J768" t="s">
        <v>26</v>
      </c>
      <c r="K768" t="s">
        <v>27</v>
      </c>
      <c r="L768">
        <v>1537333200</v>
      </c>
      <c r="M768" s="14">
        <f>(((L768/60)/60)/24)+DATE(1970,1,1)</f>
        <v>43362.208333333328</v>
      </c>
      <c r="N768">
        <v>1537419600</v>
      </c>
      <c r="O768" s="14">
        <f>(((N768/60)/60)/24)+DATE(1970,1,1)</f>
        <v>43363.208333333328</v>
      </c>
      <c r="P768" t="b">
        <v>0</v>
      </c>
      <c r="Q768" t="b">
        <v>0</v>
      </c>
      <c r="R768" t="s">
        <v>474</v>
      </c>
      <c r="S768" t="s">
        <v>2037</v>
      </c>
      <c r="T768" t="s">
        <v>2053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8">
        <f>E769/D769</f>
        <v>0.56967078189300413</v>
      </c>
      <c r="G769" t="s">
        <v>14</v>
      </c>
      <c r="H769">
        <v>513</v>
      </c>
      <c r="I769" s="10">
        <f>QUOTIENT(E769,H769)</f>
        <v>107</v>
      </c>
      <c r="J769" t="s">
        <v>21</v>
      </c>
      <c r="K769" t="s">
        <v>22</v>
      </c>
      <c r="L769">
        <v>1444107600</v>
      </c>
      <c r="M769" s="14">
        <f>(((L769/60)/60)/24)+DATE(1970,1,1)</f>
        <v>42283.208333333328</v>
      </c>
      <c r="N769">
        <v>1447999200</v>
      </c>
      <c r="O769" s="14">
        <f>(((N769/60)/60)/24)+DATE(1970,1,1)</f>
        <v>42328.25</v>
      </c>
      <c r="P769" t="b">
        <v>0</v>
      </c>
      <c r="Q769" t="b">
        <v>0</v>
      </c>
      <c r="R769" t="s">
        <v>206</v>
      </c>
      <c r="S769" t="s">
        <v>2044</v>
      </c>
      <c r="T769" t="s">
        <v>2052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8">
        <f>E770/D770</f>
        <v>2.31</v>
      </c>
      <c r="G770" t="s">
        <v>20</v>
      </c>
      <c r="H770">
        <v>150</v>
      </c>
      <c r="I770" s="10">
        <f>QUOTIENT(E770,H770)</f>
        <v>73</v>
      </c>
      <c r="J770" t="s">
        <v>21</v>
      </c>
      <c r="K770" t="s">
        <v>22</v>
      </c>
      <c r="L770">
        <v>1386741600</v>
      </c>
      <c r="M770" s="14">
        <f>(((L770/60)/60)/24)+DATE(1970,1,1)</f>
        <v>41619.25</v>
      </c>
      <c r="N770">
        <v>1388037600</v>
      </c>
      <c r="O770" s="14">
        <f>(((N770/60)/60)/24)+DATE(1970,1,1)</f>
        <v>41634.25</v>
      </c>
      <c r="P770" t="b">
        <v>0</v>
      </c>
      <c r="Q770" t="b">
        <v>0</v>
      </c>
      <c r="R770" t="s">
        <v>33</v>
      </c>
      <c r="S770" t="s">
        <v>2033</v>
      </c>
      <c r="T770" t="s">
        <v>2034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8">
        <f>E771/D771</f>
        <v>0.86867834394904464</v>
      </c>
      <c r="G771" t="s">
        <v>14</v>
      </c>
      <c r="H771">
        <v>3410</v>
      </c>
      <c r="I771" s="10">
        <f>QUOTIENT(E771,H771)</f>
        <v>31</v>
      </c>
      <c r="J771" t="s">
        <v>21</v>
      </c>
      <c r="K771" t="s">
        <v>22</v>
      </c>
      <c r="L771">
        <v>1376542800</v>
      </c>
      <c r="M771" s="14">
        <f>(((L771/60)/60)/24)+DATE(1970,1,1)</f>
        <v>41501.208333333336</v>
      </c>
      <c r="N771">
        <v>1378789200</v>
      </c>
      <c r="O771" s="14">
        <f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2055</v>
      </c>
      <c r="T771" t="s">
        <v>2056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8">
        <f>E772/D772</f>
        <v>2.7074418604651163</v>
      </c>
      <c r="G772" t="s">
        <v>20</v>
      </c>
      <c r="H772">
        <v>216</v>
      </c>
      <c r="I772" s="10">
        <f>QUOTIENT(E772,H772)</f>
        <v>53</v>
      </c>
      <c r="J772" t="s">
        <v>107</v>
      </c>
      <c r="K772" t="s">
        <v>108</v>
      </c>
      <c r="L772">
        <v>1397451600</v>
      </c>
      <c r="M772" s="14">
        <f>(((L772/60)/60)/24)+DATE(1970,1,1)</f>
        <v>41743.208333333336</v>
      </c>
      <c r="N772">
        <v>1398056400</v>
      </c>
      <c r="O772" s="14">
        <f>(((N772/60)/60)/24)+DATE(1970,1,1)</f>
        <v>41750.208333333336</v>
      </c>
      <c r="P772" t="b">
        <v>0</v>
      </c>
      <c r="Q772" t="b">
        <v>1</v>
      </c>
      <c r="R772" t="s">
        <v>33</v>
      </c>
      <c r="S772" t="s">
        <v>2033</v>
      </c>
      <c r="T772" t="s">
        <v>2034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8">
        <f>E773/D773</f>
        <v>0.49446428571428569</v>
      </c>
      <c r="G773" t="s">
        <v>74</v>
      </c>
      <c r="H773">
        <v>26</v>
      </c>
      <c r="I773" s="10">
        <f>QUOTIENT(E773,H773)</f>
        <v>106</v>
      </c>
      <c r="J773" t="s">
        <v>21</v>
      </c>
      <c r="K773" t="s">
        <v>22</v>
      </c>
      <c r="L773">
        <v>1548482400</v>
      </c>
      <c r="M773" s="14">
        <f>(((L773/60)/60)/24)+DATE(1970,1,1)</f>
        <v>43491.25</v>
      </c>
      <c r="N773">
        <v>1550815200</v>
      </c>
      <c r="O773" s="14">
        <f>(((N773/60)/60)/24)+DATE(1970,1,1)</f>
        <v>43518.25</v>
      </c>
      <c r="P773" t="b">
        <v>0</v>
      </c>
      <c r="Q773" t="b">
        <v>0</v>
      </c>
      <c r="R773" t="s">
        <v>33</v>
      </c>
      <c r="S773" t="s">
        <v>2033</v>
      </c>
      <c r="T773" t="s">
        <v>2034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8">
        <f>E774/D774</f>
        <v>1.1335962566844919</v>
      </c>
      <c r="G774" t="s">
        <v>20</v>
      </c>
      <c r="H774">
        <v>5139</v>
      </c>
      <c r="I774" s="10">
        <f>QUOTIENT(E774,H774)</f>
        <v>32</v>
      </c>
      <c r="J774" t="s">
        <v>21</v>
      </c>
      <c r="K774" t="s">
        <v>22</v>
      </c>
      <c r="L774">
        <v>1549692000</v>
      </c>
      <c r="M774" s="14">
        <f>(((L774/60)/60)/24)+DATE(1970,1,1)</f>
        <v>43505.25</v>
      </c>
      <c r="N774">
        <v>1550037600</v>
      </c>
      <c r="O774" s="14">
        <f>(((N774/60)/60)/24)+DATE(1970,1,1)</f>
        <v>43509.25</v>
      </c>
      <c r="P774" t="b">
        <v>0</v>
      </c>
      <c r="Q774" t="b">
        <v>0</v>
      </c>
      <c r="R774" t="s">
        <v>60</v>
      </c>
      <c r="S774" t="s">
        <v>2039</v>
      </c>
      <c r="T774" t="s">
        <v>2048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8">
        <f>E775/D775</f>
        <v>1.9055555555555554</v>
      </c>
      <c r="G775" t="s">
        <v>20</v>
      </c>
      <c r="H775">
        <v>2353</v>
      </c>
      <c r="I775" s="10">
        <f>QUOTIENT(E775,H775)</f>
        <v>43</v>
      </c>
      <c r="J775" t="s">
        <v>21</v>
      </c>
      <c r="K775" t="s">
        <v>22</v>
      </c>
      <c r="L775">
        <v>1492059600</v>
      </c>
      <c r="M775" s="14">
        <f>(((L775/60)/60)/24)+DATE(1970,1,1)</f>
        <v>42838.208333333328</v>
      </c>
      <c r="N775">
        <v>1492923600</v>
      </c>
      <c r="O775" s="14">
        <f>(((N775/60)/60)/24)+DATE(1970,1,1)</f>
        <v>42848.208333333328</v>
      </c>
      <c r="P775" t="b">
        <v>0</v>
      </c>
      <c r="Q775" t="b">
        <v>0</v>
      </c>
      <c r="R775" t="s">
        <v>33</v>
      </c>
      <c r="S775" t="s">
        <v>2033</v>
      </c>
      <c r="T775" t="s">
        <v>2034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8">
        <f>E776/D776</f>
        <v>1.355</v>
      </c>
      <c r="G776" t="s">
        <v>20</v>
      </c>
      <c r="H776">
        <v>78</v>
      </c>
      <c r="I776" s="10">
        <f>QUOTIENT(E776,H776)</f>
        <v>86</v>
      </c>
      <c r="J776" t="s">
        <v>107</v>
      </c>
      <c r="K776" t="s">
        <v>108</v>
      </c>
      <c r="L776">
        <v>1463979600</v>
      </c>
      <c r="M776" s="14">
        <f>(((L776/60)/60)/24)+DATE(1970,1,1)</f>
        <v>42513.208333333328</v>
      </c>
      <c r="N776">
        <v>1467522000</v>
      </c>
      <c r="O776" s="14">
        <f>(((N776/60)/60)/24)+DATE(1970,1,1)</f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8">
        <f>E777/D777</f>
        <v>0.10297872340425532</v>
      </c>
      <c r="G777" t="s">
        <v>14</v>
      </c>
      <c r="H777">
        <v>10</v>
      </c>
      <c r="I777" s="10">
        <f>QUOTIENT(E777,H777)</f>
        <v>96</v>
      </c>
      <c r="J777" t="s">
        <v>21</v>
      </c>
      <c r="K777" t="s">
        <v>22</v>
      </c>
      <c r="L777">
        <v>1415253600</v>
      </c>
      <c r="M777" s="14">
        <f>(((L777/60)/60)/24)+DATE(1970,1,1)</f>
        <v>41949.25</v>
      </c>
      <c r="N777">
        <v>1416117600</v>
      </c>
      <c r="O777" s="14">
        <f>(((N777/60)/60)/24)+DATE(1970,1,1)</f>
        <v>41959.25</v>
      </c>
      <c r="P777" t="b">
        <v>0</v>
      </c>
      <c r="Q777" t="b">
        <v>0</v>
      </c>
      <c r="R777" t="s">
        <v>23</v>
      </c>
      <c r="S777" t="s">
        <v>2039</v>
      </c>
      <c r="T777" t="s">
        <v>2040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8">
        <f>E778/D778</f>
        <v>0.65544223826714798</v>
      </c>
      <c r="G778" t="s">
        <v>14</v>
      </c>
      <c r="H778">
        <v>2201</v>
      </c>
      <c r="I778" s="10">
        <f>QUOTIENT(E778,H778)</f>
        <v>32</v>
      </c>
      <c r="J778" t="s">
        <v>21</v>
      </c>
      <c r="K778" t="s">
        <v>22</v>
      </c>
      <c r="L778">
        <v>1562216400</v>
      </c>
      <c r="M778" s="14">
        <f>(((L778/60)/60)/24)+DATE(1970,1,1)</f>
        <v>43650.208333333328</v>
      </c>
      <c r="N778">
        <v>1563771600</v>
      </c>
      <c r="O778" s="14">
        <f>(((N778/60)/60)/24)+DATE(1970,1,1)</f>
        <v>43668.208333333328</v>
      </c>
      <c r="P778" t="b">
        <v>0</v>
      </c>
      <c r="Q778" t="b">
        <v>0</v>
      </c>
      <c r="R778" t="s">
        <v>33</v>
      </c>
      <c r="S778" t="s">
        <v>2033</v>
      </c>
      <c r="T778" t="s">
        <v>2034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8">
        <f>E779/D779</f>
        <v>0.49026652452025588</v>
      </c>
      <c r="G779" t="s">
        <v>14</v>
      </c>
      <c r="H779">
        <v>676</v>
      </c>
      <c r="I779" s="10">
        <f>QUOTIENT(E779,H779)</f>
        <v>68</v>
      </c>
      <c r="J779" t="s">
        <v>21</v>
      </c>
      <c r="K779" t="s">
        <v>22</v>
      </c>
      <c r="L779">
        <v>1316754000</v>
      </c>
      <c r="M779" s="14">
        <f>(((L779/60)/60)/24)+DATE(1970,1,1)</f>
        <v>40809.208333333336</v>
      </c>
      <c r="N779">
        <v>1319259600</v>
      </c>
      <c r="O779" s="14">
        <f>(((N779/60)/60)/24)+DATE(1970,1,1)</f>
        <v>40838.208333333336</v>
      </c>
      <c r="P779" t="b">
        <v>0</v>
      </c>
      <c r="Q779" t="b">
        <v>0</v>
      </c>
      <c r="R779" t="s">
        <v>33</v>
      </c>
      <c r="S779" t="s">
        <v>2033</v>
      </c>
      <c r="T779" t="s">
        <v>2034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8">
        <f>E780/D780</f>
        <v>7.8792307692307695</v>
      </c>
      <c r="G780" t="s">
        <v>20</v>
      </c>
      <c r="H780">
        <v>174</v>
      </c>
      <c r="I780" s="10">
        <f>QUOTIENT(E780,H780)</f>
        <v>58</v>
      </c>
      <c r="J780" t="s">
        <v>98</v>
      </c>
      <c r="K780" t="s">
        <v>99</v>
      </c>
      <c r="L780">
        <v>1313211600</v>
      </c>
      <c r="M780" s="14">
        <f>(((L780/60)/60)/24)+DATE(1970,1,1)</f>
        <v>40768.208333333336</v>
      </c>
      <c r="N780">
        <v>1313643600</v>
      </c>
      <c r="O780" s="14">
        <f>(((N780/60)/60)/24)+DATE(1970,1,1)</f>
        <v>40773.208333333336</v>
      </c>
      <c r="P780" t="b">
        <v>0</v>
      </c>
      <c r="Q780" t="b">
        <v>0</v>
      </c>
      <c r="R780" t="s">
        <v>71</v>
      </c>
      <c r="S780" t="s">
        <v>2037</v>
      </c>
      <c r="T780" t="s">
        <v>2038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8">
        <f>E781/D781</f>
        <v>0.80306347746090156</v>
      </c>
      <c r="G781" t="s">
        <v>14</v>
      </c>
      <c r="H781">
        <v>831</v>
      </c>
      <c r="I781" s="10">
        <f>QUOTIENT(E781,H781)</f>
        <v>105</v>
      </c>
      <c r="J781" t="s">
        <v>21</v>
      </c>
      <c r="K781" t="s">
        <v>22</v>
      </c>
      <c r="L781">
        <v>1439528400</v>
      </c>
      <c r="M781" s="14">
        <f>(((L781/60)/60)/24)+DATE(1970,1,1)</f>
        <v>42230.208333333328</v>
      </c>
      <c r="N781">
        <v>1440306000</v>
      </c>
      <c r="O781" s="14">
        <f>(((N781/60)/60)/24)+DATE(1970,1,1)</f>
        <v>42239.208333333328</v>
      </c>
      <c r="P781" t="b">
        <v>0</v>
      </c>
      <c r="Q781" t="b">
        <v>1</v>
      </c>
      <c r="R781" t="s">
        <v>33</v>
      </c>
      <c r="S781" t="s">
        <v>2033</v>
      </c>
      <c r="T781" t="s">
        <v>2034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8">
        <f>E782/D782</f>
        <v>1.0629411764705883</v>
      </c>
      <c r="G782" t="s">
        <v>20</v>
      </c>
      <c r="H782">
        <v>164</v>
      </c>
      <c r="I782" s="10">
        <f>QUOTIENT(E782,H782)</f>
        <v>33</v>
      </c>
      <c r="J782" t="s">
        <v>21</v>
      </c>
      <c r="K782" t="s">
        <v>22</v>
      </c>
      <c r="L782">
        <v>1469163600</v>
      </c>
      <c r="M782" s="14">
        <f>(((L782/60)/60)/24)+DATE(1970,1,1)</f>
        <v>42573.208333333328</v>
      </c>
      <c r="N782">
        <v>1470805200</v>
      </c>
      <c r="O782" s="14">
        <f>(((N782/60)/60)/24)+DATE(1970,1,1)</f>
        <v>42592.208333333328</v>
      </c>
      <c r="P782" t="b">
        <v>0</v>
      </c>
      <c r="Q782" t="b">
        <v>1</v>
      </c>
      <c r="R782" t="s">
        <v>53</v>
      </c>
      <c r="S782" t="s">
        <v>2037</v>
      </c>
      <c r="T782" t="s">
        <v>2050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8">
        <f>E783/D783</f>
        <v>0.50735632183908042</v>
      </c>
      <c r="G783" t="s">
        <v>74</v>
      </c>
      <c r="H783">
        <v>56</v>
      </c>
      <c r="I783" s="10">
        <f>QUOTIENT(E783,H783)</f>
        <v>78</v>
      </c>
      <c r="J783" t="s">
        <v>98</v>
      </c>
      <c r="K783" t="s">
        <v>99</v>
      </c>
      <c r="L783">
        <v>1288501200</v>
      </c>
      <c r="M783" s="14">
        <f>(((L783/60)/60)/24)+DATE(1970,1,1)</f>
        <v>40482.208333333336</v>
      </c>
      <c r="N783">
        <v>1292911200</v>
      </c>
      <c r="O783" s="14">
        <f>(((N783/60)/60)/24)+DATE(1970,1,1)</f>
        <v>40533.25</v>
      </c>
      <c r="P783" t="b">
        <v>0</v>
      </c>
      <c r="Q783" t="b">
        <v>0</v>
      </c>
      <c r="R783" t="s">
        <v>33</v>
      </c>
      <c r="S783" t="s">
        <v>2033</v>
      </c>
      <c r="T783" t="s">
        <v>2034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8">
        <f>E784/D784</f>
        <v>2.153137254901961</v>
      </c>
      <c r="G784" t="s">
        <v>20</v>
      </c>
      <c r="H784">
        <v>161</v>
      </c>
      <c r="I784" s="10">
        <f>QUOTIENT(E784,H784)</f>
        <v>68</v>
      </c>
      <c r="J784" t="s">
        <v>21</v>
      </c>
      <c r="K784" t="s">
        <v>22</v>
      </c>
      <c r="L784">
        <v>1298959200</v>
      </c>
      <c r="M784" s="14">
        <f>(((L784/60)/60)/24)+DATE(1970,1,1)</f>
        <v>40603.25</v>
      </c>
      <c r="N784">
        <v>1301374800</v>
      </c>
      <c r="O784" s="14">
        <f>(((N784/60)/60)/24)+DATE(1970,1,1)</f>
        <v>40631.208333333336</v>
      </c>
      <c r="P784" t="b">
        <v>0</v>
      </c>
      <c r="Q784" t="b">
        <v>1</v>
      </c>
      <c r="R784" t="s">
        <v>71</v>
      </c>
      <c r="S784" t="s">
        <v>2037</v>
      </c>
      <c r="T784" t="s">
        <v>2038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8">
        <f>E785/D785</f>
        <v>1.4122972972972974</v>
      </c>
      <c r="G785" t="s">
        <v>20</v>
      </c>
      <c r="H785">
        <v>138</v>
      </c>
      <c r="I785" s="10">
        <f>QUOTIENT(E785,H785)</f>
        <v>75</v>
      </c>
      <c r="J785" t="s">
        <v>21</v>
      </c>
      <c r="K785" t="s">
        <v>22</v>
      </c>
      <c r="L785">
        <v>1387260000</v>
      </c>
      <c r="M785" s="14">
        <f>(((L785/60)/60)/24)+DATE(1970,1,1)</f>
        <v>41625.25</v>
      </c>
      <c r="N785">
        <v>1387864800</v>
      </c>
      <c r="O785" s="14">
        <f>(((N785/60)/60)/24)+DATE(1970,1,1)</f>
        <v>41632.25</v>
      </c>
      <c r="P785" t="b">
        <v>0</v>
      </c>
      <c r="Q785" t="b">
        <v>0</v>
      </c>
      <c r="R785" t="s">
        <v>23</v>
      </c>
      <c r="S785" t="s">
        <v>2039</v>
      </c>
      <c r="T785" t="s">
        <v>2040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8">
        <f>E786/D786</f>
        <v>1.1533745781777278</v>
      </c>
      <c r="G786" t="s">
        <v>20</v>
      </c>
      <c r="H786">
        <v>3308</v>
      </c>
      <c r="I786" s="10">
        <f>QUOTIENT(E786,H786)</f>
        <v>30</v>
      </c>
      <c r="J786" t="s">
        <v>21</v>
      </c>
      <c r="K786" t="s">
        <v>22</v>
      </c>
      <c r="L786">
        <v>1457244000</v>
      </c>
      <c r="M786" s="14">
        <f>(((L786/60)/60)/24)+DATE(1970,1,1)</f>
        <v>42435.25</v>
      </c>
      <c r="N786">
        <v>1458190800</v>
      </c>
      <c r="O786" s="14">
        <f>(((N786/60)/60)/24)+DATE(1970,1,1)</f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8">
        <f>E787/D787</f>
        <v>1.9311940298507462</v>
      </c>
      <c r="G787" t="s">
        <v>20</v>
      </c>
      <c r="H787">
        <v>127</v>
      </c>
      <c r="I787" s="10">
        <f>QUOTIENT(E787,H787)</f>
        <v>101</v>
      </c>
      <c r="J787" t="s">
        <v>26</v>
      </c>
      <c r="K787" t="s">
        <v>27</v>
      </c>
      <c r="L787">
        <v>1556341200</v>
      </c>
      <c r="M787" s="14">
        <f>(((L787/60)/60)/24)+DATE(1970,1,1)</f>
        <v>43582.208333333328</v>
      </c>
      <c r="N787">
        <v>1559278800</v>
      </c>
      <c r="O787" s="14">
        <f>(((N787/60)/60)/24)+DATE(1970,1,1)</f>
        <v>43616.208333333328</v>
      </c>
      <c r="P787" t="b">
        <v>0</v>
      </c>
      <c r="Q787" t="b">
        <v>1</v>
      </c>
      <c r="R787" t="s">
        <v>71</v>
      </c>
      <c r="S787" t="s">
        <v>2037</v>
      </c>
      <c r="T787" t="s">
        <v>2038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8">
        <f>E788/D788</f>
        <v>7.2973333333333334</v>
      </c>
      <c r="G788" t="s">
        <v>20</v>
      </c>
      <c r="H788">
        <v>207</v>
      </c>
      <c r="I788" s="10">
        <f>QUOTIENT(E788,H788)</f>
        <v>52</v>
      </c>
      <c r="J788" t="s">
        <v>107</v>
      </c>
      <c r="K788" t="s">
        <v>108</v>
      </c>
      <c r="L788">
        <v>1522126800</v>
      </c>
      <c r="M788" s="14">
        <f>(((L788/60)/60)/24)+DATE(1970,1,1)</f>
        <v>43186.208333333328</v>
      </c>
      <c r="N788">
        <v>1522731600</v>
      </c>
      <c r="O788" s="14">
        <f>(((N788/60)/60)/24)+DATE(1970,1,1)</f>
        <v>43193.208333333328</v>
      </c>
      <c r="P788" t="b">
        <v>0</v>
      </c>
      <c r="Q788" t="b">
        <v>1</v>
      </c>
      <c r="R788" t="s">
        <v>159</v>
      </c>
      <c r="S788" t="s">
        <v>2039</v>
      </c>
      <c r="T788" t="s">
        <v>2047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8">
        <f>E789/D789</f>
        <v>0.99663398692810456</v>
      </c>
      <c r="G789" t="s">
        <v>14</v>
      </c>
      <c r="H789">
        <v>859</v>
      </c>
      <c r="I789" s="10">
        <f>QUOTIENT(E789,H789)</f>
        <v>71</v>
      </c>
      <c r="J789" t="s">
        <v>15</v>
      </c>
      <c r="K789" t="s">
        <v>16</v>
      </c>
      <c r="L789">
        <v>1305954000</v>
      </c>
      <c r="M789" s="14">
        <f>(((L789/60)/60)/24)+DATE(1970,1,1)</f>
        <v>40684.208333333336</v>
      </c>
      <c r="N789">
        <v>1306731600</v>
      </c>
      <c r="O789" s="14">
        <f>(((N789/60)/60)/24)+DATE(1970,1,1)</f>
        <v>40693.208333333336</v>
      </c>
      <c r="P789" t="b">
        <v>0</v>
      </c>
      <c r="Q789" t="b">
        <v>0</v>
      </c>
      <c r="R789" t="s">
        <v>23</v>
      </c>
      <c r="S789" t="s">
        <v>2039</v>
      </c>
      <c r="T789" t="s">
        <v>2040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8">
        <f>E790/D790</f>
        <v>0.88166666666666671</v>
      </c>
      <c r="G790" t="s">
        <v>47</v>
      </c>
      <c r="H790">
        <v>31</v>
      </c>
      <c r="I790" s="10">
        <f>QUOTIENT(E790,H790)</f>
        <v>102</v>
      </c>
      <c r="J790" t="s">
        <v>21</v>
      </c>
      <c r="K790" t="s">
        <v>22</v>
      </c>
      <c r="L790">
        <v>1350709200</v>
      </c>
      <c r="M790" s="14">
        <f>(((L790/60)/60)/24)+DATE(1970,1,1)</f>
        <v>41202.208333333336</v>
      </c>
      <c r="N790">
        <v>1352527200</v>
      </c>
      <c r="O790" s="14">
        <f>(((N790/60)/60)/24)+DATE(1970,1,1)</f>
        <v>41223.25</v>
      </c>
      <c r="P790" t="b">
        <v>0</v>
      </c>
      <c r="Q790" t="b">
        <v>0</v>
      </c>
      <c r="R790" t="s">
        <v>71</v>
      </c>
      <c r="S790" t="s">
        <v>2037</v>
      </c>
      <c r="T790" t="s">
        <v>2038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8">
        <f>E791/D791</f>
        <v>0.37233333333333335</v>
      </c>
      <c r="G791" t="s">
        <v>14</v>
      </c>
      <c r="H791">
        <v>45</v>
      </c>
      <c r="I791" s="10">
        <f>QUOTIENT(E791,H791)</f>
        <v>74</v>
      </c>
      <c r="J791" t="s">
        <v>21</v>
      </c>
      <c r="K791" t="s">
        <v>22</v>
      </c>
      <c r="L791">
        <v>1401166800</v>
      </c>
      <c r="M791" s="14">
        <f>(((L791/60)/60)/24)+DATE(1970,1,1)</f>
        <v>41786.208333333336</v>
      </c>
      <c r="N791">
        <v>1404363600</v>
      </c>
      <c r="O791" s="14">
        <f>(((N791/60)/60)/24)+DATE(1970,1,1)</f>
        <v>41823.208333333336</v>
      </c>
      <c r="P791" t="b">
        <v>0</v>
      </c>
      <c r="Q791" t="b">
        <v>0</v>
      </c>
      <c r="R791" t="s">
        <v>33</v>
      </c>
      <c r="S791" t="s">
        <v>2033</v>
      </c>
      <c r="T791" t="s">
        <v>2034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8">
        <f>E792/D792</f>
        <v>0.30540075309306081</v>
      </c>
      <c r="G792" t="s">
        <v>74</v>
      </c>
      <c r="H792">
        <v>1113</v>
      </c>
      <c r="I792" s="10">
        <f>QUOTIENT(E792,H792)</f>
        <v>51</v>
      </c>
      <c r="J792" t="s">
        <v>21</v>
      </c>
      <c r="K792" t="s">
        <v>22</v>
      </c>
      <c r="L792">
        <v>1266127200</v>
      </c>
      <c r="M792" s="14">
        <f>(((L792/60)/60)/24)+DATE(1970,1,1)</f>
        <v>40223.25</v>
      </c>
      <c r="N792">
        <v>1266645600</v>
      </c>
      <c r="O792" s="14">
        <f>(((N792/60)/60)/24)+DATE(1970,1,1)</f>
        <v>40229.25</v>
      </c>
      <c r="P792" t="b">
        <v>0</v>
      </c>
      <c r="Q792" t="b">
        <v>0</v>
      </c>
      <c r="R792" t="s">
        <v>33</v>
      </c>
      <c r="S792" t="s">
        <v>2033</v>
      </c>
      <c r="T792" t="s">
        <v>2034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8">
        <f>E793/D793</f>
        <v>0.25714285714285712</v>
      </c>
      <c r="G793" t="s">
        <v>14</v>
      </c>
      <c r="H793">
        <v>6</v>
      </c>
      <c r="I793" s="10">
        <f>QUOTIENT(E793,H793)</f>
        <v>90</v>
      </c>
      <c r="J793" t="s">
        <v>21</v>
      </c>
      <c r="K793" t="s">
        <v>22</v>
      </c>
      <c r="L793">
        <v>1481436000</v>
      </c>
      <c r="M793" s="14">
        <f>(((L793/60)/60)/24)+DATE(1970,1,1)</f>
        <v>42715.25</v>
      </c>
      <c r="N793">
        <v>1482818400</v>
      </c>
      <c r="O793" s="14">
        <f>(((N793/60)/60)/24)+DATE(1970,1,1)</f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8">
        <f>E794/D794</f>
        <v>0.34</v>
      </c>
      <c r="G794" t="s">
        <v>14</v>
      </c>
      <c r="H794">
        <v>7</v>
      </c>
      <c r="I794" s="10">
        <f>QUOTIENT(E794,H794)</f>
        <v>97</v>
      </c>
      <c r="J794" t="s">
        <v>21</v>
      </c>
      <c r="K794" t="s">
        <v>22</v>
      </c>
      <c r="L794">
        <v>1372222800</v>
      </c>
      <c r="M794" s="14">
        <f>(((L794/60)/60)/24)+DATE(1970,1,1)</f>
        <v>41451.208333333336</v>
      </c>
      <c r="N794">
        <v>1374642000</v>
      </c>
      <c r="O794" s="14">
        <f>(((N794/60)/60)/24)+DATE(1970,1,1)</f>
        <v>41479.208333333336</v>
      </c>
      <c r="P794" t="b">
        <v>0</v>
      </c>
      <c r="Q794" t="b">
        <v>1</v>
      </c>
      <c r="R794" t="s">
        <v>33</v>
      </c>
      <c r="S794" t="s">
        <v>2033</v>
      </c>
      <c r="T794" t="s">
        <v>2034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8">
        <f>E795/D795</f>
        <v>11.859090909090909</v>
      </c>
      <c r="G795" t="s">
        <v>20</v>
      </c>
      <c r="H795">
        <v>181</v>
      </c>
      <c r="I795" s="10">
        <f>QUOTIENT(E795,H795)</f>
        <v>72</v>
      </c>
      <c r="J795" t="s">
        <v>98</v>
      </c>
      <c r="K795" t="s">
        <v>99</v>
      </c>
      <c r="L795">
        <v>1372136400</v>
      </c>
      <c r="M795" s="14">
        <f>(((L795/60)/60)/24)+DATE(1970,1,1)</f>
        <v>41450.208333333336</v>
      </c>
      <c r="N795">
        <v>1372482000</v>
      </c>
      <c r="O795" s="14">
        <f>(((N795/60)/60)/24)+DATE(1970,1,1)</f>
        <v>41454.208333333336</v>
      </c>
      <c r="P795" t="b">
        <v>0</v>
      </c>
      <c r="Q795" t="b">
        <v>0</v>
      </c>
      <c r="R795" t="s">
        <v>68</v>
      </c>
      <c r="S795" t="s">
        <v>2044</v>
      </c>
      <c r="T795" t="s">
        <v>2045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8">
        <f>E796/D796</f>
        <v>1.2539393939393939</v>
      </c>
      <c r="G796" t="s">
        <v>20</v>
      </c>
      <c r="H796">
        <v>110</v>
      </c>
      <c r="I796" s="10">
        <f>QUOTIENT(E796,H796)</f>
        <v>75</v>
      </c>
      <c r="J796" t="s">
        <v>21</v>
      </c>
      <c r="K796" t="s">
        <v>22</v>
      </c>
      <c r="L796">
        <v>1513922400</v>
      </c>
      <c r="M796" s="14">
        <f>(((L796/60)/60)/24)+DATE(1970,1,1)</f>
        <v>43091.25</v>
      </c>
      <c r="N796">
        <v>1514959200</v>
      </c>
      <c r="O796" s="14">
        <f>(((N796/60)/60)/24)+DATE(1970,1,1)</f>
        <v>43103.25</v>
      </c>
      <c r="P796" t="b">
        <v>0</v>
      </c>
      <c r="Q796" t="b">
        <v>0</v>
      </c>
      <c r="R796" t="s">
        <v>23</v>
      </c>
      <c r="S796" t="s">
        <v>2039</v>
      </c>
      <c r="T796" t="s">
        <v>2040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8">
        <f>E797/D797</f>
        <v>0.14394366197183098</v>
      </c>
      <c r="G797" t="s">
        <v>14</v>
      </c>
      <c r="H797">
        <v>31</v>
      </c>
      <c r="I797" s="10">
        <f>QUOTIENT(E797,H797)</f>
        <v>32</v>
      </c>
      <c r="J797" t="s">
        <v>21</v>
      </c>
      <c r="K797" t="s">
        <v>22</v>
      </c>
      <c r="L797">
        <v>1477976400</v>
      </c>
      <c r="M797" s="14">
        <f>(((L797/60)/60)/24)+DATE(1970,1,1)</f>
        <v>42675.208333333328</v>
      </c>
      <c r="N797">
        <v>1478235600</v>
      </c>
      <c r="O797" s="14">
        <f>(((N797/60)/60)/24)+DATE(1970,1,1)</f>
        <v>42678.208333333328</v>
      </c>
      <c r="P797" t="b">
        <v>0</v>
      </c>
      <c r="Q797" t="b">
        <v>0</v>
      </c>
      <c r="R797" t="s">
        <v>53</v>
      </c>
      <c r="S797" t="s">
        <v>2037</v>
      </c>
      <c r="T797" t="s">
        <v>2050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8">
        <f>E798/D798</f>
        <v>0.54807692307692313</v>
      </c>
      <c r="G798" t="s">
        <v>14</v>
      </c>
      <c r="H798">
        <v>78</v>
      </c>
      <c r="I798" s="10">
        <f>QUOTIENT(E798,H798)</f>
        <v>54</v>
      </c>
      <c r="J798" t="s">
        <v>21</v>
      </c>
      <c r="K798" t="s">
        <v>22</v>
      </c>
      <c r="L798">
        <v>1407474000</v>
      </c>
      <c r="M798" s="14">
        <f>(((L798/60)/60)/24)+DATE(1970,1,1)</f>
        <v>41859.208333333336</v>
      </c>
      <c r="N798">
        <v>1408078800</v>
      </c>
      <c r="O798" s="14">
        <f>(((N798/60)/60)/24)+DATE(1970,1,1)</f>
        <v>41866.208333333336</v>
      </c>
      <c r="P798" t="b">
        <v>0</v>
      </c>
      <c r="Q798" t="b">
        <v>1</v>
      </c>
      <c r="R798" t="s">
        <v>292</v>
      </c>
      <c r="S798" t="s">
        <v>2055</v>
      </c>
      <c r="T798" t="s">
        <v>2059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8">
        <f>E799/D799</f>
        <v>1.0963157894736841</v>
      </c>
      <c r="G799" t="s">
        <v>20</v>
      </c>
      <c r="H799">
        <v>185</v>
      </c>
      <c r="I799" s="10">
        <f>QUOTIENT(E799,H799)</f>
        <v>45</v>
      </c>
      <c r="J799" t="s">
        <v>21</v>
      </c>
      <c r="K799" t="s">
        <v>22</v>
      </c>
      <c r="L799">
        <v>1546149600</v>
      </c>
      <c r="M799" s="14">
        <f>(((L799/60)/60)/24)+DATE(1970,1,1)</f>
        <v>43464.25</v>
      </c>
      <c r="N799">
        <v>1548136800</v>
      </c>
      <c r="O799" s="14">
        <f>(((N799/60)/60)/24)+DATE(1970,1,1)</f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8">
        <f>E800/D800</f>
        <v>1.8847058823529412</v>
      </c>
      <c r="G800" t="s">
        <v>20</v>
      </c>
      <c r="H800">
        <v>121</v>
      </c>
      <c r="I800" s="10">
        <f>QUOTIENT(E800,H800)</f>
        <v>52</v>
      </c>
      <c r="J800" t="s">
        <v>21</v>
      </c>
      <c r="K800" t="s">
        <v>22</v>
      </c>
      <c r="L800">
        <v>1338440400</v>
      </c>
      <c r="M800" s="14">
        <f>(((L800/60)/60)/24)+DATE(1970,1,1)</f>
        <v>41060.208333333336</v>
      </c>
      <c r="N800">
        <v>1340859600</v>
      </c>
      <c r="O800" s="14">
        <f>(((N800/60)/60)/24)+DATE(1970,1,1)</f>
        <v>41088.208333333336</v>
      </c>
      <c r="P800" t="b">
        <v>0</v>
      </c>
      <c r="Q800" t="b">
        <v>1</v>
      </c>
      <c r="R800" t="s">
        <v>33</v>
      </c>
      <c r="S800" t="s">
        <v>2033</v>
      </c>
      <c r="T800" t="s">
        <v>2034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8">
        <f>E801/D801</f>
        <v>0.87008284023668636</v>
      </c>
      <c r="G801" t="s">
        <v>14</v>
      </c>
      <c r="H801">
        <v>1225</v>
      </c>
      <c r="I801" s="10">
        <f>QUOTIENT(E801,H801)</f>
        <v>60</v>
      </c>
      <c r="J801" t="s">
        <v>40</v>
      </c>
      <c r="K801" t="s">
        <v>41</v>
      </c>
      <c r="L801">
        <v>1454133600</v>
      </c>
      <c r="M801" s="14">
        <f>(((L801/60)/60)/24)+DATE(1970,1,1)</f>
        <v>42399.25</v>
      </c>
      <c r="N801">
        <v>1454479200</v>
      </c>
      <c r="O801" s="14">
        <f>(((N801/60)/60)/24)+DATE(1970,1,1)</f>
        <v>42403.25</v>
      </c>
      <c r="P801" t="b">
        <v>0</v>
      </c>
      <c r="Q801" t="b">
        <v>0</v>
      </c>
      <c r="R801" t="s">
        <v>33</v>
      </c>
      <c r="S801" t="s">
        <v>2033</v>
      </c>
      <c r="T801" t="s">
        <v>2034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8">
        <f>E802/D802</f>
        <v>0.01</v>
      </c>
      <c r="G802" t="s">
        <v>14</v>
      </c>
      <c r="H802">
        <v>1</v>
      </c>
      <c r="I802" s="10">
        <f>QUOTIENT(E802,H802)</f>
        <v>1</v>
      </c>
      <c r="J802" t="s">
        <v>98</v>
      </c>
      <c r="K802" t="s">
        <v>99</v>
      </c>
      <c r="L802">
        <v>1434085200</v>
      </c>
      <c r="M802" s="14">
        <f>(((L802/60)/60)/24)+DATE(1970,1,1)</f>
        <v>42167.208333333328</v>
      </c>
      <c r="N802">
        <v>1434430800</v>
      </c>
      <c r="O802" s="14">
        <f>(((N802/60)/60)/24)+DATE(1970,1,1)</f>
        <v>42171.208333333328</v>
      </c>
      <c r="P802" t="b">
        <v>0</v>
      </c>
      <c r="Q802" t="b">
        <v>0</v>
      </c>
      <c r="R802" t="s">
        <v>23</v>
      </c>
      <c r="S802" t="s">
        <v>2039</v>
      </c>
      <c r="T802" t="s">
        <v>2040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8">
        <f>E803/D803</f>
        <v>2.0291304347826089</v>
      </c>
      <c r="G803" t="s">
        <v>20</v>
      </c>
      <c r="H803">
        <v>106</v>
      </c>
      <c r="I803" s="10">
        <f>QUOTIENT(E803,H803)</f>
        <v>44</v>
      </c>
      <c r="J803" t="s">
        <v>21</v>
      </c>
      <c r="K803" t="s">
        <v>22</v>
      </c>
      <c r="L803">
        <v>1577772000</v>
      </c>
      <c r="M803" s="14">
        <f>(((L803/60)/60)/24)+DATE(1970,1,1)</f>
        <v>43830.25</v>
      </c>
      <c r="N803">
        <v>1579672800</v>
      </c>
      <c r="O803" s="14">
        <f>(((N803/60)/60)/24)+DATE(1970,1,1)</f>
        <v>43852.25</v>
      </c>
      <c r="P803" t="b">
        <v>0</v>
      </c>
      <c r="Q803" t="b">
        <v>1</v>
      </c>
      <c r="R803" t="s">
        <v>122</v>
      </c>
      <c r="S803" t="s">
        <v>2042</v>
      </c>
      <c r="T803" t="s">
        <v>2043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8">
        <f>E804/D804</f>
        <v>1.9703225806451612</v>
      </c>
      <c r="G804" t="s">
        <v>20</v>
      </c>
      <c r="H804">
        <v>142</v>
      </c>
      <c r="I804" s="10">
        <f>QUOTIENT(E804,H804)</f>
        <v>86</v>
      </c>
      <c r="J804" t="s">
        <v>21</v>
      </c>
      <c r="K804" t="s">
        <v>22</v>
      </c>
      <c r="L804">
        <v>1562216400</v>
      </c>
      <c r="M804" s="14">
        <f>(((L804/60)/60)/24)+DATE(1970,1,1)</f>
        <v>43650.208333333328</v>
      </c>
      <c r="N804">
        <v>1562389200</v>
      </c>
      <c r="O804" s="14">
        <f>(((N804/60)/60)/24)+DATE(1970,1,1)</f>
        <v>43652.208333333328</v>
      </c>
      <c r="P804" t="b">
        <v>0</v>
      </c>
      <c r="Q804" t="b">
        <v>0</v>
      </c>
      <c r="R804" t="s">
        <v>122</v>
      </c>
      <c r="S804" t="s">
        <v>2042</v>
      </c>
      <c r="T804" t="s">
        <v>2043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8">
        <f>E805/D805</f>
        <v>1.07</v>
      </c>
      <c r="G805" t="s">
        <v>20</v>
      </c>
      <c r="H805">
        <v>233</v>
      </c>
      <c r="I805" s="10">
        <f>QUOTIENT(E805,H805)</f>
        <v>28</v>
      </c>
      <c r="J805" t="s">
        <v>21</v>
      </c>
      <c r="K805" t="s">
        <v>22</v>
      </c>
      <c r="L805">
        <v>1548568800</v>
      </c>
      <c r="M805" s="14">
        <f>(((L805/60)/60)/24)+DATE(1970,1,1)</f>
        <v>43492.25</v>
      </c>
      <c r="N805">
        <v>1551506400</v>
      </c>
      <c r="O805" s="14">
        <f>(((N805/60)/60)/24)+DATE(1970,1,1)</f>
        <v>43526.25</v>
      </c>
      <c r="P805" t="b">
        <v>0</v>
      </c>
      <c r="Q805" t="b">
        <v>0</v>
      </c>
      <c r="R805" t="s">
        <v>33</v>
      </c>
      <c r="S805" t="s">
        <v>2033</v>
      </c>
      <c r="T805" t="s">
        <v>2034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8">
        <f>E806/D806</f>
        <v>2.6873076923076922</v>
      </c>
      <c r="G806" t="s">
        <v>20</v>
      </c>
      <c r="H806">
        <v>218</v>
      </c>
      <c r="I806" s="10">
        <f>QUOTIENT(E806,H806)</f>
        <v>32</v>
      </c>
      <c r="J806" t="s">
        <v>21</v>
      </c>
      <c r="K806" t="s">
        <v>22</v>
      </c>
      <c r="L806">
        <v>1514872800</v>
      </c>
      <c r="M806" s="14">
        <f>(((L806/60)/60)/24)+DATE(1970,1,1)</f>
        <v>43102.25</v>
      </c>
      <c r="N806">
        <v>1516600800</v>
      </c>
      <c r="O806" s="14">
        <f>(((N806/60)/60)/24)+DATE(1970,1,1)</f>
        <v>43122.25</v>
      </c>
      <c r="P806" t="b">
        <v>0</v>
      </c>
      <c r="Q806" t="b">
        <v>0</v>
      </c>
      <c r="R806" t="s">
        <v>23</v>
      </c>
      <c r="S806" t="s">
        <v>2039</v>
      </c>
      <c r="T806" t="s">
        <v>2040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8">
        <f>E807/D807</f>
        <v>0.50845360824742269</v>
      </c>
      <c r="G807" t="s">
        <v>14</v>
      </c>
      <c r="H807">
        <v>67</v>
      </c>
      <c r="I807" s="10">
        <f>QUOTIENT(E807,H807)</f>
        <v>73</v>
      </c>
      <c r="J807" t="s">
        <v>26</v>
      </c>
      <c r="K807" t="s">
        <v>27</v>
      </c>
      <c r="L807">
        <v>1416031200</v>
      </c>
      <c r="M807" s="14">
        <f>(((L807/60)/60)/24)+DATE(1970,1,1)</f>
        <v>41958.25</v>
      </c>
      <c r="N807">
        <v>1420437600</v>
      </c>
      <c r="O807" s="14">
        <f>(((N807/60)/60)/24)+DATE(1970,1,1)</f>
        <v>42009.25</v>
      </c>
      <c r="P807" t="b">
        <v>0</v>
      </c>
      <c r="Q807" t="b">
        <v>0</v>
      </c>
      <c r="R807" t="s">
        <v>42</v>
      </c>
      <c r="S807" t="s">
        <v>2037</v>
      </c>
      <c r="T807" t="s">
        <v>2051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8">
        <f>E808/D808</f>
        <v>11.802857142857142</v>
      </c>
      <c r="G808" t="s">
        <v>20</v>
      </c>
      <c r="H808">
        <v>76</v>
      </c>
      <c r="I808" s="10">
        <f>QUOTIENT(E808,H808)</f>
        <v>108</v>
      </c>
      <c r="J808" t="s">
        <v>21</v>
      </c>
      <c r="K808" t="s">
        <v>22</v>
      </c>
      <c r="L808">
        <v>1330927200</v>
      </c>
      <c r="M808" s="14">
        <f>(((L808/60)/60)/24)+DATE(1970,1,1)</f>
        <v>40973.25</v>
      </c>
      <c r="N808">
        <v>1332997200</v>
      </c>
      <c r="O808" s="14">
        <f>(((N808/60)/60)/24)+DATE(1970,1,1)</f>
        <v>40997.208333333336</v>
      </c>
      <c r="P808" t="b">
        <v>0</v>
      </c>
      <c r="Q808" t="b">
        <v>1</v>
      </c>
      <c r="R808" t="s">
        <v>53</v>
      </c>
      <c r="S808" t="s">
        <v>2037</v>
      </c>
      <c r="T808" t="s">
        <v>2050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8">
        <f>E809/D809</f>
        <v>2.64</v>
      </c>
      <c r="G809" t="s">
        <v>20</v>
      </c>
      <c r="H809">
        <v>43</v>
      </c>
      <c r="I809" s="10">
        <f>QUOTIENT(E809,H809)</f>
        <v>42</v>
      </c>
      <c r="J809" t="s">
        <v>21</v>
      </c>
      <c r="K809" t="s">
        <v>22</v>
      </c>
      <c r="L809">
        <v>1571115600</v>
      </c>
      <c r="M809" s="14">
        <f>(((L809/60)/60)/24)+DATE(1970,1,1)</f>
        <v>43753.208333333328</v>
      </c>
      <c r="N809">
        <v>1574920800</v>
      </c>
      <c r="O809" s="14">
        <f>(((N809/60)/60)/24)+DATE(1970,1,1)</f>
        <v>43797.25</v>
      </c>
      <c r="P809" t="b">
        <v>0</v>
      </c>
      <c r="Q809" t="b">
        <v>1</v>
      </c>
      <c r="R809" t="s">
        <v>33</v>
      </c>
      <c r="S809" t="s">
        <v>2033</v>
      </c>
      <c r="T809" t="s">
        <v>2034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8">
        <f>E810/D810</f>
        <v>0.30442307692307691</v>
      </c>
      <c r="G810" t="s">
        <v>14</v>
      </c>
      <c r="H810">
        <v>19</v>
      </c>
      <c r="I810" s="10">
        <f>QUOTIENT(E810,H810)</f>
        <v>83</v>
      </c>
      <c r="J810" t="s">
        <v>21</v>
      </c>
      <c r="K810" t="s">
        <v>22</v>
      </c>
      <c r="L810">
        <v>1463461200</v>
      </c>
      <c r="M810" s="14">
        <f>(((L810/60)/60)/24)+DATE(1970,1,1)</f>
        <v>42507.208333333328</v>
      </c>
      <c r="N810">
        <v>1464930000</v>
      </c>
      <c r="O810" s="14">
        <f>(((N810/60)/60)/24)+DATE(1970,1,1)</f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8">
        <f>E811/D811</f>
        <v>0.62880681818181816</v>
      </c>
      <c r="G811" t="s">
        <v>14</v>
      </c>
      <c r="H811">
        <v>2108</v>
      </c>
      <c r="I811" s="10">
        <f>QUOTIENT(E811,H811)</f>
        <v>42</v>
      </c>
      <c r="J811" t="s">
        <v>98</v>
      </c>
      <c r="K811" t="s">
        <v>99</v>
      </c>
      <c r="L811">
        <v>1344920400</v>
      </c>
      <c r="M811" s="14">
        <f>(((L811/60)/60)/24)+DATE(1970,1,1)</f>
        <v>41135.208333333336</v>
      </c>
      <c r="N811">
        <v>1345006800</v>
      </c>
      <c r="O811" s="14">
        <f>(((N811/60)/60)/24)+DATE(1970,1,1)</f>
        <v>41136.208333333336</v>
      </c>
      <c r="P811" t="b">
        <v>0</v>
      </c>
      <c r="Q811" t="b">
        <v>0</v>
      </c>
      <c r="R811" t="s">
        <v>42</v>
      </c>
      <c r="S811" t="s">
        <v>2037</v>
      </c>
      <c r="T811" t="s">
        <v>2051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8">
        <f>E812/D812</f>
        <v>1.9312499999999999</v>
      </c>
      <c r="G812" t="s">
        <v>20</v>
      </c>
      <c r="H812">
        <v>221</v>
      </c>
      <c r="I812" s="10">
        <f>QUOTIENT(E812,H812)</f>
        <v>55</v>
      </c>
      <c r="J812" t="s">
        <v>21</v>
      </c>
      <c r="K812" t="s">
        <v>22</v>
      </c>
      <c r="L812">
        <v>1511848800</v>
      </c>
      <c r="M812" s="14">
        <f>(((L812/60)/60)/24)+DATE(1970,1,1)</f>
        <v>43067.25</v>
      </c>
      <c r="N812">
        <v>1512712800</v>
      </c>
      <c r="O812" s="14">
        <f>(((N812/60)/60)/24)+DATE(1970,1,1)</f>
        <v>43077.25</v>
      </c>
      <c r="P812" t="b">
        <v>0</v>
      </c>
      <c r="Q812" t="b">
        <v>1</v>
      </c>
      <c r="R812" t="s">
        <v>33</v>
      </c>
      <c r="S812" t="s">
        <v>2033</v>
      </c>
      <c r="T812" t="s">
        <v>2034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8">
        <f>E813/D813</f>
        <v>0.77102702702702708</v>
      </c>
      <c r="G813" t="s">
        <v>14</v>
      </c>
      <c r="H813">
        <v>679</v>
      </c>
      <c r="I813" s="10">
        <f>QUOTIENT(E813,H813)</f>
        <v>105</v>
      </c>
      <c r="J813" t="s">
        <v>21</v>
      </c>
      <c r="K813" t="s">
        <v>22</v>
      </c>
      <c r="L813">
        <v>1452319200</v>
      </c>
      <c r="M813" s="14">
        <f>(((L813/60)/60)/24)+DATE(1970,1,1)</f>
        <v>42378.25</v>
      </c>
      <c r="N813">
        <v>1452492000</v>
      </c>
      <c r="O813" s="14">
        <f>(((N813/60)/60)/24)+DATE(1970,1,1)</f>
        <v>42380.25</v>
      </c>
      <c r="P813" t="b">
        <v>0</v>
      </c>
      <c r="Q813" t="b">
        <v>1</v>
      </c>
      <c r="R813" t="s">
        <v>89</v>
      </c>
      <c r="S813" t="s">
        <v>2055</v>
      </c>
      <c r="T813" t="s">
        <v>2056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8">
        <f>E814/D814</f>
        <v>2.2552763819095478</v>
      </c>
      <c r="G814" t="s">
        <v>20</v>
      </c>
      <c r="H814">
        <v>2805</v>
      </c>
      <c r="I814" s="10">
        <f>QUOTIENT(E814,H814)</f>
        <v>48</v>
      </c>
      <c r="J814" t="s">
        <v>15</v>
      </c>
      <c r="K814" t="s">
        <v>16</v>
      </c>
      <c r="L814">
        <v>1523854800</v>
      </c>
      <c r="M814" s="14">
        <f>(((L814/60)/60)/24)+DATE(1970,1,1)</f>
        <v>43206.208333333328</v>
      </c>
      <c r="N814">
        <v>1524286800</v>
      </c>
      <c r="O814" s="14">
        <f>(((N814/60)/60)/24)+DATE(1970,1,1)</f>
        <v>43211.208333333328</v>
      </c>
      <c r="P814" t="b">
        <v>0</v>
      </c>
      <c r="Q814" t="b">
        <v>0</v>
      </c>
      <c r="R814" t="s">
        <v>68</v>
      </c>
      <c r="S814" t="s">
        <v>2044</v>
      </c>
      <c r="T814" t="s">
        <v>2045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8">
        <f>E815/D815</f>
        <v>2.3940625</v>
      </c>
      <c r="G815" t="s">
        <v>20</v>
      </c>
      <c r="H815">
        <v>68</v>
      </c>
      <c r="I815" s="10">
        <f>QUOTIENT(E815,H815)</f>
        <v>112</v>
      </c>
      <c r="J815" t="s">
        <v>21</v>
      </c>
      <c r="K815" t="s">
        <v>22</v>
      </c>
      <c r="L815">
        <v>1346043600</v>
      </c>
      <c r="M815" s="14">
        <f>(((L815/60)/60)/24)+DATE(1970,1,1)</f>
        <v>41148.208333333336</v>
      </c>
      <c r="N815">
        <v>1346907600</v>
      </c>
      <c r="O815" s="14">
        <f>(((N815/60)/60)/24)+DATE(1970,1,1)</f>
        <v>41158.208333333336</v>
      </c>
      <c r="P815" t="b">
        <v>0</v>
      </c>
      <c r="Q815" t="b">
        <v>0</v>
      </c>
      <c r="R815" t="s">
        <v>89</v>
      </c>
      <c r="S815" t="s">
        <v>2055</v>
      </c>
      <c r="T815" t="s">
        <v>2056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8">
        <f>E816/D816</f>
        <v>0.921875</v>
      </c>
      <c r="G816" t="s">
        <v>14</v>
      </c>
      <c r="H816">
        <v>36</v>
      </c>
      <c r="I816" s="10">
        <f>QUOTIENT(E816,H816)</f>
        <v>81</v>
      </c>
      <c r="J816" t="s">
        <v>36</v>
      </c>
      <c r="K816" t="s">
        <v>37</v>
      </c>
      <c r="L816">
        <v>1464325200</v>
      </c>
      <c r="M816" s="14">
        <f>(((L816/60)/60)/24)+DATE(1970,1,1)</f>
        <v>42517.208333333328</v>
      </c>
      <c r="N816">
        <v>1464498000</v>
      </c>
      <c r="O816" s="14">
        <f>(((N816/60)/60)/24)+DATE(1970,1,1)</f>
        <v>42519.208333333328</v>
      </c>
      <c r="P816" t="b">
        <v>0</v>
      </c>
      <c r="Q816" t="b">
        <v>1</v>
      </c>
      <c r="R816" t="s">
        <v>23</v>
      </c>
      <c r="S816" t="s">
        <v>2039</v>
      </c>
      <c r="T816" t="s">
        <v>2040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8">
        <f>E817/D817</f>
        <v>1.3023333333333333</v>
      </c>
      <c r="G817" t="s">
        <v>20</v>
      </c>
      <c r="H817">
        <v>183</v>
      </c>
      <c r="I817" s="10">
        <f>QUOTIENT(E817,H817)</f>
        <v>64</v>
      </c>
      <c r="J817" t="s">
        <v>15</v>
      </c>
      <c r="K817" t="s">
        <v>16</v>
      </c>
      <c r="L817">
        <v>1511935200</v>
      </c>
      <c r="M817" s="14">
        <f>(((L817/60)/60)/24)+DATE(1970,1,1)</f>
        <v>43068.25</v>
      </c>
      <c r="N817">
        <v>1514181600</v>
      </c>
      <c r="O817" s="14">
        <f>(((N817/60)/60)/24)+DATE(1970,1,1)</f>
        <v>43094.25</v>
      </c>
      <c r="P817" t="b">
        <v>0</v>
      </c>
      <c r="Q817" t="b">
        <v>0</v>
      </c>
      <c r="R817" t="s">
        <v>23</v>
      </c>
      <c r="S817" t="s">
        <v>2039</v>
      </c>
      <c r="T817" t="s">
        <v>2040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8">
        <f>E818/D818</f>
        <v>6.1521739130434785</v>
      </c>
      <c r="G818" t="s">
        <v>20</v>
      </c>
      <c r="H818">
        <v>133</v>
      </c>
      <c r="I818" s="10">
        <f>QUOTIENT(E818,H818)</f>
        <v>106</v>
      </c>
      <c r="J818" t="s">
        <v>21</v>
      </c>
      <c r="K818" t="s">
        <v>22</v>
      </c>
      <c r="L818">
        <v>1392012000</v>
      </c>
      <c r="M818" s="14">
        <f>(((L818/60)/60)/24)+DATE(1970,1,1)</f>
        <v>41680.25</v>
      </c>
      <c r="N818">
        <v>1392184800</v>
      </c>
      <c r="O818" s="14">
        <f>(((N818/60)/60)/24)+DATE(1970,1,1)</f>
        <v>41682.25</v>
      </c>
      <c r="P818" t="b">
        <v>1</v>
      </c>
      <c r="Q818" t="b">
        <v>1</v>
      </c>
      <c r="R818" t="s">
        <v>33</v>
      </c>
      <c r="S818" t="s">
        <v>2033</v>
      </c>
      <c r="T818" t="s">
        <v>2034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8">
        <f>E819/D819</f>
        <v>3.687953216374269</v>
      </c>
      <c r="G819" t="s">
        <v>20</v>
      </c>
      <c r="H819">
        <v>2489</v>
      </c>
      <c r="I819" s="10">
        <f>QUOTIENT(E819,H819)</f>
        <v>76</v>
      </c>
      <c r="J819" t="s">
        <v>107</v>
      </c>
      <c r="K819" t="s">
        <v>108</v>
      </c>
      <c r="L819">
        <v>1556946000</v>
      </c>
      <c r="M819" s="14">
        <f>(((L819/60)/60)/24)+DATE(1970,1,1)</f>
        <v>43589.208333333328</v>
      </c>
      <c r="N819">
        <v>1559365200</v>
      </c>
      <c r="O819" s="14">
        <f>(((N819/60)/60)/24)+DATE(1970,1,1)</f>
        <v>43617.208333333328</v>
      </c>
      <c r="P819" t="b">
        <v>0</v>
      </c>
      <c r="Q819" t="b">
        <v>1</v>
      </c>
      <c r="R819" t="s">
        <v>68</v>
      </c>
      <c r="S819" t="s">
        <v>2044</v>
      </c>
      <c r="T819" t="s">
        <v>2045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8">
        <f>E820/D820</f>
        <v>10.948571428571428</v>
      </c>
      <c r="G820" t="s">
        <v>20</v>
      </c>
      <c r="H820">
        <v>69</v>
      </c>
      <c r="I820" s="10">
        <f>QUOTIENT(E820,H820)</f>
        <v>111</v>
      </c>
      <c r="J820" t="s">
        <v>21</v>
      </c>
      <c r="K820" t="s">
        <v>22</v>
      </c>
      <c r="L820">
        <v>1548050400</v>
      </c>
      <c r="M820" s="14">
        <f>(((L820/60)/60)/24)+DATE(1970,1,1)</f>
        <v>43486.25</v>
      </c>
      <c r="N820">
        <v>1549173600</v>
      </c>
      <c r="O820" s="14">
        <f>(((N820/60)/60)/24)+DATE(1970,1,1)</f>
        <v>43499.25</v>
      </c>
      <c r="P820" t="b">
        <v>0</v>
      </c>
      <c r="Q820" t="b">
        <v>1</v>
      </c>
      <c r="R820" t="s">
        <v>33</v>
      </c>
      <c r="S820" t="s">
        <v>2033</v>
      </c>
      <c r="T820" t="s">
        <v>2034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8">
        <f>E821/D821</f>
        <v>0.50662921348314605</v>
      </c>
      <c r="G821" t="s">
        <v>14</v>
      </c>
      <c r="H821">
        <v>47</v>
      </c>
      <c r="I821" s="10">
        <f>QUOTIENT(E821,H821)</f>
        <v>95</v>
      </c>
      <c r="J821" t="s">
        <v>21</v>
      </c>
      <c r="K821" t="s">
        <v>22</v>
      </c>
      <c r="L821">
        <v>1353736800</v>
      </c>
      <c r="M821" s="14">
        <f>(((L821/60)/60)/24)+DATE(1970,1,1)</f>
        <v>41237.25</v>
      </c>
      <c r="N821">
        <v>1355032800</v>
      </c>
      <c r="O821" s="14">
        <f>(((N821/60)/60)/24)+DATE(1970,1,1)</f>
        <v>41252.25</v>
      </c>
      <c r="P821" t="b">
        <v>1</v>
      </c>
      <c r="Q821" t="b">
        <v>0</v>
      </c>
      <c r="R821" t="s">
        <v>89</v>
      </c>
      <c r="S821" t="s">
        <v>2055</v>
      </c>
      <c r="T821" t="s">
        <v>2056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8">
        <f>E822/D822</f>
        <v>8.0060000000000002</v>
      </c>
      <c r="G822" t="s">
        <v>20</v>
      </c>
      <c r="H822">
        <v>279</v>
      </c>
      <c r="I822" s="10">
        <f>QUOTIENT(E822,H822)</f>
        <v>43</v>
      </c>
      <c r="J822" t="s">
        <v>40</v>
      </c>
      <c r="K822" t="s">
        <v>41</v>
      </c>
      <c r="L822">
        <v>1532840400</v>
      </c>
      <c r="M822" s="14">
        <f>(((L822/60)/60)/24)+DATE(1970,1,1)</f>
        <v>43310.208333333328</v>
      </c>
      <c r="N822">
        <v>1533963600</v>
      </c>
      <c r="O822" s="14">
        <f>(((N822/60)/60)/24)+DATE(1970,1,1)</f>
        <v>43323.208333333328</v>
      </c>
      <c r="P822" t="b">
        <v>0</v>
      </c>
      <c r="Q822" t="b">
        <v>1</v>
      </c>
      <c r="R822" t="s">
        <v>23</v>
      </c>
      <c r="S822" t="s">
        <v>2039</v>
      </c>
      <c r="T822" t="s">
        <v>2040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8">
        <f>E823/D823</f>
        <v>2.9128571428571428</v>
      </c>
      <c r="G823" t="s">
        <v>20</v>
      </c>
      <c r="H823">
        <v>210</v>
      </c>
      <c r="I823" s="10">
        <f>QUOTIENT(E823,H823)</f>
        <v>67</v>
      </c>
      <c r="J823" t="s">
        <v>21</v>
      </c>
      <c r="K823" t="s">
        <v>22</v>
      </c>
      <c r="L823">
        <v>1488261600</v>
      </c>
      <c r="M823" s="14">
        <f>(((L823/60)/60)/24)+DATE(1970,1,1)</f>
        <v>42794.25</v>
      </c>
      <c r="N823">
        <v>1489381200</v>
      </c>
      <c r="O823" s="14">
        <f>(((N823/60)/60)/24)+DATE(1970,1,1)</f>
        <v>42807.208333333328</v>
      </c>
      <c r="P823" t="b">
        <v>0</v>
      </c>
      <c r="Q823" t="b">
        <v>0</v>
      </c>
      <c r="R823" t="s">
        <v>42</v>
      </c>
      <c r="S823" t="s">
        <v>2037</v>
      </c>
      <c r="T823" t="s">
        <v>2051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8">
        <f>E824/D824</f>
        <v>3.4996666666666667</v>
      </c>
      <c r="G824" t="s">
        <v>20</v>
      </c>
      <c r="H824">
        <v>2100</v>
      </c>
      <c r="I824" s="10">
        <f>QUOTIENT(E824,H824)</f>
        <v>89</v>
      </c>
      <c r="J824" t="s">
        <v>21</v>
      </c>
      <c r="K824" t="s">
        <v>22</v>
      </c>
      <c r="L824">
        <v>1393567200</v>
      </c>
      <c r="M824" s="14">
        <f>(((L824/60)/60)/24)+DATE(1970,1,1)</f>
        <v>41698.25</v>
      </c>
      <c r="N824">
        <v>1395032400</v>
      </c>
      <c r="O824" s="14">
        <f>(((N824/60)/60)/24)+DATE(1970,1,1)</f>
        <v>41715.208333333336</v>
      </c>
      <c r="P824" t="b">
        <v>0</v>
      </c>
      <c r="Q824" t="b">
        <v>0</v>
      </c>
      <c r="R824" t="s">
        <v>23</v>
      </c>
      <c r="S824" t="s">
        <v>2039</v>
      </c>
      <c r="T824" t="s">
        <v>2040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8">
        <f>E825/D825</f>
        <v>3.5707317073170732</v>
      </c>
      <c r="G825" t="s">
        <v>20</v>
      </c>
      <c r="H825">
        <v>252</v>
      </c>
      <c r="I825" s="10">
        <f>QUOTIENT(E825,H825)</f>
        <v>58</v>
      </c>
      <c r="J825" t="s">
        <v>21</v>
      </c>
      <c r="K825" t="s">
        <v>22</v>
      </c>
      <c r="L825">
        <v>1410325200</v>
      </c>
      <c r="M825" s="14">
        <f>(((L825/60)/60)/24)+DATE(1970,1,1)</f>
        <v>41892.208333333336</v>
      </c>
      <c r="N825">
        <v>1412485200</v>
      </c>
      <c r="O825" s="14">
        <f>(((N825/60)/60)/24)+DATE(1970,1,1)</f>
        <v>41917.208333333336</v>
      </c>
      <c r="P825" t="b">
        <v>1</v>
      </c>
      <c r="Q825" t="b">
        <v>1</v>
      </c>
      <c r="R825" t="s">
        <v>23</v>
      </c>
      <c r="S825" t="s">
        <v>2039</v>
      </c>
      <c r="T825" t="s">
        <v>2040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8">
        <f>E826/D826</f>
        <v>1.2648941176470587</v>
      </c>
      <c r="G826" t="s">
        <v>20</v>
      </c>
      <c r="H826">
        <v>1280</v>
      </c>
      <c r="I826" s="10">
        <f>QUOTIENT(E826,H826)</f>
        <v>83</v>
      </c>
      <c r="J826" t="s">
        <v>21</v>
      </c>
      <c r="K826" t="s">
        <v>22</v>
      </c>
      <c r="L826">
        <v>1276923600</v>
      </c>
      <c r="M826" s="14">
        <f>(((L826/60)/60)/24)+DATE(1970,1,1)</f>
        <v>40348.208333333336</v>
      </c>
      <c r="N826">
        <v>1279688400</v>
      </c>
      <c r="O826" s="14">
        <f>(((N826/60)/60)/24)+DATE(1970,1,1)</f>
        <v>40380.208333333336</v>
      </c>
      <c r="P826" t="b">
        <v>0</v>
      </c>
      <c r="Q826" t="b">
        <v>1</v>
      </c>
      <c r="R826" t="s">
        <v>68</v>
      </c>
      <c r="S826" t="s">
        <v>2044</v>
      </c>
      <c r="T826" t="s">
        <v>2045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8">
        <f>E827/D827</f>
        <v>3.875</v>
      </c>
      <c r="G827" t="s">
        <v>20</v>
      </c>
      <c r="H827">
        <v>157</v>
      </c>
      <c r="I827" s="10">
        <f>QUOTIENT(E827,H827)</f>
        <v>88</v>
      </c>
      <c r="J827" t="s">
        <v>40</v>
      </c>
      <c r="K827" t="s">
        <v>41</v>
      </c>
      <c r="L827">
        <v>1500958800</v>
      </c>
      <c r="M827" s="14">
        <f>(((L827/60)/60)/24)+DATE(1970,1,1)</f>
        <v>42941.208333333328</v>
      </c>
      <c r="N827">
        <v>1501995600</v>
      </c>
      <c r="O827" s="14">
        <f>(((N827/60)/60)/24)+DATE(1970,1,1)</f>
        <v>42953.208333333328</v>
      </c>
      <c r="P827" t="b">
        <v>0</v>
      </c>
      <c r="Q827" t="b">
        <v>0</v>
      </c>
      <c r="R827" t="s">
        <v>100</v>
      </c>
      <c r="S827" t="s">
        <v>2037</v>
      </c>
      <c r="T827" t="s">
        <v>2058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8">
        <f>E828/D828</f>
        <v>4.5703571428571426</v>
      </c>
      <c r="G828" t="s">
        <v>20</v>
      </c>
      <c r="H828">
        <v>194</v>
      </c>
      <c r="I828" s="10">
        <f>QUOTIENT(E828,H828)</f>
        <v>65</v>
      </c>
      <c r="J828" t="s">
        <v>21</v>
      </c>
      <c r="K828" t="s">
        <v>22</v>
      </c>
      <c r="L828">
        <v>1292220000</v>
      </c>
      <c r="M828" s="14">
        <f>(((L828/60)/60)/24)+DATE(1970,1,1)</f>
        <v>40525.25</v>
      </c>
      <c r="N828">
        <v>1294639200</v>
      </c>
      <c r="O828" s="14">
        <f>(((N828/60)/60)/24)+DATE(1970,1,1)</f>
        <v>40553.25</v>
      </c>
      <c r="P828" t="b">
        <v>0</v>
      </c>
      <c r="Q828" t="b">
        <v>1</v>
      </c>
      <c r="R828" t="s">
        <v>33</v>
      </c>
      <c r="S828" t="s">
        <v>2033</v>
      </c>
      <c r="T828" t="s">
        <v>2034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8">
        <f>E829/D829</f>
        <v>2.6669565217391304</v>
      </c>
      <c r="G829" t="s">
        <v>20</v>
      </c>
      <c r="H829">
        <v>82</v>
      </c>
      <c r="I829" s="10">
        <f>QUOTIENT(E829,H829)</f>
        <v>74</v>
      </c>
      <c r="J829" t="s">
        <v>26</v>
      </c>
      <c r="K829" t="s">
        <v>27</v>
      </c>
      <c r="L829">
        <v>1304398800</v>
      </c>
      <c r="M829" s="14">
        <f>(((L829/60)/60)/24)+DATE(1970,1,1)</f>
        <v>40666.208333333336</v>
      </c>
      <c r="N829">
        <v>1305435600</v>
      </c>
      <c r="O829" s="14">
        <f>(((N829/60)/60)/24)+DATE(1970,1,1)</f>
        <v>40678.208333333336</v>
      </c>
      <c r="P829" t="b">
        <v>0</v>
      </c>
      <c r="Q829" t="b">
        <v>1</v>
      </c>
      <c r="R829" t="s">
        <v>53</v>
      </c>
      <c r="S829" t="s">
        <v>2037</v>
      </c>
      <c r="T829" t="s">
        <v>2050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8">
        <f>E830/D830</f>
        <v>0.69</v>
      </c>
      <c r="G830" t="s">
        <v>14</v>
      </c>
      <c r="H830">
        <v>70</v>
      </c>
      <c r="I830" s="10">
        <f>QUOTIENT(E830,H830)</f>
        <v>69</v>
      </c>
      <c r="J830" t="s">
        <v>21</v>
      </c>
      <c r="K830" t="s">
        <v>22</v>
      </c>
      <c r="L830">
        <v>1535432400</v>
      </c>
      <c r="M830" s="14">
        <f>(((L830/60)/60)/24)+DATE(1970,1,1)</f>
        <v>43340.208333333328</v>
      </c>
      <c r="N830">
        <v>1537592400</v>
      </c>
      <c r="O830" s="14">
        <f>(((N830/60)/60)/24)+DATE(1970,1,1)</f>
        <v>43365.208333333328</v>
      </c>
      <c r="P830" t="b">
        <v>0</v>
      </c>
      <c r="Q830" t="b">
        <v>0</v>
      </c>
      <c r="R830" t="s">
        <v>33</v>
      </c>
      <c r="S830" t="s">
        <v>2033</v>
      </c>
      <c r="T830" t="s">
        <v>2034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8">
        <f>E831/D831</f>
        <v>0.51343749999999999</v>
      </c>
      <c r="G831" t="s">
        <v>14</v>
      </c>
      <c r="H831">
        <v>154</v>
      </c>
      <c r="I831" s="10">
        <f>QUOTIENT(E831,H831)</f>
        <v>32</v>
      </c>
      <c r="J831" t="s">
        <v>21</v>
      </c>
      <c r="K831" t="s">
        <v>22</v>
      </c>
      <c r="L831">
        <v>1433826000</v>
      </c>
      <c r="M831" s="14">
        <f>(((L831/60)/60)/24)+DATE(1970,1,1)</f>
        <v>42164.208333333328</v>
      </c>
      <c r="N831">
        <v>1435122000</v>
      </c>
      <c r="O831" s="14">
        <f>(((N831/60)/60)/24)+DATE(1970,1,1)</f>
        <v>42179.208333333328</v>
      </c>
      <c r="P831" t="b">
        <v>0</v>
      </c>
      <c r="Q831" t="b">
        <v>0</v>
      </c>
      <c r="R831" t="s">
        <v>33</v>
      </c>
      <c r="S831" t="s">
        <v>2033</v>
      </c>
      <c r="T831" t="s">
        <v>2034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8">
        <f>E832/D832</f>
        <v>1.1710526315789473E-2</v>
      </c>
      <c r="G832" t="s">
        <v>14</v>
      </c>
      <c r="H832">
        <v>22</v>
      </c>
      <c r="I832" s="10">
        <f>QUOTIENT(E832,H832)</f>
        <v>64</v>
      </c>
      <c r="J832" t="s">
        <v>21</v>
      </c>
      <c r="K832" t="s">
        <v>22</v>
      </c>
      <c r="L832">
        <v>1514959200</v>
      </c>
      <c r="M832" s="14">
        <f>(((L832/60)/60)/24)+DATE(1970,1,1)</f>
        <v>43103.25</v>
      </c>
      <c r="N832">
        <v>1520056800</v>
      </c>
      <c r="O832" s="14">
        <f>(((N832/60)/60)/24)+DATE(1970,1,1)</f>
        <v>43162.25</v>
      </c>
      <c r="P832" t="b">
        <v>0</v>
      </c>
      <c r="Q832" t="b">
        <v>0</v>
      </c>
      <c r="R832" t="s">
        <v>33</v>
      </c>
      <c r="S832" t="s">
        <v>2033</v>
      </c>
      <c r="T832" t="s">
        <v>2034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8">
        <f>E833/D833</f>
        <v>1.089773429454171</v>
      </c>
      <c r="G833" t="s">
        <v>20</v>
      </c>
      <c r="H833">
        <v>4233</v>
      </c>
      <c r="I833" s="10">
        <f>QUOTIENT(E833,H833)</f>
        <v>24</v>
      </c>
      <c r="J833" t="s">
        <v>21</v>
      </c>
      <c r="K833" t="s">
        <v>22</v>
      </c>
      <c r="L833">
        <v>1332738000</v>
      </c>
      <c r="M833" s="14">
        <f>(((L833/60)/60)/24)+DATE(1970,1,1)</f>
        <v>40994.208333333336</v>
      </c>
      <c r="N833">
        <v>1335675600</v>
      </c>
      <c r="O833" s="14">
        <f>(((N833/60)/60)/24)+DATE(1970,1,1)</f>
        <v>41028.208333333336</v>
      </c>
      <c r="P833" t="b">
        <v>0</v>
      </c>
      <c r="Q833" t="b">
        <v>0</v>
      </c>
      <c r="R833" t="s">
        <v>122</v>
      </c>
      <c r="S833" t="s">
        <v>2042</v>
      </c>
      <c r="T833" t="s">
        <v>2043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8">
        <f>E834/D834</f>
        <v>3.1517592592592591</v>
      </c>
      <c r="G834" t="s">
        <v>20</v>
      </c>
      <c r="H834">
        <v>1297</v>
      </c>
      <c r="I834" s="10">
        <f>QUOTIENT(E834,H834)</f>
        <v>104</v>
      </c>
      <c r="J834" t="s">
        <v>36</v>
      </c>
      <c r="K834" t="s">
        <v>37</v>
      </c>
      <c r="L834">
        <v>1445490000</v>
      </c>
      <c r="M834" s="14">
        <f>(((L834/60)/60)/24)+DATE(1970,1,1)</f>
        <v>42299.208333333328</v>
      </c>
      <c r="N834">
        <v>1448431200</v>
      </c>
      <c r="O834" s="14">
        <f>(((N834/60)/60)/24)+DATE(1970,1,1)</f>
        <v>42333.25</v>
      </c>
      <c r="P834" t="b">
        <v>1</v>
      </c>
      <c r="Q834" t="b">
        <v>0</v>
      </c>
      <c r="R834" t="s">
        <v>206</v>
      </c>
      <c r="S834" t="s">
        <v>2044</v>
      </c>
      <c r="T834" t="s">
        <v>2052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8">
        <f>E835/D835</f>
        <v>1.5769117647058823</v>
      </c>
      <c r="G835" t="s">
        <v>20</v>
      </c>
      <c r="H835">
        <v>165</v>
      </c>
      <c r="I835" s="10">
        <f>QUOTIENT(E835,H835)</f>
        <v>64</v>
      </c>
      <c r="J835" t="s">
        <v>36</v>
      </c>
      <c r="K835" t="s">
        <v>37</v>
      </c>
      <c r="L835">
        <v>1297663200</v>
      </c>
      <c r="M835" s="14">
        <f>(((L835/60)/60)/24)+DATE(1970,1,1)</f>
        <v>40588.25</v>
      </c>
      <c r="N835">
        <v>1298613600</v>
      </c>
      <c r="O835" s="14">
        <f>(((N835/60)/60)/24)+DATE(1970,1,1)</f>
        <v>40599.25</v>
      </c>
      <c r="P835" t="b">
        <v>0</v>
      </c>
      <c r="Q835" t="b">
        <v>0</v>
      </c>
      <c r="R835" t="s">
        <v>206</v>
      </c>
      <c r="S835" t="s">
        <v>2044</v>
      </c>
      <c r="T835" t="s">
        <v>2052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8">
        <f>E836/D836</f>
        <v>1.5380821917808218</v>
      </c>
      <c r="G836" t="s">
        <v>20</v>
      </c>
      <c r="H836">
        <v>119</v>
      </c>
      <c r="I836" s="10">
        <f>QUOTIENT(E836,H836)</f>
        <v>94</v>
      </c>
      <c r="J836" t="s">
        <v>21</v>
      </c>
      <c r="K836" t="s">
        <v>22</v>
      </c>
      <c r="L836">
        <v>1371963600</v>
      </c>
      <c r="M836" s="14">
        <f>(((L836/60)/60)/24)+DATE(1970,1,1)</f>
        <v>41448.208333333336</v>
      </c>
      <c r="N836">
        <v>1372482000</v>
      </c>
      <c r="O836" s="14">
        <f>(((N836/60)/60)/24)+DATE(1970,1,1)</f>
        <v>41454.208333333336</v>
      </c>
      <c r="P836" t="b">
        <v>0</v>
      </c>
      <c r="Q836" t="b">
        <v>0</v>
      </c>
      <c r="R836" t="s">
        <v>33</v>
      </c>
      <c r="S836" t="s">
        <v>2033</v>
      </c>
      <c r="T836" t="s">
        <v>2034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8">
        <f>E837/D837</f>
        <v>0.89738979118329465</v>
      </c>
      <c r="G837" t="s">
        <v>14</v>
      </c>
      <c r="H837">
        <v>1758</v>
      </c>
      <c r="I837" s="10">
        <f>QUOTIENT(E837,H837)</f>
        <v>44</v>
      </c>
      <c r="J837" t="s">
        <v>21</v>
      </c>
      <c r="K837" t="s">
        <v>22</v>
      </c>
      <c r="L837">
        <v>1425103200</v>
      </c>
      <c r="M837" s="14">
        <f>(((L837/60)/60)/24)+DATE(1970,1,1)</f>
        <v>42063.25</v>
      </c>
      <c r="N837">
        <v>1425621600</v>
      </c>
      <c r="O837" s="14">
        <f>(((N837/60)/60)/24)+DATE(1970,1,1)</f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8">
        <f>E838/D838</f>
        <v>0.75135802469135804</v>
      </c>
      <c r="G838" t="s">
        <v>14</v>
      </c>
      <c r="H838">
        <v>94</v>
      </c>
      <c r="I838" s="10">
        <f>QUOTIENT(E838,H838)</f>
        <v>64</v>
      </c>
      <c r="J838" t="s">
        <v>21</v>
      </c>
      <c r="K838" t="s">
        <v>22</v>
      </c>
      <c r="L838">
        <v>1265349600</v>
      </c>
      <c r="M838" s="14">
        <f>(((L838/60)/60)/24)+DATE(1970,1,1)</f>
        <v>40214.25</v>
      </c>
      <c r="N838">
        <v>1266300000</v>
      </c>
      <c r="O838" s="14">
        <f>(((N838/60)/60)/24)+DATE(1970,1,1)</f>
        <v>40225.25</v>
      </c>
      <c r="P838" t="b">
        <v>0</v>
      </c>
      <c r="Q838" t="b">
        <v>0</v>
      </c>
      <c r="R838" t="s">
        <v>60</v>
      </c>
      <c r="S838" t="s">
        <v>2039</v>
      </c>
      <c r="T838" t="s">
        <v>2048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8">
        <f>E839/D839</f>
        <v>8.5288135593220336</v>
      </c>
      <c r="G839" t="s">
        <v>20</v>
      </c>
      <c r="H839">
        <v>1797</v>
      </c>
      <c r="I839" s="10">
        <f>QUOTIENT(E839,H839)</f>
        <v>84</v>
      </c>
      <c r="J839" t="s">
        <v>21</v>
      </c>
      <c r="K839" t="s">
        <v>22</v>
      </c>
      <c r="L839">
        <v>1301202000</v>
      </c>
      <c r="M839" s="14">
        <f>(((L839/60)/60)/24)+DATE(1970,1,1)</f>
        <v>40629.208333333336</v>
      </c>
      <c r="N839">
        <v>1305867600</v>
      </c>
      <c r="O839" s="14">
        <f>(((N839/60)/60)/24)+DATE(1970,1,1)</f>
        <v>40683.208333333336</v>
      </c>
      <c r="P839" t="b">
        <v>0</v>
      </c>
      <c r="Q839" t="b">
        <v>0</v>
      </c>
      <c r="R839" t="s">
        <v>159</v>
      </c>
      <c r="S839" t="s">
        <v>2039</v>
      </c>
      <c r="T839" t="s">
        <v>2047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8">
        <f>E840/D840</f>
        <v>1.3890625000000001</v>
      </c>
      <c r="G840" t="s">
        <v>20</v>
      </c>
      <c r="H840">
        <v>261</v>
      </c>
      <c r="I840" s="10">
        <f>QUOTIENT(E840,H840)</f>
        <v>34</v>
      </c>
      <c r="J840" t="s">
        <v>21</v>
      </c>
      <c r="K840" t="s">
        <v>22</v>
      </c>
      <c r="L840">
        <v>1538024400</v>
      </c>
      <c r="M840" s="14">
        <f>(((L840/60)/60)/24)+DATE(1970,1,1)</f>
        <v>43370.208333333328</v>
      </c>
      <c r="N840">
        <v>1538802000</v>
      </c>
      <c r="O840" s="14">
        <f>(((N840/60)/60)/24)+DATE(1970,1,1)</f>
        <v>43379.208333333328</v>
      </c>
      <c r="P840" t="b">
        <v>0</v>
      </c>
      <c r="Q840" t="b">
        <v>0</v>
      </c>
      <c r="R840" t="s">
        <v>33</v>
      </c>
      <c r="S840" t="s">
        <v>2033</v>
      </c>
      <c r="T840" t="s">
        <v>2034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8">
        <f>E841/D841</f>
        <v>1.9018181818181819</v>
      </c>
      <c r="G841" t="s">
        <v>20</v>
      </c>
      <c r="H841">
        <v>157</v>
      </c>
      <c r="I841" s="10">
        <f>QUOTIENT(E841,H841)</f>
        <v>93</v>
      </c>
      <c r="J841" t="s">
        <v>21</v>
      </c>
      <c r="K841" t="s">
        <v>22</v>
      </c>
      <c r="L841">
        <v>1395032400</v>
      </c>
      <c r="M841" s="14">
        <f>(((L841/60)/60)/24)+DATE(1970,1,1)</f>
        <v>41715.208333333336</v>
      </c>
      <c r="N841">
        <v>1398920400</v>
      </c>
      <c r="O841" s="14">
        <f>(((N841/60)/60)/24)+DATE(1970,1,1)</f>
        <v>41760.208333333336</v>
      </c>
      <c r="P841" t="b">
        <v>0</v>
      </c>
      <c r="Q841" t="b">
        <v>1</v>
      </c>
      <c r="R841" t="s">
        <v>42</v>
      </c>
      <c r="S841" t="s">
        <v>2037</v>
      </c>
      <c r="T841" t="s">
        <v>2051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8">
        <f>E842/D842</f>
        <v>1.0024333619948409</v>
      </c>
      <c r="G842" t="s">
        <v>20</v>
      </c>
      <c r="H842">
        <v>3533</v>
      </c>
      <c r="I842" s="10">
        <f>QUOTIENT(E842,H842)</f>
        <v>32</v>
      </c>
      <c r="J842" t="s">
        <v>21</v>
      </c>
      <c r="K842" t="s">
        <v>22</v>
      </c>
      <c r="L842">
        <v>1405486800</v>
      </c>
      <c r="M842" s="14">
        <f>(((L842/60)/60)/24)+DATE(1970,1,1)</f>
        <v>41836.208333333336</v>
      </c>
      <c r="N842">
        <v>1405659600</v>
      </c>
      <c r="O842" s="14">
        <f>(((N842/60)/60)/24)+DATE(1970,1,1)</f>
        <v>41838.208333333336</v>
      </c>
      <c r="P842" t="b">
        <v>0</v>
      </c>
      <c r="Q842" t="b">
        <v>1</v>
      </c>
      <c r="R842" t="s">
        <v>33</v>
      </c>
      <c r="S842" t="s">
        <v>2033</v>
      </c>
      <c r="T842" t="s">
        <v>2034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8">
        <f>E843/D843</f>
        <v>1.4275824175824177</v>
      </c>
      <c r="G843" t="s">
        <v>20</v>
      </c>
      <c r="H843">
        <v>155</v>
      </c>
      <c r="I843" s="10">
        <f>QUOTIENT(E843,H843)</f>
        <v>83</v>
      </c>
      <c r="J843" t="s">
        <v>21</v>
      </c>
      <c r="K843" t="s">
        <v>22</v>
      </c>
      <c r="L843">
        <v>1455861600</v>
      </c>
      <c r="M843" s="14">
        <f>(((L843/60)/60)/24)+DATE(1970,1,1)</f>
        <v>42419.25</v>
      </c>
      <c r="N843">
        <v>1457244000</v>
      </c>
      <c r="O843" s="14">
        <f>(((N843/60)/60)/24)+DATE(1970,1,1)</f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8">
        <f>E844/D844</f>
        <v>5.6313333333333331</v>
      </c>
      <c r="G844" t="s">
        <v>20</v>
      </c>
      <c r="H844">
        <v>132</v>
      </c>
      <c r="I844" s="10">
        <f>QUOTIENT(E844,H844)</f>
        <v>63</v>
      </c>
      <c r="J844" t="s">
        <v>107</v>
      </c>
      <c r="K844" t="s">
        <v>108</v>
      </c>
      <c r="L844">
        <v>1529038800</v>
      </c>
      <c r="M844" s="14">
        <f>(((L844/60)/60)/24)+DATE(1970,1,1)</f>
        <v>43266.208333333328</v>
      </c>
      <c r="N844">
        <v>1529298000</v>
      </c>
      <c r="O844" s="14">
        <f>(((N844/60)/60)/24)+DATE(1970,1,1)</f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2049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8">
        <f>E845/D845</f>
        <v>0.30715909090909088</v>
      </c>
      <c r="G845" t="s">
        <v>14</v>
      </c>
      <c r="H845">
        <v>33</v>
      </c>
      <c r="I845" s="10">
        <f>QUOTIENT(E845,H845)</f>
        <v>81</v>
      </c>
      <c r="J845" t="s">
        <v>21</v>
      </c>
      <c r="K845" t="s">
        <v>22</v>
      </c>
      <c r="L845">
        <v>1535259600</v>
      </c>
      <c r="M845" s="14">
        <f>(((L845/60)/60)/24)+DATE(1970,1,1)</f>
        <v>43338.208333333328</v>
      </c>
      <c r="N845">
        <v>1535778000</v>
      </c>
      <c r="O845" s="14">
        <f>(((N845/60)/60)/24)+DATE(1970,1,1)</f>
        <v>43344.208333333328</v>
      </c>
      <c r="P845" t="b">
        <v>0</v>
      </c>
      <c r="Q845" t="b">
        <v>0</v>
      </c>
      <c r="R845" t="s">
        <v>122</v>
      </c>
      <c r="S845" t="s">
        <v>2042</v>
      </c>
      <c r="T845" t="s">
        <v>2043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8">
        <f>E846/D846</f>
        <v>0.99397727272727276</v>
      </c>
      <c r="G846" t="s">
        <v>74</v>
      </c>
      <c r="H846">
        <v>94</v>
      </c>
      <c r="I846" s="10">
        <f>QUOTIENT(E846,H846)</f>
        <v>93</v>
      </c>
      <c r="J846" t="s">
        <v>21</v>
      </c>
      <c r="K846" t="s">
        <v>22</v>
      </c>
      <c r="L846">
        <v>1327212000</v>
      </c>
      <c r="M846" s="14">
        <f>(((L846/60)/60)/24)+DATE(1970,1,1)</f>
        <v>40930.25</v>
      </c>
      <c r="N846">
        <v>1327471200</v>
      </c>
      <c r="O846" s="14">
        <f>(((N846/60)/60)/24)+DATE(1970,1,1)</f>
        <v>40933.25</v>
      </c>
      <c r="P846" t="b">
        <v>0</v>
      </c>
      <c r="Q846" t="b">
        <v>0</v>
      </c>
      <c r="R846" t="s">
        <v>42</v>
      </c>
      <c r="S846" t="s">
        <v>2037</v>
      </c>
      <c r="T846" t="s">
        <v>2051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8">
        <f>E847/D847</f>
        <v>1.9754935622317598</v>
      </c>
      <c r="G847" t="s">
        <v>20</v>
      </c>
      <c r="H847">
        <v>1354</v>
      </c>
      <c r="I847" s="10">
        <f>QUOTIENT(E847,H847)</f>
        <v>101</v>
      </c>
      <c r="J847" t="s">
        <v>40</v>
      </c>
      <c r="K847" t="s">
        <v>41</v>
      </c>
      <c r="L847">
        <v>1526360400</v>
      </c>
      <c r="M847" s="14">
        <f>(((L847/60)/60)/24)+DATE(1970,1,1)</f>
        <v>43235.208333333328</v>
      </c>
      <c r="N847">
        <v>1529557200</v>
      </c>
      <c r="O847" s="14">
        <f>(((N847/60)/60)/24)+DATE(1970,1,1)</f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8">
        <f>E848/D848</f>
        <v>5.085</v>
      </c>
      <c r="G848" t="s">
        <v>20</v>
      </c>
      <c r="H848">
        <v>48</v>
      </c>
      <c r="I848" s="10">
        <f>QUOTIENT(E848,H848)</f>
        <v>105</v>
      </c>
      <c r="J848" t="s">
        <v>21</v>
      </c>
      <c r="K848" t="s">
        <v>22</v>
      </c>
      <c r="L848">
        <v>1532149200</v>
      </c>
      <c r="M848" s="14">
        <f>(((L848/60)/60)/24)+DATE(1970,1,1)</f>
        <v>43302.208333333328</v>
      </c>
      <c r="N848">
        <v>1535259600</v>
      </c>
      <c r="O848" s="14">
        <f>(((N848/60)/60)/24)+DATE(1970,1,1)</f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8">
        <f>E849/D849</f>
        <v>2.3774468085106384</v>
      </c>
      <c r="G849" t="s">
        <v>20</v>
      </c>
      <c r="H849">
        <v>110</v>
      </c>
      <c r="I849" s="10">
        <f>QUOTIENT(E849,H849)</f>
        <v>101</v>
      </c>
      <c r="J849" t="s">
        <v>21</v>
      </c>
      <c r="K849" t="s">
        <v>22</v>
      </c>
      <c r="L849">
        <v>1515304800</v>
      </c>
      <c r="M849" s="14">
        <f>(((L849/60)/60)/24)+DATE(1970,1,1)</f>
        <v>43107.25</v>
      </c>
      <c r="N849">
        <v>1515564000</v>
      </c>
      <c r="O849" s="14">
        <f>(((N849/60)/60)/24)+DATE(1970,1,1)</f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8">
        <f>E850/D850</f>
        <v>3.3846875000000001</v>
      </c>
      <c r="G850" t="s">
        <v>20</v>
      </c>
      <c r="H850">
        <v>172</v>
      </c>
      <c r="I850" s="10">
        <f>QUOTIENT(E850,H850)</f>
        <v>62</v>
      </c>
      <c r="J850" t="s">
        <v>21</v>
      </c>
      <c r="K850" t="s">
        <v>22</v>
      </c>
      <c r="L850">
        <v>1276318800</v>
      </c>
      <c r="M850" s="14">
        <f>(((L850/60)/60)/24)+DATE(1970,1,1)</f>
        <v>40341.208333333336</v>
      </c>
      <c r="N850">
        <v>1277096400</v>
      </c>
      <c r="O850" s="14">
        <f>(((N850/60)/60)/24)+DATE(1970,1,1)</f>
        <v>40350.208333333336</v>
      </c>
      <c r="P850" t="b">
        <v>0</v>
      </c>
      <c r="Q850" t="b">
        <v>0</v>
      </c>
      <c r="R850" t="s">
        <v>53</v>
      </c>
      <c r="S850" t="s">
        <v>2037</v>
      </c>
      <c r="T850" t="s">
        <v>2050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8">
        <f>E851/D851</f>
        <v>1.3308955223880596</v>
      </c>
      <c r="G851" t="s">
        <v>20</v>
      </c>
      <c r="H851">
        <v>307</v>
      </c>
      <c r="I851" s="10">
        <f>QUOTIENT(E851,H851)</f>
        <v>29</v>
      </c>
      <c r="J851" t="s">
        <v>21</v>
      </c>
      <c r="K851" t="s">
        <v>22</v>
      </c>
      <c r="L851">
        <v>1328767200</v>
      </c>
      <c r="M851" s="14">
        <f>(((L851/60)/60)/24)+DATE(1970,1,1)</f>
        <v>40948.25</v>
      </c>
      <c r="N851">
        <v>1329026400</v>
      </c>
      <c r="O851" s="14">
        <f>(((N851/60)/60)/24)+DATE(1970,1,1)</f>
        <v>40951.25</v>
      </c>
      <c r="P851" t="b">
        <v>0</v>
      </c>
      <c r="Q851" t="b">
        <v>1</v>
      </c>
      <c r="R851" t="s">
        <v>60</v>
      </c>
      <c r="S851" t="s">
        <v>2039</v>
      </c>
      <c r="T851" t="s">
        <v>2048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8">
        <f>E852/D852</f>
        <v>0.01</v>
      </c>
      <c r="G852" t="s">
        <v>14</v>
      </c>
      <c r="H852">
        <v>1</v>
      </c>
      <c r="I852" s="10">
        <f>QUOTIENT(E852,H852)</f>
        <v>1</v>
      </c>
      <c r="J852" t="s">
        <v>21</v>
      </c>
      <c r="K852" t="s">
        <v>22</v>
      </c>
      <c r="L852">
        <v>1321682400</v>
      </c>
      <c r="M852" s="14">
        <f>(((L852/60)/60)/24)+DATE(1970,1,1)</f>
        <v>40866.25</v>
      </c>
      <c r="N852">
        <v>1322978400</v>
      </c>
      <c r="O852" s="14">
        <f>(((N852/60)/60)/24)+DATE(1970,1,1)</f>
        <v>40881.25</v>
      </c>
      <c r="P852" t="b">
        <v>1</v>
      </c>
      <c r="Q852" t="b">
        <v>0</v>
      </c>
      <c r="R852" t="s">
        <v>23</v>
      </c>
      <c r="S852" t="s">
        <v>2039</v>
      </c>
      <c r="T852" t="s">
        <v>2040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8">
        <f>E853/D853</f>
        <v>2.0779999999999998</v>
      </c>
      <c r="G853" t="s">
        <v>20</v>
      </c>
      <c r="H853">
        <v>160</v>
      </c>
      <c r="I853" s="10">
        <f>QUOTIENT(E853,H853)</f>
        <v>77</v>
      </c>
      <c r="J853" t="s">
        <v>21</v>
      </c>
      <c r="K853" t="s">
        <v>22</v>
      </c>
      <c r="L853">
        <v>1335934800</v>
      </c>
      <c r="M853" s="14">
        <f>(((L853/60)/60)/24)+DATE(1970,1,1)</f>
        <v>41031.208333333336</v>
      </c>
      <c r="N853">
        <v>1338786000</v>
      </c>
      <c r="O853" s="14">
        <f>(((N853/60)/60)/24)+DATE(1970,1,1)</f>
        <v>41064.208333333336</v>
      </c>
      <c r="P853" t="b">
        <v>0</v>
      </c>
      <c r="Q853" t="b">
        <v>0</v>
      </c>
      <c r="R853" t="s">
        <v>50</v>
      </c>
      <c r="S853" t="s">
        <v>2039</v>
      </c>
      <c r="T853" t="s">
        <v>2041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8">
        <f>E854/D854</f>
        <v>0.51122448979591839</v>
      </c>
      <c r="G854" t="s">
        <v>14</v>
      </c>
      <c r="H854">
        <v>31</v>
      </c>
      <c r="I854" s="10">
        <f>QUOTIENT(E854,H854)</f>
        <v>80</v>
      </c>
      <c r="J854" t="s">
        <v>21</v>
      </c>
      <c r="K854" t="s">
        <v>22</v>
      </c>
      <c r="L854">
        <v>1310792400</v>
      </c>
      <c r="M854" s="14">
        <f>(((L854/60)/60)/24)+DATE(1970,1,1)</f>
        <v>40740.208333333336</v>
      </c>
      <c r="N854">
        <v>1311656400</v>
      </c>
      <c r="O854" s="14">
        <f>(((N854/60)/60)/24)+DATE(1970,1,1)</f>
        <v>40750.208333333336</v>
      </c>
      <c r="P854" t="b">
        <v>0</v>
      </c>
      <c r="Q854" t="b">
        <v>1</v>
      </c>
      <c r="R854" t="s">
        <v>89</v>
      </c>
      <c r="S854" t="s">
        <v>2055</v>
      </c>
      <c r="T854" t="s">
        <v>2056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8">
        <f>E855/D855</f>
        <v>6.5205847953216374</v>
      </c>
      <c r="G855" t="s">
        <v>20</v>
      </c>
      <c r="H855">
        <v>1467</v>
      </c>
      <c r="I855" s="10">
        <f>QUOTIENT(E855,H855)</f>
        <v>76</v>
      </c>
      <c r="J855" t="s">
        <v>15</v>
      </c>
      <c r="K855" t="s">
        <v>16</v>
      </c>
      <c r="L855">
        <v>1308546000</v>
      </c>
      <c r="M855" s="14">
        <f>(((L855/60)/60)/24)+DATE(1970,1,1)</f>
        <v>40714.208333333336</v>
      </c>
      <c r="N855">
        <v>1308978000</v>
      </c>
      <c r="O855" s="14">
        <f>(((N855/60)/60)/24)+DATE(1970,1,1)</f>
        <v>40719.208333333336</v>
      </c>
      <c r="P855" t="b">
        <v>0</v>
      </c>
      <c r="Q855" t="b">
        <v>1</v>
      </c>
      <c r="R855" t="s">
        <v>60</v>
      </c>
      <c r="S855" t="s">
        <v>2039</v>
      </c>
      <c r="T855" t="s">
        <v>2048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8">
        <f>E856/D856</f>
        <v>1.1363099415204678</v>
      </c>
      <c r="G856" t="s">
        <v>20</v>
      </c>
      <c r="H856">
        <v>2662</v>
      </c>
      <c r="I856" s="10">
        <f>QUOTIENT(E856,H856)</f>
        <v>72</v>
      </c>
      <c r="J856" t="s">
        <v>15</v>
      </c>
      <c r="K856" t="s">
        <v>16</v>
      </c>
      <c r="L856">
        <v>1574056800</v>
      </c>
      <c r="M856" s="14">
        <f>(((L856/60)/60)/24)+DATE(1970,1,1)</f>
        <v>43787.25</v>
      </c>
      <c r="N856">
        <v>1576389600</v>
      </c>
      <c r="O856" s="14">
        <f>(((N856/60)/60)/24)+DATE(1970,1,1)</f>
        <v>43814.25</v>
      </c>
      <c r="P856" t="b">
        <v>0</v>
      </c>
      <c r="Q856" t="b">
        <v>0</v>
      </c>
      <c r="R856" t="s">
        <v>119</v>
      </c>
      <c r="S856" t="s">
        <v>2044</v>
      </c>
      <c r="T856" t="s">
        <v>2054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8">
        <f>E857/D857</f>
        <v>1.0237606837606839</v>
      </c>
      <c r="G857" t="s">
        <v>20</v>
      </c>
      <c r="H857">
        <v>452</v>
      </c>
      <c r="I857" s="10">
        <f>QUOTIENT(E857,H857)</f>
        <v>53</v>
      </c>
      <c r="J857" t="s">
        <v>26</v>
      </c>
      <c r="K857" t="s">
        <v>27</v>
      </c>
      <c r="L857">
        <v>1308373200</v>
      </c>
      <c r="M857" s="14">
        <f>(((L857/60)/60)/24)+DATE(1970,1,1)</f>
        <v>40712.208333333336</v>
      </c>
      <c r="N857">
        <v>1311051600</v>
      </c>
      <c r="O857" s="14">
        <f>(((N857/60)/60)/24)+DATE(1970,1,1)</f>
        <v>40743.208333333336</v>
      </c>
      <c r="P857" t="b">
        <v>0</v>
      </c>
      <c r="Q857" t="b">
        <v>0</v>
      </c>
      <c r="R857" t="s">
        <v>33</v>
      </c>
      <c r="S857" t="s">
        <v>2033</v>
      </c>
      <c r="T857" t="s">
        <v>2034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8">
        <f>E858/D858</f>
        <v>3.5658333333333334</v>
      </c>
      <c r="G858" t="s">
        <v>20</v>
      </c>
      <c r="H858">
        <v>158</v>
      </c>
      <c r="I858" s="10">
        <f>QUOTIENT(E858,H858)</f>
        <v>54</v>
      </c>
      <c r="J858" t="s">
        <v>21</v>
      </c>
      <c r="K858" t="s">
        <v>22</v>
      </c>
      <c r="L858">
        <v>1335243600</v>
      </c>
      <c r="M858" s="14">
        <f>(((L858/60)/60)/24)+DATE(1970,1,1)</f>
        <v>41023.208333333336</v>
      </c>
      <c r="N858">
        <v>1336712400</v>
      </c>
      <c r="O858" s="14">
        <f>(((N858/60)/60)/24)+DATE(1970,1,1)</f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8">
        <f>E859/D859</f>
        <v>1.3986792452830188</v>
      </c>
      <c r="G859" t="s">
        <v>20</v>
      </c>
      <c r="H859">
        <v>225</v>
      </c>
      <c r="I859" s="10">
        <f>QUOTIENT(E859,H859)</f>
        <v>32</v>
      </c>
      <c r="J859" t="s">
        <v>98</v>
      </c>
      <c r="K859" t="s">
        <v>99</v>
      </c>
      <c r="L859">
        <v>1328421600</v>
      </c>
      <c r="M859" s="14">
        <f>(((L859/60)/60)/24)+DATE(1970,1,1)</f>
        <v>40944.25</v>
      </c>
      <c r="N859">
        <v>1330408800</v>
      </c>
      <c r="O859" s="14">
        <f>(((N859/60)/60)/24)+DATE(1970,1,1)</f>
        <v>40967.25</v>
      </c>
      <c r="P859" t="b">
        <v>1</v>
      </c>
      <c r="Q859" t="b">
        <v>0</v>
      </c>
      <c r="R859" t="s">
        <v>100</v>
      </c>
      <c r="S859" t="s">
        <v>2037</v>
      </c>
      <c r="T859" t="s">
        <v>2058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8">
        <f>E860/D860</f>
        <v>0.69450000000000001</v>
      </c>
      <c r="G860" t="s">
        <v>14</v>
      </c>
      <c r="H860">
        <v>35</v>
      </c>
      <c r="I860" s="10">
        <f>QUOTIENT(E860,H860)</f>
        <v>79</v>
      </c>
      <c r="J860" t="s">
        <v>21</v>
      </c>
      <c r="K860" t="s">
        <v>22</v>
      </c>
      <c r="L860">
        <v>1524286800</v>
      </c>
      <c r="M860" s="14">
        <f>(((L860/60)/60)/24)+DATE(1970,1,1)</f>
        <v>43211.208333333328</v>
      </c>
      <c r="N860">
        <v>1524891600</v>
      </c>
      <c r="O860" s="14">
        <f>(((N860/60)/60)/24)+DATE(1970,1,1)</f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8">
        <f>E861/D861</f>
        <v>0.35534246575342465</v>
      </c>
      <c r="G861" t="s">
        <v>14</v>
      </c>
      <c r="H861">
        <v>63</v>
      </c>
      <c r="I861" s="10">
        <f>QUOTIENT(E861,H861)</f>
        <v>41</v>
      </c>
      <c r="J861" t="s">
        <v>21</v>
      </c>
      <c r="K861" t="s">
        <v>22</v>
      </c>
      <c r="L861">
        <v>1362117600</v>
      </c>
      <c r="M861" s="14">
        <f>(((L861/60)/60)/24)+DATE(1970,1,1)</f>
        <v>41334.25</v>
      </c>
      <c r="N861">
        <v>1363669200</v>
      </c>
      <c r="O861" s="14">
        <f>(((N861/60)/60)/24)+DATE(1970,1,1)</f>
        <v>41352.208333333336</v>
      </c>
      <c r="P861" t="b">
        <v>0</v>
      </c>
      <c r="Q861" t="b">
        <v>1</v>
      </c>
      <c r="R861" t="s">
        <v>33</v>
      </c>
      <c r="S861" t="s">
        <v>2033</v>
      </c>
      <c r="T861" t="s">
        <v>2034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8">
        <f>E862/D862</f>
        <v>2.5165000000000002</v>
      </c>
      <c r="G862" t="s">
        <v>20</v>
      </c>
      <c r="H862">
        <v>65</v>
      </c>
      <c r="I862" s="10">
        <f>QUOTIENT(E862,H862)</f>
        <v>77</v>
      </c>
      <c r="J862" t="s">
        <v>21</v>
      </c>
      <c r="K862" t="s">
        <v>22</v>
      </c>
      <c r="L862">
        <v>1550556000</v>
      </c>
      <c r="M862" s="14">
        <f>(((L862/60)/60)/24)+DATE(1970,1,1)</f>
        <v>43515.25</v>
      </c>
      <c r="N862">
        <v>1551420000</v>
      </c>
      <c r="O862" s="14">
        <f>(((N862/60)/60)/24)+DATE(1970,1,1)</f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2049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8">
        <f>E863/D863</f>
        <v>1.0587500000000001</v>
      </c>
      <c r="G863" t="s">
        <v>20</v>
      </c>
      <c r="H863">
        <v>163</v>
      </c>
      <c r="I863" s="10">
        <f>QUOTIENT(E863,H863)</f>
        <v>57</v>
      </c>
      <c r="J863" t="s">
        <v>21</v>
      </c>
      <c r="K863" t="s">
        <v>22</v>
      </c>
      <c r="L863">
        <v>1269147600</v>
      </c>
      <c r="M863" s="14">
        <f>(((L863/60)/60)/24)+DATE(1970,1,1)</f>
        <v>40258.208333333336</v>
      </c>
      <c r="N863">
        <v>1269838800</v>
      </c>
      <c r="O863" s="14">
        <f>(((N863/60)/60)/24)+DATE(1970,1,1)</f>
        <v>40266.208333333336</v>
      </c>
      <c r="P863" t="b">
        <v>0</v>
      </c>
      <c r="Q863" t="b">
        <v>0</v>
      </c>
      <c r="R863" t="s">
        <v>33</v>
      </c>
      <c r="S863" t="s">
        <v>2033</v>
      </c>
      <c r="T863" t="s">
        <v>2034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8">
        <f>E864/D864</f>
        <v>1.8742857142857143</v>
      </c>
      <c r="G864" t="s">
        <v>20</v>
      </c>
      <c r="H864">
        <v>85</v>
      </c>
      <c r="I864" s="10">
        <f>QUOTIENT(E864,H864)</f>
        <v>77</v>
      </c>
      <c r="J864" t="s">
        <v>21</v>
      </c>
      <c r="K864" t="s">
        <v>22</v>
      </c>
      <c r="L864">
        <v>1312174800</v>
      </c>
      <c r="M864" s="14">
        <f>(((L864/60)/60)/24)+DATE(1970,1,1)</f>
        <v>40756.208333333336</v>
      </c>
      <c r="N864">
        <v>1312520400</v>
      </c>
      <c r="O864" s="14">
        <f>(((N864/60)/60)/24)+DATE(1970,1,1)</f>
        <v>40760.208333333336</v>
      </c>
      <c r="P864" t="b">
        <v>0</v>
      </c>
      <c r="Q864" t="b">
        <v>0</v>
      </c>
      <c r="R864" t="s">
        <v>33</v>
      </c>
      <c r="S864" t="s">
        <v>2033</v>
      </c>
      <c r="T864" t="s">
        <v>2034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8">
        <f>E865/D865</f>
        <v>3.8678571428571429</v>
      </c>
      <c r="G865" t="s">
        <v>20</v>
      </c>
      <c r="H865">
        <v>217</v>
      </c>
      <c r="I865" s="10">
        <f>QUOTIENT(E865,H865)</f>
        <v>24</v>
      </c>
      <c r="J865" t="s">
        <v>21</v>
      </c>
      <c r="K865" t="s">
        <v>22</v>
      </c>
      <c r="L865">
        <v>1434517200</v>
      </c>
      <c r="M865" s="14">
        <f>(((L865/60)/60)/24)+DATE(1970,1,1)</f>
        <v>42172.208333333328</v>
      </c>
      <c r="N865">
        <v>1436504400</v>
      </c>
      <c r="O865" s="14">
        <f>(((N865/60)/60)/24)+DATE(1970,1,1)</f>
        <v>42195.208333333328</v>
      </c>
      <c r="P865" t="b">
        <v>0</v>
      </c>
      <c r="Q865" t="b">
        <v>1</v>
      </c>
      <c r="R865" t="s">
        <v>269</v>
      </c>
      <c r="S865" t="s">
        <v>2037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8">
        <f>E866/D866</f>
        <v>3.4707142857142856</v>
      </c>
      <c r="G866" t="s">
        <v>20</v>
      </c>
      <c r="H866">
        <v>150</v>
      </c>
      <c r="I866" s="10">
        <f>QUOTIENT(E866,H866)</f>
        <v>97</v>
      </c>
      <c r="J866" t="s">
        <v>21</v>
      </c>
      <c r="K866" t="s">
        <v>22</v>
      </c>
      <c r="L866">
        <v>1471582800</v>
      </c>
      <c r="M866" s="14">
        <f>(((L866/60)/60)/24)+DATE(1970,1,1)</f>
        <v>42601.208333333328</v>
      </c>
      <c r="N866">
        <v>1472014800</v>
      </c>
      <c r="O866" s="14">
        <f>(((N866/60)/60)/24)+DATE(1970,1,1)</f>
        <v>42606.208333333328</v>
      </c>
      <c r="P866" t="b">
        <v>0</v>
      </c>
      <c r="Q866" t="b">
        <v>0</v>
      </c>
      <c r="R866" t="s">
        <v>100</v>
      </c>
      <c r="S866" t="s">
        <v>2037</v>
      </c>
      <c r="T866" t="s">
        <v>2058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8">
        <f>E867/D867</f>
        <v>1.8582098765432098</v>
      </c>
      <c r="G867" t="s">
        <v>20</v>
      </c>
      <c r="H867">
        <v>3272</v>
      </c>
      <c r="I867" s="10">
        <f>QUOTIENT(E867,H867)</f>
        <v>46</v>
      </c>
      <c r="J867" t="s">
        <v>21</v>
      </c>
      <c r="K867" t="s">
        <v>22</v>
      </c>
      <c r="L867">
        <v>1410757200</v>
      </c>
      <c r="M867" s="14">
        <f>(((L867/60)/60)/24)+DATE(1970,1,1)</f>
        <v>41897.208333333336</v>
      </c>
      <c r="N867">
        <v>1411534800</v>
      </c>
      <c r="O867" s="14">
        <f>(((N867/60)/60)/24)+DATE(1970,1,1)</f>
        <v>41906.208333333336</v>
      </c>
      <c r="P867" t="b">
        <v>0</v>
      </c>
      <c r="Q867" t="b">
        <v>0</v>
      </c>
      <c r="R867" t="s">
        <v>33</v>
      </c>
      <c r="S867" t="s">
        <v>2033</v>
      </c>
      <c r="T867" t="s">
        <v>2034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8">
        <f>E868/D868</f>
        <v>0.43241247264770238</v>
      </c>
      <c r="G868" t="s">
        <v>74</v>
      </c>
      <c r="H868">
        <v>898</v>
      </c>
      <c r="I868" s="10">
        <f>QUOTIENT(E868,H868)</f>
        <v>88</v>
      </c>
      <c r="J868" t="s">
        <v>21</v>
      </c>
      <c r="K868" t="s">
        <v>22</v>
      </c>
      <c r="L868">
        <v>1304830800</v>
      </c>
      <c r="M868" s="14">
        <f>(((L868/60)/60)/24)+DATE(1970,1,1)</f>
        <v>40671.208333333336</v>
      </c>
      <c r="N868">
        <v>1304917200</v>
      </c>
      <c r="O868" s="14">
        <f>(((N868/60)/60)/24)+DATE(1970,1,1)</f>
        <v>40672.208333333336</v>
      </c>
      <c r="P868" t="b">
        <v>0</v>
      </c>
      <c r="Q868" t="b">
        <v>0</v>
      </c>
      <c r="R868" t="s">
        <v>122</v>
      </c>
      <c r="S868" t="s">
        <v>2042</v>
      </c>
      <c r="T868" t="s">
        <v>2043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8">
        <f>E869/D869</f>
        <v>1.6243749999999999</v>
      </c>
      <c r="G869" t="s">
        <v>20</v>
      </c>
      <c r="H869">
        <v>300</v>
      </c>
      <c r="I869" s="10">
        <f>QUOTIENT(E869,H869)</f>
        <v>25</v>
      </c>
      <c r="J869" t="s">
        <v>21</v>
      </c>
      <c r="K869" t="s">
        <v>22</v>
      </c>
      <c r="L869">
        <v>1539061200</v>
      </c>
      <c r="M869" s="14">
        <f>(((L869/60)/60)/24)+DATE(1970,1,1)</f>
        <v>43382.208333333328</v>
      </c>
      <c r="N869">
        <v>1539579600</v>
      </c>
      <c r="O869" s="14">
        <f>(((N869/60)/60)/24)+DATE(1970,1,1)</f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8">
        <f>E870/D870</f>
        <v>1.8484285714285715</v>
      </c>
      <c r="G870" t="s">
        <v>20</v>
      </c>
      <c r="H870">
        <v>126</v>
      </c>
      <c r="I870" s="10">
        <f>QUOTIENT(E870,H870)</f>
        <v>102</v>
      </c>
      <c r="J870" t="s">
        <v>21</v>
      </c>
      <c r="K870" t="s">
        <v>22</v>
      </c>
      <c r="L870">
        <v>1381554000</v>
      </c>
      <c r="M870" s="14">
        <f>(((L870/60)/60)/24)+DATE(1970,1,1)</f>
        <v>41559.208333333336</v>
      </c>
      <c r="N870">
        <v>1382504400</v>
      </c>
      <c r="O870" s="14">
        <f>(((N870/60)/60)/24)+DATE(1970,1,1)</f>
        <v>41570.208333333336</v>
      </c>
      <c r="P870" t="b">
        <v>0</v>
      </c>
      <c r="Q870" t="b">
        <v>0</v>
      </c>
      <c r="R870" t="s">
        <v>33</v>
      </c>
      <c r="S870" t="s">
        <v>2033</v>
      </c>
      <c r="T870" t="s">
        <v>2034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8">
        <f>E871/D871</f>
        <v>0.23703520691785052</v>
      </c>
      <c r="G871" t="s">
        <v>14</v>
      </c>
      <c r="H871">
        <v>526</v>
      </c>
      <c r="I871" s="10">
        <f>QUOTIENT(E871,H871)</f>
        <v>72</v>
      </c>
      <c r="J871" t="s">
        <v>21</v>
      </c>
      <c r="K871" t="s">
        <v>22</v>
      </c>
      <c r="L871">
        <v>1277096400</v>
      </c>
      <c r="M871" s="14">
        <f>(((L871/60)/60)/24)+DATE(1970,1,1)</f>
        <v>40350.208333333336</v>
      </c>
      <c r="N871">
        <v>1278306000</v>
      </c>
      <c r="O871" s="14">
        <f>(((N871/60)/60)/24)+DATE(1970,1,1)</f>
        <v>40364.208333333336</v>
      </c>
      <c r="P871" t="b">
        <v>0</v>
      </c>
      <c r="Q871" t="b">
        <v>0</v>
      </c>
      <c r="R871" t="s">
        <v>53</v>
      </c>
      <c r="S871" t="s">
        <v>2037</v>
      </c>
      <c r="T871" t="s">
        <v>2050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8">
        <f>E872/D872</f>
        <v>0.89870129870129867</v>
      </c>
      <c r="G872" t="s">
        <v>14</v>
      </c>
      <c r="H872">
        <v>121</v>
      </c>
      <c r="I872" s="10">
        <f>QUOTIENT(E872,H872)</f>
        <v>57</v>
      </c>
      <c r="J872" t="s">
        <v>21</v>
      </c>
      <c r="K872" t="s">
        <v>22</v>
      </c>
      <c r="L872">
        <v>1440392400</v>
      </c>
      <c r="M872" s="14">
        <f>(((L872/60)/60)/24)+DATE(1970,1,1)</f>
        <v>42240.208333333328</v>
      </c>
      <c r="N872">
        <v>1442552400</v>
      </c>
      <c r="O872" s="14">
        <f>(((N872/60)/60)/24)+DATE(1970,1,1)</f>
        <v>42265.208333333328</v>
      </c>
      <c r="P872" t="b">
        <v>0</v>
      </c>
      <c r="Q872" t="b">
        <v>0</v>
      </c>
      <c r="R872" t="s">
        <v>33</v>
      </c>
      <c r="S872" t="s">
        <v>2033</v>
      </c>
      <c r="T872" t="s">
        <v>2034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8">
        <f>E873/D873</f>
        <v>2.7260419580419581</v>
      </c>
      <c r="G873" t="s">
        <v>20</v>
      </c>
      <c r="H873">
        <v>2320</v>
      </c>
      <c r="I873" s="10">
        <f>QUOTIENT(E873,H873)</f>
        <v>84</v>
      </c>
      <c r="J873" t="s">
        <v>21</v>
      </c>
      <c r="K873" t="s">
        <v>22</v>
      </c>
      <c r="L873">
        <v>1509512400</v>
      </c>
      <c r="M873" s="14">
        <f>(((L873/60)/60)/24)+DATE(1970,1,1)</f>
        <v>43040.208333333328</v>
      </c>
      <c r="N873">
        <v>1511071200</v>
      </c>
      <c r="O873" s="14">
        <f>(((N873/60)/60)/24)+DATE(1970,1,1)</f>
        <v>43058.25</v>
      </c>
      <c r="P873" t="b">
        <v>0</v>
      </c>
      <c r="Q873" t="b">
        <v>1</v>
      </c>
      <c r="R873" t="s">
        <v>33</v>
      </c>
      <c r="S873" t="s">
        <v>2033</v>
      </c>
      <c r="T873" t="s">
        <v>2034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8">
        <f>E874/D874</f>
        <v>1.7004255319148935</v>
      </c>
      <c r="G874" t="s">
        <v>20</v>
      </c>
      <c r="H874">
        <v>81</v>
      </c>
      <c r="I874" s="10">
        <f>QUOTIENT(E874,H874)</f>
        <v>98</v>
      </c>
      <c r="J874" t="s">
        <v>26</v>
      </c>
      <c r="K874" t="s">
        <v>27</v>
      </c>
      <c r="L874">
        <v>1535950800</v>
      </c>
      <c r="M874" s="14">
        <f>(((L874/60)/60)/24)+DATE(1970,1,1)</f>
        <v>43346.208333333328</v>
      </c>
      <c r="N874">
        <v>1536382800</v>
      </c>
      <c r="O874" s="14">
        <f>(((N874/60)/60)/24)+DATE(1970,1,1)</f>
        <v>43351.208333333328</v>
      </c>
      <c r="P874" t="b">
        <v>0</v>
      </c>
      <c r="Q874" t="b">
        <v>0</v>
      </c>
      <c r="R874" t="s">
        <v>474</v>
      </c>
      <c r="S874" t="s">
        <v>2037</v>
      </c>
      <c r="T874" t="s">
        <v>2053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8">
        <f>E875/D875</f>
        <v>1.8828503562945369</v>
      </c>
      <c r="G875" t="s">
        <v>20</v>
      </c>
      <c r="H875">
        <v>1887</v>
      </c>
      <c r="I875" s="10">
        <f>QUOTIENT(E875,H875)</f>
        <v>42</v>
      </c>
      <c r="J875" t="s">
        <v>21</v>
      </c>
      <c r="K875" t="s">
        <v>22</v>
      </c>
      <c r="L875">
        <v>1389160800</v>
      </c>
      <c r="M875" s="14">
        <f>(((L875/60)/60)/24)+DATE(1970,1,1)</f>
        <v>41647.25</v>
      </c>
      <c r="N875">
        <v>1389592800</v>
      </c>
      <c r="O875" s="14">
        <f>(((N875/60)/60)/24)+DATE(1970,1,1)</f>
        <v>41652.25</v>
      </c>
      <c r="P875" t="b">
        <v>0</v>
      </c>
      <c r="Q875" t="b">
        <v>0</v>
      </c>
      <c r="R875" t="s">
        <v>122</v>
      </c>
      <c r="S875" t="s">
        <v>2042</v>
      </c>
      <c r="T875" t="s">
        <v>2043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8">
        <f>E876/D876</f>
        <v>3.4693532338308457</v>
      </c>
      <c r="G876" t="s">
        <v>20</v>
      </c>
      <c r="H876">
        <v>4358</v>
      </c>
      <c r="I876" s="10">
        <f>QUOTIENT(E876,H876)</f>
        <v>32</v>
      </c>
      <c r="J876" t="s">
        <v>21</v>
      </c>
      <c r="K876" t="s">
        <v>22</v>
      </c>
      <c r="L876">
        <v>1271998800</v>
      </c>
      <c r="M876" s="14">
        <f>(((L876/60)/60)/24)+DATE(1970,1,1)</f>
        <v>40291.208333333336</v>
      </c>
      <c r="N876">
        <v>1275282000</v>
      </c>
      <c r="O876" s="14">
        <f>(((N876/60)/60)/24)+DATE(1970,1,1)</f>
        <v>40329.208333333336</v>
      </c>
      <c r="P876" t="b">
        <v>0</v>
      </c>
      <c r="Q876" t="b">
        <v>1</v>
      </c>
      <c r="R876" t="s">
        <v>122</v>
      </c>
      <c r="S876" t="s">
        <v>2042</v>
      </c>
      <c r="T876" t="s">
        <v>2043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8">
        <f>E877/D877</f>
        <v>0.6917721518987342</v>
      </c>
      <c r="G877" t="s">
        <v>14</v>
      </c>
      <c r="H877">
        <v>67</v>
      </c>
      <c r="I877" s="10">
        <f>QUOTIENT(E877,H877)</f>
        <v>81</v>
      </c>
      <c r="J877" t="s">
        <v>21</v>
      </c>
      <c r="K877" t="s">
        <v>22</v>
      </c>
      <c r="L877">
        <v>1294898400</v>
      </c>
      <c r="M877" s="14">
        <f>(((L877/60)/60)/24)+DATE(1970,1,1)</f>
        <v>40556.25</v>
      </c>
      <c r="N877">
        <v>1294984800</v>
      </c>
      <c r="O877" s="14">
        <f>(((N877/60)/60)/24)+DATE(1970,1,1)</f>
        <v>40557.25</v>
      </c>
      <c r="P877" t="b">
        <v>0</v>
      </c>
      <c r="Q877" t="b">
        <v>0</v>
      </c>
      <c r="R877" t="s">
        <v>23</v>
      </c>
      <c r="S877" t="s">
        <v>2039</v>
      </c>
      <c r="T877" t="s">
        <v>2040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8">
        <f>E878/D878</f>
        <v>0.25433734939759034</v>
      </c>
      <c r="G878" t="s">
        <v>14</v>
      </c>
      <c r="H878">
        <v>57</v>
      </c>
      <c r="I878" s="10">
        <f>QUOTIENT(E878,H878)</f>
        <v>37</v>
      </c>
      <c r="J878" t="s">
        <v>15</v>
      </c>
      <c r="K878" t="s">
        <v>16</v>
      </c>
      <c r="L878">
        <v>1559970000</v>
      </c>
      <c r="M878" s="14">
        <f>(((L878/60)/60)/24)+DATE(1970,1,1)</f>
        <v>43624.208333333328</v>
      </c>
      <c r="N878">
        <v>1562043600</v>
      </c>
      <c r="O878" s="14">
        <f>(((N878/60)/60)/24)+DATE(1970,1,1)</f>
        <v>43648.208333333328</v>
      </c>
      <c r="P878" t="b">
        <v>0</v>
      </c>
      <c r="Q878" t="b">
        <v>0</v>
      </c>
      <c r="R878" t="s">
        <v>122</v>
      </c>
      <c r="S878" t="s">
        <v>2042</v>
      </c>
      <c r="T878" t="s">
        <v>2043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8">
        <f>E879/D879</f>
        <v>0.77400977995110021</v>
      </c>
      <c r="G879" t="s">
        <v>14</v>
      </c>
      <c r="H879">
        <v>1229</v>
      </c>
      <c r="I879" s="10">
        <f>QUOTIENT(E879,H879)</f>
        <v>103</v>
      </c>
      <c r="J879" t="s">
        <v>21</v>
      </c>
      <c r="K879" t="s">
        <v>22</v>
      </c>
      <c r="L879">
        <v>1469509200</v>
      </c>
      <c r="M879" s="14">
        <f>(((L879/60)/60)/24)+DATE(1970,1,1)</f>
        <v>42577.208333333328</v>
      </c>
      <c r="N879">
        <v>1469595600</v>
      </c>
      <c r="O879" s="14">
        <f>(((N879/60)/60)/24)+DATE(1970,1,1)</f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8">
        <f>E880/D880</f>
        <v>0.37481481481481482</v>
      </c>
      <c r="G880" t="s">
        <v>14</v>
      </c>
      <c r="H880">
        <v>12</v>
      </c>
      <c r="I880" s="10">
        <f>QUOTIENT(E880,H880)</f>
        <v>84</v>
      </c>
      <c r="J880" t="s">
        <v>107</v>
      </c>
      <c r="K880" t="s">
        <v>108</v>
      </c>
      <c r="L880">
        <v>1579068000</v>
      </c>
      <c r="M880" s="14">
        <f>(((L880/60)/60)/24)+DATE(1970,1,1)</f>
        <v>43845.25</v>
      </c>
      <c r="N880">
        <v>1581141600</v>
      </c>
      <c r="O880" s="14">
        <f>(((N880/60)/60)/24)+DATE(1970,1,1)</f>
        <v>43869.25</v>
      </c>
      <c r="P880" t="b">
        <v>0</v>
      </c>
      <c r="Q880" t="b">
        <v>0</v>
      </c>
      <c r="R880" t="s">
        <v>148</v>
      </c>
      <c r="S880" t="s">
        <v>2039</v>
      </c>
      <c r="T880" t="s">
        <v>2046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8">
        <f>E881/D881</f>
        <v>5.4379999999999997</v>
      </c>
      <c r="G881" t="s">
        <v>20</v>
      </c>
      <c r="H881">
        <v>53</v>
      </c>
      <c r="I881" s="10">
        <f>QUOTIENT(E881,H881)</f>
        <v>102</v>
      </c>
      <c r="J881" t="s">
        <v>21</v>
      </c>
      <c r="K881" t="s">
        <v>22</v>
      </c>
      <c r="L881">
        <v>1487743200</v>
      </c>
      <c r="M881" s="14">
        <f>(((L881/60)/60)/24)+DATE(1970,1,1)</f>
        <v>42788.25</v>
      </c>
      <c r="N881">
        <v>1488520800</v>
      </c>
      <c r="O881" s="14">
        <f>(((N881/60)/60)/24)+DATE(1970,1,1)</f>
        <v>42797.25</v>
      </c>
      <c r="P881" t="b">
        <v>0</v>
      </c>
      <c r="Q881" t="b">
        <v>0</v>
      </c>
      <c r="R881" t="s">
        <v>68</v>
      </c>
      <c r="S881" t="s">
        <v>2044</v>
      </c>
      <c r="T881" t="s">
        <v>2045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8">
        <f>E882/D882</f>
        <v>2.2852189349112426</v>
      </c>
      <c r="G882" t="s">
        <v>20</v>
      </c>
      <c r="H882">
        <v>2414</v>
      </c>
      <c r="I882" s="10">
        <f>QUOTIENT(E882,H882)</f>
        <v>79</v>
      </c>
      <c r="J882" t="s">
        <v>21</v>
      </c>
      <c r="K882" t="s">
        <v>22</v>
      </c>
      <c r="L882">
        <v>1563685200</v>
      </c>
      <c r="M882" s="14">
        <f>(((L882/60)/60)/24)+DATE(1970,1,1)</f>
        <v>43667.208333333328</v>
      </c>
      <c r="N882">
        <v>1563858000</v>
      </c>
      <c r="O882" s="14">
        <f>(((N882/60)/60)/24)+DATE(1970,1,1)</f>
        <v>43669.208333333328</v>
      </c>
      <c r="P882" t="b">
        <v>0</v>
      </c>
      <c r="Q882" t="b">
        <v>0</v>
      </c>
      <c r="R882" t="s">
        <v>50</v>
      </c>
      <c r="S882" t="s">
        <v>2039</v>
      </c>
      <c r="T882" t="s">
        <v>2041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8">
        <f>E883/D883</f>
        <v>0.38948339483394834</v>
      </c>
      <c r="G883" t="s">
        <v>14</v>
      </c>
      <c r="H883">
        <v>452</v>
      </c>
      <c r="I883" s="10">
        <f>QUOTIENT(E883,H883)</f>
        <v>70</v>
      </c>
      <c r="J883" t="s">
        <v>21</v>
      </c>
      <c r="K883" t="s">
        <v>22</v>
      </c>
      <c r="L883">
        <v>1436418000</v>
      </c>
      <c r="M883" s="14">
        <f>(((L883/60)/60)/24)+DATE(1970,1,1)</f>
        <v>42194.208333333328</v>
      </c>
      <c r="N883">
        <v>1438923600</v>
      </c>
      <c r="O883" s="14">
        <f>(((N883/60)/60)/24)+DATE(1970,1,1)</f>
        <v>42223.208333333328</v>
      </c>
      <c r="P883" t="b">
        <v>0</v>
      </c>
      <c r="Q883" t="b">
        <v>1</v>
      </c>
      <c r="R883" t="s">
        <v>33</v>
      </c>
      <c r="S883" t="s">
        <v>2033</v>
      </c>
      <c r="T883" t="s">
        <v>2034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8">
        <f>E884/D884</f>
        <v>3.7</v>
      </c>
      <c r="G884" t="s">
        <v>20</v>
      </c>
      <c r="H884">
        <v>80</v>
      </c>
      <c r="I884" s="10">
        <f>QUOTIENT(E884,H884)</f>
        <v>37</v>
      </c>
      <c r="J884" t="s">
        <v>21</v>
      </c>
      <c r="K884" t="s">
        <v>22</v>
      </c>
      <c r="L884">
        <v>1421820000</v>
      </c>
      <c r="M884" s="14">
        <f>(((L884/60)/60)/24)+DATE(1970,1,1)</f>
        <v>42025.25</v>
      </c>
      <c r="N884">
        <v>1422165600</v>
      </c>
      <c r="O884" s="14">
        <f>(((N884/60)/60)/24)+DATE(1970,1,1)</f>
        <v>42029.25</v>
      </c>
      <c r="P884" t="b">
        <v>0</v>
      </c>
      <c r="Q884" t="b">
        <v>0</v>
      </c>
      <c r="R884" t="s">
        <v>33</v>
      </c>
      <c r="S884" t="s">
        <v>2033</v>
      </c>
      <c r="T884" t="s">
        <v>2034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8">
        <f>E885/D885</f>
        <v>2.3791176470588233</v>
      </c>
      <c r="G885" t="s">
        <v>20</v>
      </c>
      <c r="H885">
        <v>193</v>
      </c>
      <c r="I885" s="10">
        <f>QUOTIENT(E885,H885)</f>
        <v>41</v>
      </c>
      <c r="J885" t="s">
        <v>21</v>
      </c>
      <c r="K885" t="s">
        <v>22</v>
      </c>
      <c r="L885">
        <v>1274763600</v>
      </c>
      <c r="M885" s="14">
        <f>(((L885/60)/60)/24)+DATE(1970,1,1)</f>
        <v>40323.208333333336</v>
      </c>
      <c r="N885">
        <v>1277874000</v>
      </c>
      <c r="O885" s="14">
        <f>(((N885/60)/60)/24)+DATE(1970,1,1)</f>
        <v>40359.208333333336</v>
      </c>
      <c r="P885" t="b">
        <v>0</v>
      </c>
      <c r="Q885" t="b">
        <v>0</v>
      </c>
      <c r="R885" t="s">
        <v>100</v>
      </c>
      <c r="S885" t="s">
        <v>2037</v>
      </c>
      <c r="T885" t="s">
        <v>2058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8">
        <f>E886/D886</f>
        <v>0.64036299765807958</v>
      </c>
      <c r="G886" t="s">
        <v>14</v>
      </c>
      <c r="H886">
        <v>1886</v>
      </c>
      <c r="I886" s="10">
        <f>QUOTIENT(E886,H886)</f>
        <v>57</v>
      </c>
      <c r="J886" t="s">
        <v>21</v>
      </c>
      <c r="K886" t="s">
        <v>22</v>
      </c>
      <c r="L886">
        <v>1399179600</v>
      </c>
      <c r="M886" s="14">
        <f>(((L886/60)/60)/24)+DATE(1970,1,1)</f>
        <v>41763.208333333336</v>
      </c>
      <c r="N886">
        <v>1399352400</v>
      </c>
      <c r="O886" s="14">
        <f>(((N886/60)/60)/24)+DATE(1970,1,1)</f>
        <v>41765.208333333336</v>
      </c>
      <c r="P886" t="b">
        <v>0</v>
      </c>
      <c r="Q886" t="b">
        <v>1</v>
      </c>
      <c r="R886" t="s">
        <v>33</v>
      </c>
      <c r="S886" t="s">
        <v>2033</v>
      </c>
      <c r="T886" t="s">
        <v>2034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8">
        <f>E887/D887</f>
        <v>1.1827777777777777</v>
      </c>
      <c r="G887" t="s">
        <v>20</v>
      </c>
      <c r="H887">
        <v>52</v>
      </c>
      <c r="I887" s="10">
        <f>QUOTIENT(E887,H887)</f>
        <v>40</v>
      </c>
      <c r="J887" t="s">
        <v>21</v>
      </c>
      <c r="K887" t="s">
        <v>22</v>
      </c>
      <c r="L887">
        <v>1275800400</v>
      </c>
      <c r="M887" s="14">
        <f>(((L887/60)/60)/24)+DATE(1970,1,1)</f>
        <v>40335.208333333336</v>
      </c>
      <c r="N887">
        <v>1279083600</v>
      </c>
      <c r="O887" s="14">
        <f>(((N887/60)/60)/24)+DATE(1970,1,1)</f>
        <v>40373.208333333336</v>
      </c>
      <c r="P887" t="b">
        <v>0</v>
      </c>
      <c r="Q887" t="b">
        <v>0</v>
      </c>
      <c r="R887" t="s">
        <v>33</v>
      </c>
      <c r="S887" t="s">
        <v>2033</v>
      </c>
      <c r="T887" t="s">
        <v>2034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8">
        <f>E888/D888</f>
        <v>0.84824037184594958</v>
      </c>
      <c r="G888" t="s">
        <v>14</v>
      </c>
      <c r="H888">
        <v>1825</v>
      </c>
      <c r="I888" s="10">
        <f>QUOTIENT(E888,H888)</f>
        <v>69</v>
      </c>
      <c r="J888" t="s">
        <v>21</v>
      </c>
      <c r="K888" t="s">
        <v>22</v>
      </c>
      <c r="L888">
        <v>1282798800</v>
      </c>
      <c r="M888" s="14">
        <f>(((L888/60)/60)/24)+DATE(1970,1,1)</f>
        <v>40416.208333333336</v>
      </c>
      <c r="N888">
        <v>1284354000</v>
      </c>
      <c r="O888" s="14">
        <f>(((N888/60)/60)/24)+DATE(1970,1,1)</f>
        <v>40434.208333333336</v>
      </c>
      <c r="P888" t="b">
        <v>0</v>
      </c>
      <c r="Q888" t="b">
        <v>0</v>
      </c>
      <c r="R888" t="s">
        <v>60</v>
      </c>
      <c r="S888" t="s">
        <v>2039</v>
      </c>
      <c r="T888" t="s">
        <v>2048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8">
        <f>E889/D889</f>
        <v>0.29346153846153844</v>
      </c>
      <c r="G889" t="s">
        <v>14</v>
      </c>
      <c r="H889">
        <v>31</v>
      </c>
      <c r="I889" s="10">
        <f>QUOTIENT(E889,H889)</f>
        <v>73</v>
      </c>
      <c r="J889" t="s">
        <v>21</v>
      </c>
      <c r="K889" t="s">
        <v>22</v>
      </c>
      <c r="L889">
        <v>1437109200</v>
      </c>
      <c r="M889" s="14">
        <f>(((L889/60)/60)/24)+DATE(1970,1,1)</f>
        <v>42202.208333333328</v>
      </c>
      <c r="N889">
        <v>1441170000</v>
      </c>
      <c r="O889" s="14">
        <f>(((N889/60)/60)/24)+DATE(1970,1,1)</f>
        <v>42249.208333333328</v>
      </c>
      <c r="P889" t="b">
        <v>0</v>
      </c>
      <c r="Q889" t="b">
        <v>1</v>
      </c>
      <c r="R889" t="s">
        <v>33</v>
      </c>
      <c r="S889" t="s">
        <v>2033</v>
      </c>
      <c r="T889" t="s">
        <v>2034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8">
        <f>E890/D890</f>
        <v>2.0989655172413793</v>
      </c>
      <c r="G890" t="s">
        <v>20</v>
      </c>
      <c r="H890">
        <v>290</v>
      </c>
      <c r="I890" s="10">
        <f>QUOTIENT(E890,H890)</f>
        <v>41</v>
      </c>
      <c r="J890" t="s">
        <v>21</v>
      </c>
      <c r="K890" t="s">
        <v>22</v>
      </c>
      <c r="L890">
        <v>1491886800</v>
      </c>
      <c r="M890" s="14">
        <f>(((L890/60)/60)/24)+DATE(1970,1,1)</f>
        <v>42836.208333333328</v>
      </c>
      <c r="N890">
        <v>1493528400</v>
      </c>
      <c r="O890" s="14">
        <f>(((N890/60)/60)/24)+DATE(1970,1,1)</f>
        <v>42855.208333333328</v>
      </c>
      <c r="P890" t="b">
        <v>0</v>
      </c>
      <c r="Q890" t="b">
        <v>0</v>
      </c>
      <c r="R890" t="s">
        <v>33</v>
      </c>
      <c r="S890" t="s">
        <v>2033</v>
      </c>
      <c r="T890" t="s">
        <v>2034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8">
        <f>E891/D891</f>
        <v>1.697857142857143</v>
      </c>
      <c r="G891" t="s">
        <v>20</v>
      </c>
      <c r="H891">
        <v>122</v>
      </c>
      <c r="I891" s="10">
        <f>QUOTIENT(E891,H891)</f>
        <v>77</v>
      </c>
      <c r="J891" t="s">
        <v>21</v>
      </c>
      <c r="K891" t="s">
        <v>22</v>
      </c>
      <c r="L891">
        <v>1394600400</v>
      </c>
      <c r="M891" s="14">
        <f>(((L891/60)/60)/24)+DATE(1970,1,1)</f>
        <v>41710.208333333336</v>
      </c>
      <c r="N891">
        <v>1395205200</v>
      </c>
      <c r="O891" s="14">
        <f>(((N891/60)/60)/24)+DATE(1970,1,1)</f>
        <v>41717.208333333336</v>
      </c>
      <c r="P891" t="b">
        <v>0</v>
      </c>
      <c r="Q891" t="b">
        <v>1</v>
      </c>
      <c r="R891" t="s">
        <v>50</v>
      </c>
      <c r="S891" t="s">
        <v>2039</v>
      </c>
      <c r="T891" t="s">
        <v>2041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8">
        <f>E892/D892</f>
        <v>1.1595907738095239</v>
      </c>
      <c r="G892" t="s">
        <v>20</v>
      </c>
      <c r="H892">
        <v>1470</v>
      </c>
      <c r="I892" s="10">
        <f>QUOTIENT(E892,H892)</f>
        <v>106</v>
      </c>
      <c r="J892" t="s">
        <v>21</v>
      </c>
      <c r="K892" t="s">
        <v>22</v>
      </c>
      <c r="L892">
        <v>1561352400</v>
      </c>
      <c r="M892" s="14">
        <f>(((L892/60)/60)/24)+DATE(1970,1,1)</f>
        <v>43640.208333333328</v>
      </c>
      <c r="N892">
        <v>1561438800</v>
      </c>
      <c r="O892" s="14">
        <f>(((N892/60)/60)/24)+DATE(1970,1,1)</f>
        <v>43641.208333333328</v>
      </c>
      <c r="P892" t="b">
        <v>0</v>
      </c>
      <c r="Q892" t="b">
        <v>0</v>
      </c>
      <c r="R892" t="s">
        <v>60</v>
      </c>
      <c r="S892" t="s">
        <v>2039</v>
      </c>
      <c r="T892" t="s">
        <v>2048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8">
        <f>E893/D893</f>
        <v>2.5859999999999999</v>
      </c>
      <c r="G893" t="s">
        <v>20</v>
      </c>
      <c r="H893">
        <v>165</v>
      </c>
      <c r="I893" s="10">
        <f>QUOTIENT(E893,H893)</f>
        <v>47</v>
      </c>
      <c r="J893" t="s">
        <v>15</v>
      </c>
      <c r="K893" t="s">
        <v>16</v>
      </c>
      <c r="L893">
        <v>1322892000</v>
      </c>
      <c r="M893" s="14">
        <f>(((L893/60)/60)/24)+DATE(1970,1,1)</f>
        <v>40880.25</v>
      </c>
      <c r="N893">
        <v>1326693600</v>
      </c>
      <c r="O893" s="14">
        <f>(((N893/60)/60)/24)+DATE(1970,1,1)</f>
        <v>40924.25</v>
      </c>
      <c r="P893" t="b">
        <v>0</v>
      </c>
      <c r="Q893" t="b">
        <v>0</v>
      </c>
      <c r="R893" t="s">
        <v>42</v>
      </c>
      <c r="S893" t="s">
        <v>2037</v>
      </c>
      <c r="T893" t="s">
        <v>2051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8">
        <f>E894/D894</f>
        <v>2.3058333333333332</v>
      </c>
      <c r="G894" t="s">
        <v>20</v>
      </c>
      <c r="H894">
        <v>182</v>
      </c>
      <c r="I894" s="10">
        <f>QUOTIENT(E894,H894)</f>
        <v>76</v>
      </c>
      <c r="J894" t="s">
        <v>21</v>
      </c>
      <c r="K894" t="s">
        <v>22</v>
      </c>
      <c r="L894">
        <v>1274418000</v>
      </c>
      <c r="M894" s="14">
        <f>(((L894/60)/60)/24)+DATE(1970,1,1)</f>
        <v>40319.208333333336</v>
      </c>
      <c r="N894">
        <v>1277960400</v>
      </c>
      <c r="O894" s="14">
        <f>(((N894/60)/60)/24)+DATE(1970,1,1)</f>
        <v>40360.208333333336</v>
      </c>
      <c r="P894" t="b">
        <v>0</v>
      </c>
      <c r="Q894" t="b">
        <v>0</v>
      </c>
      <c r="R894" t="s">
        <v>206</v>
      </c>
      <c r="S894" t="s">
        <v>2044</v>
      </c>
      <c r="T894" t="s">
        <v>2052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8">
        <f>E895/D895</f>
        <v>1.2821428571428573</v>
      </c>
      <c r="G895" t="s">
        <v>20</v>
      </c>
      <c r="H895">
        <v>199</v>
      </c>
      <c r="I895" s="10">
        <f>QUOTIENT(E895,H895)</f>
        <v>54</v>
      </c>
      <c r="J895" t="s">
        <v>107</v>
      </c>
      <c r="K895" t="s">
        <v>108</v>
      </c>
      <c r="L895">
        <v>1434344400</v>
      </c>
      <c r="M895" s="14">
        <f>(((L895/60)/60)/24)+DATE(1970,1,1)</f>
        <v>42170.208333333328</v>
      </c>
      <c r="N895">
        <v>1434690000</v>
      </c>
      <c r="O895" s="14">
        <f>(((N895/60)/60)/24)+DATE(1970,1,1)</f>
        <v>42174.208333333328</v>
      </c>
      <c r="P895" t="b">
        <v>0</v>
      </c>
      <c r="Q895" t="b">
        <v>1</v>
      </c>
      <c r="R895" t="s">
        <v>42</v>
      </c>
      <c r="S895" t="s">
        <v>2037</v>
      </c>
      <c r="T895" t="s">
        <v>2051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8">
        <f>E896/D896</f>
        <v>1.8870588235294117</v>
      </c>
      <c r="G896" t="s">
        <v>20</v>
      </c>
      <c r="H896">
        <v>56</v>
      </c>
      <c r="I896" s="10">
        <f>QUOTIENT(E896,H896)</f>
        <v>57</v>
      </c>
      <c r="J896" t="s">
        <v>40</v>
      </c>
      <c r="K896" t="s">
        <v>41</v>
      </c>
      <c r="L896">
        <v>1373518800</v>
      </c>
      <c r="M896" s="14">
        <f>(((L896/60)/60)/24)+DATE(1970,1,1)</f>
        <v>41466.208333333336</v>
      </c>
      <c r="N896">
        <v>1376110800</v>
      </c>
      <c r="O896" s="14">
        <f>(((N896/60)/60)/24)+DATE(1970,1,1)</f>
        <v>41496.208333333336</v>
      </c>
      <c r="P896" t="b">
        <v>0</v>
      </c>
      <c r="Q896" t="b">
        <v>1</v>
      </c>
      <c r="R896" t="s">
        <v>269</v>
      </c>
      <c r="S896" t="s">
        <v>2037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8">
        <f>E897/D897</f>
        <v>6.9511889862327911E-2</v>
      </c>
      <c r="G897" t="s">
        <v>14</v>
      </c>
      <c r="H897">
        <v>107</v>
      </c>
      <c r="I897" s="10">
        <f>QUOTIENT(E897,H897)</f>
        <v>103</v>
      </c>
      <c r="J897" t="s">
        <v>21</v>
      </c>
      <c r="K897" t="s">
        <v>22</v>
      </c>
      <c r="L897">
        <v>1517637600</v>
      </c>
      <c r="M897" s="14">
        <f>(((L897/60)/60)/24)+DATE(1970,1,1)</f>
        <v>43134.25</v>
      </c>
      <c r="N897">
        <v>1518415200</v>
      </c>
      <c r="O897" s="14">
        <f>(((N897/60)/60)/24)+DATE(1970,1,1)</f>
        <v>43143.25</v>
      </c>
      <c r="P897" t="b">
        <v>0</v>
      </c>
      <c r="Q897" t="b">
        <v>0</v>
      </c>
      <c r="R897" t="s">
        <v>33</v>
      </c>
      <c r="S897" t="s">
        <v>2033</v>
      </c>
      <c r="T897" t="s">
        <v>2034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8">
        <f>E898/D898</f>
        <v>7.7443434343434348</v>
      </c>
      <c r="G898" t="s">
        <v>20</v>
      </c>
      <c r="H898">
        <v>1460</v>
      </c>
      <c r="I898" s="10">
        <f>QUOTIENT(E898,H898)</f>
        <v>105</v>
      </c>
      <c r="J898" t="s">
        <v>26</v>
      </c>
      <c r="K898" t="s">
        <v>27</v>
      </c>
      <c r="L898">
        <v>1310619600</v>
      </c>
      <c r="M898" s="14">
        <f>(((L898/60)/60)/24)+DATE(1970,1,1)</f>
        <v>40738.208333333336</v>
      </c>
      <c r="N898">
        <v>1310878800</v>
      </c>
      <c r="O898" s="14">
        <f>(((N898/60)/60)/24)+DATE(1970,1,1)</f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8">
        <f>E899/D899</f>
        <v>0.27693181818181817</v>
      </c>
      <c r="G899" t="s">
        <v>14</v>
      </c>
      <c r="H899">
        <v>27</v>
      </c>
      <c r="I899" s="10">
        <f>QUOTIENT(E899,H899)</f>
        <v>90</v>
      </c>
      <c r="J899" t="s">
        <v>21</v>
      </c>
      <c r="K899" t="s">
        <v>22</v>
      </c>
      <c r="L899">
        <v>1556427600</v>
      </c>
      <c r="M899" s="14">
        <f>(((L899/60)/60)/24)+DATE(1970,1,1)</f>
        <v>43583.208333333328</v>
      </c>
      <c r="N899">
        <v>1556600400</v>
      </c>
      <c r="O899" s="14">
        <f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2033</v>
      </c>
      <c r="T899" t="s">
        <v>2034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8">
        <f>E900/D900</f>
        <v>0.52479620323841425</v>
      </c>
      <c r="G900" t="s">
        <v>14</v>
      </c>
      <c r="H900">
        <v>1221</v>
      </c>
      <c r="I900" s="10">
        <f>QUOTIENT(E900,H900)</f>
        <v>76</v>
      </c>
      <c r="J900" t="s">
        <v>21</v>
      </c>
      <c r="K900" t="s">
        <v>22</v>
      </c>
      <c r="L900">
        <v>1576476000</v>
      </c>
      <c r="M900" s="14">
        <f>(((L900/60)/60)/24)+DATE(1970,1,1)</f>
        <v>43815.25</v>
      </c>
      <c r="N900">
        <v>1576994400</v>
      </c>
      <c r="O900" s="14">
        <f>(((N900/60)/60)/24)+DATE(1970,1,1)</f>
        <v>43821.25</v>
      </c>
      <c r="P900" t="b">
        <v>0</v>
      </c>
      <c r="Q900" t="b">
        <v>0</v>
      </c>
      <c r="R900" t="s">
        <v>42</v>
      </c>
      <c r="S900" t="s">
        <v>2037</v>
      </c>
      <c r="T900" t="s">
        <v>2051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8">
        <f>E901/D901</f>
        <v>4.0709677419354842</v>
      </c>
      <c r="G901" t="s">
        <v>20</v>
      </c>
      <c r="H901">
        <v>123</v>
      </c>
      <c r="I901" s="10">
        <f>QUOTIENT(E901,H901)</f>
        <v>102</v>
      </c>
      <c r="J901" t="s">
        <v>98</v>
      </c>
      <c r="K901" t="s">
        <v>99</v>
      </c>
      <c r="L901">
        <v>1381122000</v>
      </c>
      <c r="M901" s="14">
        <f>(((L901/60)/60)/24)+DATE(1970,1,1)</f>
        <v>41554.208333333336</v>
      </c>
      <c r="N901">
        <v>1382677200</v>
      </c>
      <c r="O901" s="14">
        <f>(((N901/60)/60)/24)+DATE(1970,1,1)</f>
        <v>41572.208333333336</v>
      </c>
      <c r="P901" t="b">
        <v>0</v>
      </c>
      <c r="Q901" t="b">
        <v>0</v>
      </c>
      <c r="R901" t="s">
        <v>159</v>
      </c>
      <c r="S901" t="s">
        <v>2039</v>
      </c>
      <c r="T901" t="s">
        <v>2047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8">
        <f>E902/D902</f>
        <v>0.02</v>
      </c>
      <c r="G902" t="s">
        <v>14</v>
      </c>
      <c r="H902">
        <v>1</v>
      </c>
      <c r="I902" s="10">
        <f>QUOTIENT(E902,H902)</f>
        <v>2</v>
      </c>
      <c r="J902" t="s">
        <v>21</v>
      </c>
      <c r="K902" t="s">
        <v>22</v>
      </c>
      <c r="L902">
        <v>1411102800</v>
      </c>
      <c r="M902" s="14">
        <f>(((L902/60)/60)/24)+DATE(1970,1,1)</f>
        <v>41901.208333333336</v>
      </c>
      <c r="N902">
        <v>1411189200</v>
      </c>
      <c r="O902" s="14">
        <f>(((N902/60)/60)/24)+DATE(1970,1,1)</f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8">
        <f>E903/D903</f>
        <v>1.5617857142857143</v>
      </c>
      <c r="G903" t="s">
        <v>20</v>
      </c>
      <c r="H903">
        <v>159</v>
      </c>
      <c r="I903" s="10">
        <f>QUOTIENT(E903,H903)</f>
        <v>55</v>
      </c>
      <c r="J903" t="s">
        <v>21</v>
      </c>
      <c r="K903" t="s">
        <v>22</v>
      </c>
      <c r="L903">
        <v>1531803600</v>
      </c>
      <c r="M903" s="14">
        <f>(((L903/60)/60)/24)+DATE(1970,1,1)</f>
        <v>43298.208333333328</v>
      </c>
      <c r="N903">
        <v>1534654800</v>
      </c>
      <c r="O903" s="14">
        <f>(((N903/60)/60)/24)+DATE(1970,1,1)</f>
        <v>43331.208333333328</v>
      </c>
      <c r="P903" t="b">
        <v>0</v>
      </c>
      <c r="Q903" t="b">
        <v>1</v>
      </c>
      <c r="R903" t="s">
        <v>23</v>
      </c>
      <c r="S903" t="s">
        <v>2039</v>
      </c>
      <c r="T903" t="s">
        <v>2040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8">
        <f>E904/D904</f>
        <v>2.5242857142857145</v>
      </c>
      <c r="G904" t="s">
        <v>20</v>
      </c>
      <c r="H904">
        <v>110</v>
      </c>
      <c r="I904" s="10">
        <f>QUOTIENT(E904,H904)</f>
        <v>32</v>
      </c>
      <c r="J904" t="s">
        <v>21</v>
      </c>
      <c r="K904" t="s">
        <v>22</v>
      </c>
      <c r="L904">
        <v>1454133600</v>
      </c>
      <c r="M904" s="14">
        <f>(((L904/60)/60)/24)+DATE(1970,1,1)</f>
        <v>42399.25</v>
      </c>
      <c r="N904">
        <v>1457762400</v>
      </c>
      <c r="O904" s="14">
        <f>(((N904/60)/60)/24)+DATE(1970,1,1)</f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8">
        <f>E905/D905</f>
        <v>1.729268292682927E-2</v>
      </c>
      <c r="G905" t="s">
        <v>47</v>
      </c>
      <c r="H905">
        <v>14</v>
      </c>
      <c r="I905" s="10">
        <f>QUOTIENT(E905,H905)</f>
        <v>50</v>
      </c>
      <c r="J905" t="s">
        <v>21</v>
      </c>
      <c r="K905" t="s">
        <v>22</v>
      </c>
      <c r="L905">
        <v>1336194000</v>
      </c>
      <c r="M905" s="14">
        <f>(((L905/60)/60)/24)+DATE(1970,1,1)</f>
        <v>41034.208333333336</v>
      </c>
      <c r="N905">
        <v>1337490000</v>
      </c>
      <c r="O905" s="14">
        <f>(((N905/60)/60)/24)+DATE(1970,1,1)</f>
        <v>41049.208333333336</v>
      </c>
      <c r="P905" t="b">
        <v>0</v>
      </c>
      <c r="Q905" t="b">
        <v>1</v>
      </c>
      <c r="R905" t="s">
        <v>68</v>
      </c>
      <c r="S905" t="s">
        <v>2044</v>
      </c>
      <c r="T905" t="s">
        <v>2045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8">
        <f>E906/D906</f>
        <v>0.12230769230769231</v>
      </c>
      <c r="G906" t="s">
        <v>14</v>
      </c>
      <c r="H906">
        <v>16</v>
      </c>
      <c r="I906" s="10">
        <f>QUOTIENT(E906,H906)</f>
        <v>49</v>
      </c>
      <c r="J906" t="s">
        <v>21</v>
      </c>
      <c r="K906" t="s">
        <v>22</v>
      </c>
      <c r="L906">
        <v>1349326800</v>
      </c>
      <c r="M906" s="14">
        <f>(((L906/60)/60)/24)+DATE(1970,1,1)</f>
        <v>41186.208333333336</v>
      </c>
      <c r="N906">
        <v>1349672400</v>
      </c>
      <c r="O906" s="14">
        <f>(((N906/60)/60)/24)+DATE(1970,1,1)</f>
        <v>41190.208333333336</v>
      </c>
      <c r="P906" t="b">
        <v>0</v>
      </c>
      <c r="Q906" t="b">
        <v>0</v>
      </c>
      <c r="R906" t="s">
        <v>133</v>
      </c>
      <c r="S906" t="s">
        <v>2044</v>
      </c>
      <c r="T906" t="s">
        <v>2057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8">
        <f>E907/D907</f>
        <v>1.6398734177215191</v>
      </c>
      <c r="G907" t="s">
        <v>20</v>
      </c>
      <c r="H907">
        <v>236</v>
      </c>
      <c r="I907" s="10">
        <f>QUOTIENT(E907,H907)</f>
        <v>54</v>
      </c>
      <c r="J907" t="s">
        <v>21</v>
      </c>
      <c r="K907" t="s">
        <v>22</v>
      </c>
      <c r="L907">
        <v>1379566800</v>
      </c>
      <c r="M907" s="14">
        <f>(((L907/60)/60)/24)+DATE(1970,1,1)</f>
        <v>41536.208333333336</v>
      </c>
      <c r="N907">
        <v>1379826000</v>
      </c>
      <c r="O907" s="14">
        <f>(((N907/60)/60)/24)+DATE(1970,1,1)</f>
        <v>41539.208333333336</v>
      </c>
      <c r="P907" t="b">
        <v>0</v>
      </c>
      <c r="Q907" t="b">
        <v>0</v>
      </c>
      <c r="R907" t="s">
        <v>33</v>
      </c>
      <c r="S907" t="s">
        <v>2033</v>
      </c>
      <c r="T907" t="s">
        <v>2034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8">
        <f>E908/D908</f>
        <v>1.6298181818181818</v>
      </c>
      <c r="G908" t="s">
        <v>20</v>
      </c>
      <c r="H908">
        <v>191</v>
      </c>
      <c r="I908" s="10">
        <f>QUOTIENT(E908,H908)</f>
        <v>46</v>
      </c>
      <c r="J908" t="s">
        <v>21</v>
      </c>
      <c r="K908" t="s">
        <v>22</v>
      </c>
      <c r="L908">
        <v>1494651600</v>
      </c>
      <c r="M908" s="14">
        <f>(((L908/60)/60)/24)+DATE(1970,1,1)</f>
        <v>42868.208333333328</v>
      </c>
      <c r="N908">
        <v>1497762000</v>
      </c>
      <c r="O908" s="14">
        <f>(((N908/60)/60)/24)+DATE(1970,1,1)</f>
        <v>42904.208333333328</v>
      </c>
      <c r="P908" t="b">
        <v>1</v>
      </c>
      <c r="Q908" t="b">
        <v>1</v>
      </c>
      <c r="R908" t="s">
        <v>42</v>
      </c>
      <c r="S908" t="s">
        <v>2037</v>
      </c>
      <c r="T908" t="s">
        <v>2051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8">
        <f>E909/D909</f>
        <v>0.20252747252747252</v>
      </c>
      <c r="G909" t="s">
        <v>14</v>
      </c>
      <c r="H909">
        <v>41</v>
      </c>
      <c r="I909" s="10">
        <f>QUOTIENT(E909,H909)</f>
        <v>44</v>
      </c>
      <c r="J909" t="s">
        <v>21</v>
      </c>
      <c r="K909" t="s">
        <v>22</v>
      </c>
      <c r="L909">
        <v>1303880400</v>
      </c>
      <c r="M909" s="14">
        <f>(((L909/60)/60)/24)+DATE(1970,1,1)</f>
        <v>40660.208333333336</v>
      </c>
      <c r="N909">
        <v>1304485200</v>
      </c>
      <c r="O909" s="14">
        <f>(((N909/60)/60)/24)+DATE(1970,1,1)</f>
        <v>40667.208333333336</v>
      </c>
      <c r="P909" t="b">
        <v>0</v>
      </c>
      <c r="Q909" t="b">
        <v>0</v>
      </c>
      <c r="R909" t="s">
        <v>33</v>
      </c>
      <c r="S909" t="s">
        <v>2033</v>
      </c>
      <c r="T909" t="s">
        <v>2034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8">
        <f>E910/D910</f>
        <v>3.1924083769633507</v>
      </c>
      <c r="G910" t="s">
        <v>20</v>
      </c>
      <c r="H910">
        <v>3934</v>
      </c>
      <c r="I910" s="10">
        <f>QUOTIENT(E910,H910)</f>
        <v>30</v>
      </c>
      <c r="J910" t="s">
        <v>21</v>
      </c>
      <c r="K910" t="s">
        <v>22</v>
      </c>
      <c r="L910">
        <v>1335934800</v>
      </c>
      <c r="M910" s="14">
        <f>(((L910/60)/60)/24)+DATE(1970,1,1)</f>
        <v>41031.208333333336</v>
      </c>
      <c r="N910">
        <v>1336885200</v>
      </c>
      <c r="O910" s="14">
        <f>(((N910/60)/60)/24)+DATE(1970,1,1)</f>
        <v>41042.208333333336</v>
      </c>
      <c r="P910" t="b">
        <v>0</v>
      </c>
      <c r="Q910" t="b">
        <v>0</v>
      </c>
      <c r="R910" t="s">
        <v>89</v>
      </c>
      <c r="S910" t="s">
        <v>2055</v>
      </c>
      <c r="T910" t="s">
        <v>2056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8">
        <f>E911/D911</f>
        <v>4.7894444444444444</v>
      </c>
      <c r="G911" t="s">
        <v>20</v>
      </c>
      <c r="H911">
        <v>80</v>
      </c>
      <c r="I911" s="10">
        <f>QUOTIENT(E911,H911)</f>
        <v>107</v>
      </c>
      <c r="J911" t="s">
        <v>15</v>
      </c>
      <c r="K911" t="s">
        <v>16</v>
      </c>
      <c r="L911">
        <v>1528088400</v>
      </c>
      <c r="M911" s="14">
        <f>(((L911/60)/60)/24)+DATE(1970,1,1)</f>
        <v>43255.208333333328</v>
      </c>
      <c r="N911">
        <v>1530421200</v>
      </c>
      <c r="O911" s="14">
        <f>(((N911/60)/60)/24)+DATE(1970,1,1)</f>
        <v>43282.208333333328</v>
      </c>
      <c r="P911" t="b">
        <v>0</v>
      </c>
      <c r="Q911" t="b">
        <v>1</v>
      </c>
      <c r="R911" t="s">
        <v>33</v>
      </c>
      <c r="S911" t="s">
        <v>2033</v>
      </c>
      <c r="T911" t="s">
        <v>2034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8">
        <f>E912/D912</f>
        <v>0.19556634304207121</v>
      </c>
      <c r="G912" t="s">
        <v>74</v>
      </c>
      <c r="H912">
        <v>296</v>
      </c>
      <c r="I912" s="10">
        <f>QUOTIENT(E912,H912)</f>
        <v>102</v>
      </c>
      <c r="J912" t="s">
        <v>21</v>
      </c>
      <c r="K912" t="s">
        <v>22</v>
      </c>
      <c r="L912">
        <v>1421906400</v>
      </c>
      <c r="M912" s="14">
        <f>(((L912/60)/60)/24)+DATE(1970,1,1)</f>
        <v>42026.25</v>
      </c>
      <c r="N912">
        <v>1421992800</v>
      </c>
      <c r="O912" s="14">
        <f>(((N912/60)/60)/24)+DATE(1970,1,1)</f>
        <v>42027.25</v>
      </c>
      <c r="P912" t="b">
        <v>0</v>
      </c>
      <c r="Q912" t="b">
        <v>0</v>
      </c>
      <c r="R912" t="s">
        <v>33</v>
      </c>
      <c r="S912" t="s">
        <v>2033</v>
      </c>
      <c r="T912" t="s">
        <v>2034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8">
        <f>E913/D913</f>
        <v>1.9894827586206896</v>
      </c>
      <c r="G913" t="s">
        <v>20</v>
      </c>
      <c r="H913">
        <v>462</v>
      </c>
      <c r="I913" s="10">
        <f>QUOTIENT(E913,H913)</f>
        <v>24</v>
      </c>
      <c r="J913" t="s">
        <v>21</v>
      </c>
      <c r="K913" t="s">
        <v>22</v>
      </c>
      <c r="L913">
        <v>1568005200</v>
      </c>
      <c r="M913" s="14">
        <f>(((L913/60)/60)/24)+DATE(1970,1,1)</f>
        <v>43717.208333333328</v>
      </c>
      <c r="N913">
        <v>1568178000</v>
      </c>
      <c r="O913" s="14">
        <f>(((N913/60)/60)/24)+DATE(1970,1,1)</f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8">
        <f>E914/D914</f>
        <v>7.95</v>
      </c>
      <c r="G914" t="s">
        <v>20</v>
      </c>
      <c r="H914">
        <v>179</v>
      </c>
      <c r="I914" s="10">
        <f>QUOTIENT(E914,H914)</f>
        <v>79</v>
      </c>
      <c r="J914" t="s">
        <v>21</v>
      </c>
      <c r="K914" t="s">
        <v>22</v>
      </c>
      <c r="L914">
        <v>1346821200</v>
      </c>
      <c r="M914" s="14">
        <f>(((L914/60)/60)/24)+DATE(1970,1,1)</f>
        <v>41157.208333333336</v>
      </c>
      <c r="N914">
        <v>1347944400</v>
      </c>
      <c r="O914" s="14">
        <f>(((N914/60)/60)/24)+DATE(1970,1,1)</f>
        <v>41170.208333333336</v>
      </c>
      <c r="P914" t="b">
        <v>1</v>
      </c>
      <c r="Q914" t="b">
        <v>0</v>
      </c>
      <c r="R914" t="s">
        <v>53</v>
      </c>
      <c r="S914" t="s">
        <v>2037</v>
      </c>
      <c r="T914" t="s">
        <v>2050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8">
        <f>E915/D915</f>
        <v>0.50621082621082625</v>
      </c>
      <c r="G915" t="s">
        <v>14</v>
      </c>
      <c r="H915">
        <v>523</v>
      </c>
      <c r="I915" s="10">
        <f>QUOTIENT(E915,H915)</f>
        <v>67</v>
      </c>
      <c r="J915" t="s">
        <v>26</v>
      </c>
      <c r="K915" t="s">
        <v>27</v>
      </c>
      <c r="L915">
        <v>1557637200</v>
      </c>
      <c r="M915" s="14">
        <f>(((L915/60)/60)/24)+DATE(1970,1,1)</f>
        <v>43597.208333333328</v>
      </c>
      <c r="N915">
        <v>1558760400</v>
      </c>
      <c r="O915" s="14">
        <f>(((N915/60)/60)/24)+DATE(1970,1,1)</f>
        <v>43610.208333333328</v>
      </c>
      <c r="P915" t="b">
        <v>0</v>
      </c>
      <c r="Q915" t="b">
        <v>0</v>
      </c>
      <c r="R915" t="s">
        <v>53</v>
      </c>
      <c r="S915" t="s">
        <v>2037</v>
      </c>
      <c r="T915" t="s">
        <v>2050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8">
        <f>E916/D916</f>
        <v>0.57437499999999997</v>
      </c>
      <c r="G916" t="s">
        <v>14</v>
      </c>
      <c r="H916">
        <v>141</v>
      </c>
      <c r="I916" s="10">
        <f>QUOTIENT(E916,H916)</f>
        <v>26</v>
      </c>
      <c r="J916" t="s">
        <v>40</v>
      </c>
      <c r="K916" t="s">
        <v>41</v>
      </c>
      <c r="L916">
        <v>1375592400</v>
      </c>
      <c r="M916" s="14">
        <f>(((L916/60)/60)/24)+DATE(1970,1,1)</f>
        <v>41490.208333333336</v>
      </c>
      <c r="N916">
        <v>1376629200</v>
      </c>
      <c r="O916" s="14">
        <f>(((N916/60)/60)/24)+DATE(1970,1,1)</f>
        <v>41502.208333333336</v>
      </c>
      <c r="P916" t="b">
        <v>0</v>
      </c>
      <c r="Q916" t="b">
        <v>0</v>
      </c>
      <c r="R916" t="s">
        <v>33</v>
      </c>
      <c r="S916" t="s">
        <v>2033</v>
      </c>
      <c r="T916" t="s">
        <v>2034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8">
        <f>E917/D917</f>
        <v>1.5562827640984909</v>
      </c>
      <c r="G917" t="s">
        <v>20</v>
      </c>
      <c r="H917">
        <v>1866</v>
      </c>
      <c r="I917" s="10">
        <f>QUOTIENT(E917,H917)</f>
        <v>105</v>
      </c>
      <c r="J917" t="s">
        <v>40</v>
      </c>
      <c r="K917" t="s">
        <v>41</v>
      </c>
      <c r="L917">
        <v>1503982800</v>
      </c>
      <c r="M917" s="14">
        <f>(((L917/60)/60)/24)+DATE(1970,1,1)</f>
        <v>42976.208333333328</v>
      </c>
      <c r="N917">
        <v>1504760400</v>
      </c>
      <c r="O917" s="14">
        <f>(((N917/60)/60)/24)+DATE(1970,1,1)</f>
        <v>42985.208333333328</v>
      </c>
      <c r="P917" t="b">
        <v>0</v>
      </c>
      <c r="Q917" t="b">
        <v>0</v>
      </c>
      <c r="R917" t="s">
        <v>269</v>
      </c>
      <c r="S917" t="s">
        <v>2037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8">
        <f>E918/D918</f>
        <v>0.36297297297297298</v>
      </c>
      <c r="G918" t="s">
        <v>14</v>
      </c>
      <c r="H918">
        <v>52</v>
      </c>
      <c r="I918" s="10">
        <f>QUOTIENT(E918,H918)</f>
        <v>25</v>
      </c>
      <c r="J918" t="s">
        <v>21</v>
      </c>
      <c r="K918" t="s">
        <v>22</v>
      </c>
      <c r="L918">
        <v>1418882400</v>
      </c>
      <c r="M918" s="14">
        <f>(((L918/60)/60)/24)+DATE(1970,1,1)</f>
        <v>41991.25</v>
      </c>
      <c r="N918">
        <v>1419660000</v>
      </c>
      <c r="O918" s="14">
        <f>(((N918/60)/60)/24)+DATE(1970,1,1)</f>
        <v>42000.25</v>
      </c>
      <c r="P918" t="b">
        <v>0</v>
      </c>
      <c r="Q918" t="b">
        <v>0</v>
      </c>
      <c r="R918" t="s">
        <v>122</v>
      </c>
      <c r="S918" t="s">
        <v>2042</v>
      </c>
      <c r="T918" t="s">
        <v>2043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8">
        <f>E919/D919</f>
        <v>0.58250000000000002</v>
      </c>
      <c r="G919" t="s">
        <v>47</v>
      </c>
      <c r="H919">
        <v>27</v>
      </c>
      <c r="I919" s="10">
        <f>QUOTIENT(E919,H919)</f>
        <v>77</v>
      </c>
      <c r="J919" t="s">
        <v>40</v>
      </c>
      <c r="K919" t="s">
        <v>41</v>
      </c>
      <c r="L919">
        <v>1309237200</v>
      </c>
      <c r="M919" s="14">
        <f>(((L919/60)/60)/24)+DATE(1970,1,1)</f>
        <v>40722.208333333336</v>
      </c>
      <c r="N919">
        <v>1311310800</v>
      </c>
      <c r="O919" s="14">
        <f>(((N919/60)/60)/24)+DATE(1970,1,1)</f>
        <v>40746.208333333336</v>
      </c>
      <c r="P919" t="b">
        <v>0</v>
      </c>
      <c r="Q919" t="b">
        <v>1</v>
      </c>
      <c r="R919" t="s">
        <v>100</v>
      </c>
      <c r="S919" t="s">
        <v>2037</v>
      </c>
      <c r="T919" t="s">
        <v>2058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8">
        <f>E920/D920</f>
        <v>2.3739473684210526</v>
      </c>
      <c r="G920" t="s">
        <v>20</v>
      </c>
      <c r="H920">
        <v>156</v>
      </c>
      <c r="I920" s="10">
        <f>QUOTIENT(E920,H920)</f>
        <v>57</v>
      </c>
      <c r="J920" t="s">
        <v>98</v>
      </c>
      <c r="K920" t="s">
        <v>99</v>
      </c>
      <c r="L920">
        <v>1343365200</v>
      </c>
      <c r="M920" s="14">
        <f>(((L920/60)/60)/24)+DATE(1970,1,1)</f>
        <v>41117.208333333336</v>
      </c>
      <c r="N920">
        <v>1344315600</v>
      </c>
      <c r="O920" s="14">
        <f>(((N920/60)/60)/24)+DATE(1970,1,1)</f>
        <v>41128.208333333336</v>
      </c>
      <c r="P920" t="b">
        <v>0</v>
      </c>
      <c r="Q920" t="b">
        <v>0</v>
      </c>
      <c r="R920" t="s">
        <v>133</v>
      </c>
      <c r="S920" t="s">
        <v>2044</v>
      </c>
      <c r="T920" t="s">
        <v>2057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8">
        <f>E921/D921</f>
        <v>0.58750000000000002</v>
      </c>
      <c r="G921" t="s">
        <v>14</v>
      </c>
      <c r="H921">
        <v>225</v>
      </c>
      <c r="I921" s="10">
        <f>QUOTIENT(E921,H921)</f>
        <v>92</v>
      </c>
      <c r="J921" t="s">
        <v>26</v>
      </c>
      <c r="K921" t="s">
        <v>27</v>
      </c>
      <c r="L921">
        <v>1507957200</v>
      </c>
      <c r="M921" s="14">
        <f>(((L921/60)/60)/24)+DATE(1970,1,1)</f>
        <v>43022.208333333328</v>
      </c>
      <c r="N921">
        <v>1510725600</v>
      </c>
      <c r="O921" s="14">
        <f>(((N921/60)/60)/24)+DATE(1970,1,1)</f>
        <v>43054.25</v>
      </c>
      <c r="P921" t="b">
        <v>0</v>
      </c>
      <c r="Q921" t="b">
        <v>1</v>
      </c>
      <c r="R921" t="s">
        <v>33</v>
      </c>
      <c r="S921" t="s">
        <v>2033</v>
      </c>
      <c r="T921" t="s">
        <v>2034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8">
        <f>E922/D922</f>
        <v>1.8256603773584905</v>
      </c>
      <c r="G922" t="s">
        <v>20</v>
      </c>
      <c r="H922">
        <v>255</v>
      </c>
      <c r="I922" s="10">
        <f>QUOTIENT(E922,H922)</f>
        <v>37</v>
      </c>
      <c r="J922" t="s">
        <v>21</v>
      </c>
      <c r="K922" t="s">
        <v>22</v>
      </c>
      <c r="L922">
        <v>1549519200</v>
      </c>
      <c r="M922" s="14">
        <f>(((L922/60)/60)/24)+DATE(1970,1,1)</f>
        <v>43503.25</v>
      </c>
      <c r="N922">
        <v>1551247200</v>
      </c>
      <c r="O922" s="14">
        <f>(((N922/60)/60)/24)+DATE(1970,1,1)</f>
        <v>43523.25</v>
      </c>
      <c r="P922" t="b">
        <v>1</v>
      </c>
      <c r="Q922" t="b">
        <v>0</v>
      </c>
      <c r="R922" t="s">
        <v>71</v>
      </c>
      <c r="S922" t="s">
        <v>2037</v>
      </c>
      <c r="T922" t="s">
        <v>2038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8">
        <f>E923/D923</f>
        <v>7.5436408977556111E-3</v>
      </c>
      <c r="G923" t="s">
        <v>14</v>
      </c>
      <c r="H923">
        <v>38</v>
      </c>
      <c r="I923" s="10">
        <f>QUOTIENT(E923,H923)</f>
        <v>31</v>
      </c>
      <c r="J923" t="s">
        <v>21</v>
      </c>
      <c r="K923" t="s">
        <v>22</v>
      </c>
      <c r="L923">
        <v>1329026400</v>
      </c>
      <c r="M923" s="14">
        <f>(((L923/60)/60)/24)+DATE(1970,1,1)</f>
        <v>40951.25</v>
      </c>
      <c r="N923">
        <v>1330236000</v>
      </c>
      <c r="O923" s="14">
        <f>(((N923/60)/60)/24)+DATE(1970,1,1)</f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8">
        <f>E924/D924</f>
        <v>1.7595330739299611</v>
      </c>
      <c r="G924" t="s">
        <v>20</v>
      </c>
      <c r="H924">
        <v>2261</v>
      </c>
      <c r="I924" s="10">
        <f>QUOTIENT(E924,H924)</f>
        <v>40</v>
      </c>
      <c r="J924" t="s">
        <v>21</v>
      </c>
      <c r="K924" t="s">
        <v>22</v>
      </c>
      <c r="L924">
        <v>1544335200</v>
      </c>
      <c r="M924" s="14">
        <f>(((L924/60)/60)/24)+DATE(1970,1,1)</f>
        <v>43443.25</v>
      </c>
      <c r="N924">
        <v>1545112800</v>
      </c>
      <c r="O924" s="14">
        <f>(((N924/60)/60)/24)+DATE(1970,1,1)</f>
        <v>43452.25</v>
      </c>
      <c r="P924" t="b">
        <v>0</v>
      </c>
      <c r="Q924" t="b">
        <v>1</v>
      </c>
      <c r="R924" t="s">
        <v>319</v>
      </c>
      <c r="S924" t="s">
        <v>2039</v>
      </c>
      <c r="T924" t="s">
        <v>2063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8">
        <f>E925/D925</f>
        <v>2.3788235294117648</v>
      </c>
      <c r="G925" t="s">
        <v>20</v>
      </c>
      <c r="H925">
        <v>40</v>
      </c>
      <c r="I925" s="10">
        <f>QUOTIENT(E925,H925)</f>
        <v>101</v>
      </c>
      <c r="J925" t="s">
        <v>21</v>
      </c>
      <c r="K925" t="s">
        <v>22</v>
      </c>
      <c r="L925">
        <v>1279083600</v>
      </c>
      <c r="M925" s="14">
        <f>(((L925/60)/60)/24)+DATE(1970,1,1)</f>
        <v>40373.208333333336</v>
      </c>
      <c r="N925">
        <v>1279170000</v>
      </c>
      <c r="O925" s="14">
        <f>(((N925/60)/60)/24)+DATE(1970,1,1)</f>
        <v>40374.208333333336</v>
      </c>
      <c r="P925" t="b">
        <v>0</v>
      </c>
      <c r="Q925" t="b">
        <v>0</v>
      </c>
      <c r="R925" t="s">
        <v>33</v>
      </c>
      <c r="S925" t="s">
        <v>2033</v>
      </c>
      <c r="T925" t="s">
        <v>2034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8">
        <f>E926/D926</f>
        <v>4.8805076142131982</v>
      </c>
      <c r="G926" t="s">
        <v>20</v>
      </c>
      <c r="H926">
        <v>2289</v>
      </c>
      <c r="I926" s="10">
        <f>QUOTIENT(E926,H926)</f>
        <v>84</v>
      </c>
      <c r="J926" t="s">
        <v>107</v>
      </c>
      <c r="K926" t="s">
        <v>108</v>
      </c>
      <c r="L926">
        <v>1572498000</v>
      </c>
      <c r="M926" s="14">
        <f>(((L926/60)/60)/24)+DATE(1970,1,1)</f>
        <v>43769.208333333328</v>
      </c>
      <c r="N926">
        <v>1573452000</v>
      </c>
      <c r="O926" s="14">
        <f>(((N926/60)/60)/24)+DATE(1970,1,1)</f>
        <v>43780.25</v>
      </c>
      <c r="P926" t="b">
        <v>0</v>
      </c>
      <c r="Q926" t="b">
        <v>0</v>
      </c>
      <c r="R926" t="s">
        <v>33</v>
      </c>
      <c r="S926" t="s">
        <v>2033</v>
      </c>
      <c r="T926" t="s">
        <v>2034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8">
        <f>E927/D927</f>
        <v>2.2406666666666668</v>
      </c>
      <c r="G927" t="s">
        <v>20</v>
      </c>
      <c r="H927">
        <v>65</v>
      </c>
      <c r="I927" s="10">
        <f>QUOTIENT(E927,H927)</f>
        <v>103</v>
      </c>
      <c r="J927" t="s">
        <v>21</v>
      </c>
      <c r="K927" t="s">
        <v>22</v>
      </c>
      <c r="L927">
        <v>1506056400</v>
      </c>
      <c r="M927" s="14">
        <f>(((L927/60)/60)/24)+DATE(1970,1,1)</f>
        <v>43000.208333333328</v>
      </c>
      <c r="N927">
        <v>1507093200</v>
      </c>
      <c r="O927" s="14">
        <f>(((N927/60)/60)/24)+DATE(1970,1,1)</f>
        <v>43012.208333333328</v>
      </c>
      <c r="P927" t="b">
        <v>0</v>
      </c>
      <c r="Q927" t="b">
        <v>0</v>
      </c>
      <c r="R927" t="s">
        <v>33</v>
      </c>
      <c r="S927" t="s">
        <v>2033</v>
      </c>
      <c r="T927" t="s">
        <v>2034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8">
        <f>E928/D928</f>
        <v>0.18126436781609195</v>
      </c>
      <c r="G928" t="s">
        <v>14</v>
      </c>
      <c r="H928">
        <v>15</v>
      </c>
      <c r="I928" s="10">
        <f>QUOTIENT(E928,H928)</f>
        <v>105</v>
      </c>
      <c r="J928" t="s">
        <v>21</v>
      </c>
      <c r="K928" t="s">
        <v>22</v>
      </c>
      <c r="L928">
        <v>1463029200</v>
      </c>
      <c r="M928" s="14">
        <f>(((L928/60)/60)/24)+DATE(1970,1,1)</f>
        <v>42502.208333333328</v>
      </c>
      <c r="N928">
        <v>1463374800</v>
      </c>
      <c r="O928" s="14">
        <f>(((N928/60)/60)/24)+DATE(1970,1,1)</f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8">
        <f>E929/D929</f>
        <v>0.45847222222222223</v>
      </c>
      <c r="G929" t="s">
        <v>14</v>
      </c>
      <c r="H929">
        <v>37</v>
      </c>
      <c r="I929" s="10">
        <f>QUOTIENT(E929,H929)</f>
        <v>89</v>
      </c>
      <c r="J929" t="s">
        <v>21</v>
      </c>
      <c r="K929" t="s">
        <v>22</v>
      </c>
      <c r="L929">
        <v>1342069200</v>
      </c>
      <c r="M929" s="14">
        <f>(((L929/60)/60)/24)+DATE(1970,1,1)</f>
        <v>41102.208333333336</v>
      </c>
      <c r="N929">
        <v>1344574800</v>
      </c>
      <c r="O929" s="14">
        <f>(((N929/60)/60)/24)+DATE(1970,1,1)</f>
        <v>41131.208333333336</v>
      </c>
      <c r="P929" t="b">
        <v>0</v>
      </c>
      <c r="Q929" t="b">
        <v>0</v>
      </c>
      <c r="R929" t="s">
        <v>33</v>
      </c>
      <c r="S929" t="s">
        <v>2033</v>
      </c>
      <c r="T929" t="s">
        <v>2034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8">
        <f>E930/D930</f>
        <v>1.1731541218637993</v>
      </c>
      <c r="G930" t="s">
        <v>20</v>
      </c>
      <c r="H930">
        <v>3777</v>
      </c>
      <c r="I930" s="10">
        <f>QUOTIENT(E930,H930)</f>
        <v>51</v>
      </c>
      <c r="J930" t="s">
        <v>107</v>
      </c>
      <c r="K930" t="s">
        <v>108</v>
      </c>
      <c r="L930">
        <v>1388296800</v>
      </c>
      <c r="M930" s="14">
        <f>(((L930/60)/60)/24)+DATE(1970,1,1)</f>
        <v>41637.25</v>
      </c>
      <c r="N930">
        <v>1389074400</v>
      </c>
      <c r="O930" s="14">
        <f>(((N930/60)/60)/24)+DATE(1970,1,1)</f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8">
        <f>E931/D931</f>
        <v>2.173090909090909</v>
      </c>
      <c r="G931" t="s">
        <v>20</v>
      </c>
      <c r="H931">
        <v>184</v>
      </c>
      <c r="I931" s="10">
        <f>QUOTIENT(E931,H931)</f>
        <v>64</v>
      </c>
      <c r="J931" t="s">
        <v>40</v>
      </c>
      <c r="K931" t="s">
        <v>41</v>
      </c>
      <c r="L931">
        <v>1493787600</v>
      </c>
      <c r="M931" s="14">
        <f>(((L931/60)/60)/24)+DATE(1970,1,1)</f>
        <v>42858.208333333328</v>
      </c>
      <c r="N931">
        <v>1494997200</v>
      </c>
      <c r="O931" s="14">
        <f>(((N931/60)/60)/24)+DATE(1970,1,1)</f>
        <v>42872.208333333328</v>
      </c>
      <c r="P931" t="b">
        <v>0</v>
      </c>
      <c r="Q931" t="b">
        <v>0</v>
      </c>
      <c r="R931" t="s">
        <v>33</v>
      </c>
      <c r="S931" t="s">
        <v>2033</v>
      </c>
      <c r="T931" t="s">
        <v>2034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8">
        <f>E932/D932</f>
        <v>1.1228571428571428</v>
      </c>
      <c r="G932" t="s">
        <v>20</v>
      </c>
      <c r="H932">
        <v>85</v>
      </c>
      <c r="I932" s="10">
        <f>QUOTIENT(E932,H932)</f>
        <v>46</v>
      </c>
      <c r="J932" t="s">
        <v>21</v>
      </c>
      <c r="K932" t="s">
        <v>22</v>
      </c>
      <c r="L932">
        <v>1424844000</v>
      </c>
      <c r="M932" s="14">
        <f>(((L932/60)/60)/24)+DATE(1970,1,1)</f>
        <v>42060.25</v>
      </c>
      <c r="N932">
        <v>1425448800</v>
      </c>
      <c r="O932" s="14">
        <f>(((N932/60)/60)/24)+DATE(1970,1,1)</f>
        <v>42067.25</v>
      </c>
      <c r="P932" t="b">
        <v>0</v>
      </c>
      <c r="Q932" t="b">
        <v>1</v>
      </c>
      <c r="R932" t="s">
        <v>33</v>
      </c>
      <c r="S932" t="s">
        <v>2033</v>
      </c>
      <c r="T932" t="s">
        <v>2034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8">
        <f>E933/D933</f>
        <v>0.72518987341772156</v>
      </c>
      <c r="G933" t="s">
        <v>14</v>
      </c>
      <c r="H933">
        <v>112</v>
      </c>
      <c r="I933" s="10">
        <f>QUOTIENT(E933,H933)</f>
        <v>51</v>
      </c>
      <c r="J933" t="s">
        <v>21</v>
      </c>
      <c r="K933" t="s">
        <v>22</v>
      </c>
      <c r="L933">
        <v>1403931600</v>
      </c>
      <c r="M933" s="14">
        <f>(((L933/60)/60)/24)+DATE(1970,1,1)</f>
        <v>41818.208333333336</v>
      </c>
      <c r="N933">
        <v>1404104400</v>
      </c>
      <c r="O933" s="14">
        <f>(((N933/60)/60)/24)+DATE(1970,1,1)</f>
        <v>41820.208333333336</v>
      </c>
      <c r="P933" t="b">
        <v>0</v>
      </c>
      <c r="Q933" t="b">
        <v>1</v>
      </c>
      <c r="R933" t="s">
        <v>33</v>
      </c>
      <c r="S933" t="s">
        <v>2033</v>
      </c>
      <c r="T933" t="s">
        <v>2034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8">
        <f>E934/D934</f>
        <v>2.1230434782608696</v>
      </c>
      <c r="G934" t="s">
        <v>20</v>
      </c>
      <c r="H934">
        <v>144</v>
      </c>
      <c r="I934" s="10">
        <f>QUOTIENT(E934,H934)</f>
        <v>33</v>
      </c>
      <c r="J934" t="s">
        <v>21</v>
      </c>
      <c r="K934" t="s">
        <v>22</v>
      </c>
      <c r="L934">
        <v>1394514000</v>
      </c>
      <c r="M934" s="14">
        <f>(((L934/60)/60)/24)+DATE(1970,1,1)</f>
        <v>41709.208333333336</v>
      </c>
      <c r="N934">
        <v>1394773200</v>
      </c>
      <c r="O934" s="14">
        <f>(((N934/60)/60)/24)+DATE(1970,1,1)</f>
        <v>41712.208333333336</v>
      </c>
      <c r="P934" t="b">
        <v>0</v>
      </c>
      <c r="Q934" t="b">
        <v>0</v>
      </c>
      <c r="R934" t="s">
        <v>23</v>
      </c>
      <c r="S934" t="s">
        <v>2039</v>
      </c>
      <c r="T934" t="s">
        <v>2040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8">
        <f>E935/D935</f>
        <v>2.3974657534246577</v>
      </c>
      <c r="G935" t="s">
        <v>20</v>
      </c>
      <c r="H935">
        <v>1902</v>
      </c>
      <c r="I935" s="10">
        <f>QUOTIENT(E935,H935)</f>
        <v>92</v>
      </c>
      <c r="J935" t="s">
        <v>21</v>
      </c>
      <c r="K935" t="s">
        <v>22</v>
      </c>
      <c r="L935">
        <v>1365397200</v>
      </c>
      <c r="M935" s="14">
        <f>(((L935/60)/60)/24)+DATE(1970,1,1)</f>
        <v>41372.208333333336</v>
      </c>
      <c r="N935">
        <v>1366520400</v>
      </c>
      <c r="O935" s="14">
        <f>(((N935/60)/60)/24)+DATE(1970,1,1)</f>
        <v>41385.208333333336</v>
      </c>
      <c r="P935" t="b">
        <v>0</v>
      </c>
      <c r="Q935" t="b">
        <v>0</v>
      </c>
      <c r="R935" t="s">
        <v>33</v>
      </c>
      <c r="S935" t="s">
        <v>2033</v>
      </c>
      <c r="T935" t="s">
        <v>2034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8">
        <f>E936/D936</f>
        <v>1.8193548387096774</v>
      </c>
      <c r="G936" t="s">
        <v>20</v>
      </c>
      <c r="H936">
        <v>105</v>
      </c>
      <c r="I936" s="10">
        <f>QUOTIENT(E936,H936)</f>
        <v>107</v>
      </c>
      <c r="J936" t="s">
        <v>21</v>
      </c>
      <c r="K936" t="s">
        <v>22</v>
      </c>
      <c r="L936">
        <v>1456120800</v>
      </c>
      <c r="M936" s="14">
        <f>(((L936/60)/60)/24)+DATE(1970,1,1)</f>
        <v>42422.25</v>
      </c>
      <c r="N936">
        <v>1456639200</v>
      </c>
      <c r="O936" s="14">
        <f>(((N936/60)/60)/24)+DATE(1970,1,1)</f>
        <v>42428.25</v>
      </c>
      <c r="P936" t="b">
        <v>0</v>
      </c>
      <c r="Q936" t="b">
        <v>0</v>
      </c>
      <c r="R936" t="s">
        <v>33</v>
      </c>
      <c r="S936" t="s">
        <v>2033</v>
      </c>
      <c r="T936" t="s">
        <v>2034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8">
        <f>E937/D937</f>
        <v>1.6413114754098361</v>
      </c>
      <c r="G937" t="s">
        <v>20</v>
      </c>
      <c r="H937">
        <v>132</v>
      </c>
      <c r="I937" s="10">
        <f>QUOTIENT(E937,H937)</f>
        <v>75</v>
      </c>
      <c r="J937" t="s">
        <v>21</v>
      </c>
      <c r="K937" t="s">
        <v>22</v>
      </c>
      <c r="L937">
        <v>1437714000</v>
      </c>
      <c r="M937" s="14">
        <f>(((L937/60)/60)/24)+DATE(1970,1,1)</f>
        <v>42209.208333333328</v>
      </c>
      <c r="N937">
        <v>1438318800</v>
      </c>
      <c r="O937" s="14">
        <f>(((N937/60)/60)/24)+DATE(1970,1,1)</f>
        <v>42216.208333333328</v>
      </c>
      <c r="P937" t="b">
        <v>0</v>
      </c>
      <c r="Q937" t="b">
        <v>0</v>
      </c>
      <c r="R937" t="s">
        <v>33</v>
      </c>
      <c r="S937" t="s">
        <v>2033</v>
      </c>
      <c r="T937" t="s">
        <v>2034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8">
        <f>E938/D938</f>
        <v>1.6375968992248063E-2</v>
      </c>
      <c r="G938" t="s">
        <v>14</v>
      </c>
      <c r="H938">
        <v>21</v>
      </c>
      <c r="I938" s="10">
        <f>QUOTIENT(E938,H938)</f>
        <v>80</v>
      </c>
      <c r="J938" t="s">
        <v>21</v>
      </c>
      <c r="K938" t="s">
        <v>22</v>
      </c>
      <c r="L938">
        <v>1563771600</v>
      </c>
      <c r="M938" s="14">
        <f>(((L938/60)/60)/24)+DATE(1970,1,1)</f>
        <v>43668.208333333328</v>
      </c>
      <c r="N938">
        <v>1564030800</v>
      </c>
      <c r="O938" s="14">
        <f>(((N938/60)/60)/24)+DATE(1970,1,1)</f>
        <v>43671.208333333328</v>
      </c>
      <c r="P938" t="b">
        <v>1</v>
      </c>
      <c r="Q938" t="b">
        <v>0</v>
      </c>
      <c r="R938" t="s">
        <v>33</v>
      </c>
      <c r="S938" t="s">
        <v>2033</v>
      </c>
      <c r="T938" t="s">
        <v>2034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8">
        <f>E939/D939</f>
        <v>0.49643859649122807</v>
      </c>
      <c r="G939" t="s">
        <v>74</v>
      </c>
      <c r="H939">
        <v>976</v>
      </c>
      <c r="I939" s="10">
        <f>QUOTIENT(E939,H939)</f>
        <v>86</v>
      </c>
      <c r="J939" t="s">
        <v>21</v>
      </c>
      <c r="K939" t="s">
        <v>22</v>
      </c>
      <c r="L939">
        <v>1448517600</v>
      </c>
      <c r="M939" s="14">
        <f>(((L939/60)/60)/24)+DATE(1970,1,1)</f>
        <v>42334.25</v>
      </c>
      <c r="N939">
        <v>1449295200</v>
      </c>
      <c r="O939" s="14">
        <f>(((N939/60)/60)/24)+DATE(1970,1,1)</f>
        <v>42343.25</v>
      </c>
      <c r="P939" t="b">
        <v>0</v>
      </c>
      <c r="Q939" t="b">
        <v>0</v>
      </c>
      <c r="R939" t="s">
        <v>42</v>
      </c>
      <c r="S939" t="s">
        <v>2037</v>
      </c>
      <c r="T939" t="s">
        <v>2051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8">
        <f>E940/D940</f>
        <v>1.0970652173913042</v>
      </c>
      <c r="G940" t="s">
        <v>20</v>
      </c>
      <c r="H940">
        <v>96</v>
      </c>
      <c r="I940" s="10">
        <f>QUOTIENT(E940,H940)</f>
        <v>105</v>
      </c>
      <c r="J940" t="s">
        <v>21</v>
      </c>
      <c r="K940" t="s">
        <v>22</v>
      </c>
      <c r="L940">
        <v>1528779600</v>
      </c>
      <c r="M940" s="14">
        <f>(((L940/60)/60)/24)+DATE(1970,1,1)</f>
        <v>43263.208333333328</v>
      </c>
      <c r="N940">
        <v>1531890000</v>
      </c>
      <c r="O940" s="14">
        <f>(((N940/60)/60)/24)+DATE(1970,1,1)</f>
        <v>43299.208333333328</v>
      </c>
      <c r="P940" t="b">
        <v>0</v>
      </c>
      <c r="Q940" t="b">
        <v>1</v>
      </c>
      <c r="R940" t="s">
        <v>119</v>
      </c>
      <c r="S940" t="s">
        <v>2044</v>
      </c>
      <c r="T940" t="s">
        <v>2054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8">
        <f>E941/D941</f>
        <v>0.49217948717948717</v>
      </c>
      <c r="G941" t="s">
        <v>14</v>
      </c>
      <c r="H941">
        <v>67</v>
      </c>
      <c r="I941" s="10">
        <f>QUOTIENT(E941,H941)</f>
        <v>57</v>
      </c>
      <c r="J941" t="s">
        <v>21</v>
      </c>
      <c r="K941" t="s">
        <v>22</v>
      </c>
      <c r="L941">
        <v>1304744400</v>
      </c>
      <c r="M941" s="14">
        <f>(((L941/60)/60)/24)+DATE(1970,1,1)</f>
        <v>40670.208333333336</v>
      </c>
      <c r="N941">
        <v>1306213200</v>
      </c>
      <c r="O941" s="14">
        <f>(((N941/60)/60)/24)+DATE(1970,1,1)</f>
        <v>40687.208333333336</v>
      </c>
      <c r="P941" t="b">
        <v>0</v>
      </c>
      <c r="Q941" t="b">
        <v>1</v>
      </c>
      <c r="R941" t="s">
        <v>89</v>
      </c>
      <c r="S941" t="s">
        <v>2055</v>
      </c>
      <c r="T941" t="s">
        <v>2056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8">
        <f>E942/D942</f>
        <v>0.62232323232323228</v>
      </c>
      <c r="G942" t="s">
        <v>47</v>
      </c>
      <c r="H942">
        <v>66</v>
      </c>
      <c r="I942" s="10">
        <f>QUOTIENT(E942,H942)</f>
        <v>93</v>
      </c>
      <c r="J942" t="s">
        <v>15</v>
      </c>
      <c r="K942" t="s">
        <v>16</v>
      </c>
      <c r="L942">
        <v>1354341600</v>
      </c>
      <c r="M942" s="14">
        <f>(((L942/60)/60)/24)+DATE(1970,1,1)</f>
        <v>41244.25</v>
      </c>
      <c r="N942">
        <v>1356242400</v>
      </c>
      <c r="O942" s="14">
        <f>(((N942/60)/60)/24)+DATE(1970,1,1)</f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8">
        <f>E943/D943</f>
        <v>0.1305813953488372</v>
      </c>
      <c r="G943" t="s">
        <v>14</v>
      </c>
      <c r="H943">
        <v>78</v>
      </c>
      <c r="I943" s="10">
        <f>QUOTIENT(E943,H943)</f>
        <v>71</v>
      </c>
      <c r="J943" t="s">
        <v>21</v>
      </c>
      <c r="K943" t="s">
        <v>22</v>
      </c>
      <c r="L943">
        <v>1294552800</v>
      </c>
      <c r="M943" s="14">
        <f>(((L943/60)/60)/24)+DATE(1970,1,1)</f>
        <v>40552.25</v>
      </c>
      <c r="N943">
        <v>1297576800</v>
      </c>
      <c r="O943" s="14">
        <f>(((N943/60)/60)/24)+DATE(1970,1,1)</f>
        <v>40587.25</v>
      </c>
      <c r="P943" t="b">
        <v>1</v>
      </c>
      <c r="Q943" t="b">
        <v>0</v>
      </c>
      <c r="R943" t="s">
        <v>33</v>
      </c>
      <c r="S943" t="s">
        <v>2033</v>
      </c>
      <c r="T943" t="s">
        <v>2034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8">
        <f>E944/D944</f>
        <v>0.64635416666666667</v>
      </c>
      <c r="G944" t="s">
        <v>14</v>
      </c>
      <c r="H944">
        <v>67</v>
      </c>
      <c r="I944" s="10">
        <f>QUOTIENT(E944,H944)</f>
        <v>92</v>
      </c>
      <c r="J944" t="s">
        <v>26</v>
      </c>
      <c r="K944" t="s">
        <v>27</v>
      </c>
      <c r="L944">
        <v>1295935200</v>
      </c>
      <c r="M944" s="14">
        <f>(((L944/60)/60)/24)+DATE(1970,1,1)</f>
        <v>40568.25</v>
      </c>
      <c r="N944">
        <v>1296194400</v>
      </c>
      <c r="O944" s="14">
        <f>(((N944/60)/60)/24)+DATE(1970,1,1)</f>
        <v>40571.25</v>
      </c>
      <c r="P944" t="b">
        <v>0</v>
      </c>
      <c r="Q944" t="b">
        <v>0</v>
      </c>
      <c r="R944" t="s">
        <v>33</v>
      </c>
      <c r="S944" t="s">
        <v>2033</v>
      </c>
      <c r="T944" t="s">
        <v>2034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8">
        <f>E945/D945</f>
        <v>1.5958666666666668</v>
      </c>
      <c r="G945" t="s">
        <v>20</v>
      </c>
      <c r="H945">
        <v>114</v>
      </c>
      <c r="I945" s="10">
        <f>QUOTIENT(E945,H945)</f>
        <v>104</v>
      </c>
      <c r="J945" t="s">
        <v>21</v>
      </c>
      <c r="K945" t="s">
        <v>22</v>
      </c>
      <c r="L945">
        <v>1411534800</v>
      </c>
      <c r="M945" s="14">
        <f>(((L945/60)/60)/24)+DATE(1970,1,1)</f>
        <v>41906.208333333336</v>
      </c>
      <c r="N945">
        <v>1414558800</v>
      </c>
      <c r="O945" s="14">
        <f>(((N945/60)/60)/24)+DATE(1970,1,1)</f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8">
        <f>E946/D946</f>
        <v>0.81420000000000003</v>
      </c>
      <c r="G946" t="s">
        <v>14</v>
      </c>
      <c r="H946">
        <v>263</v>
      </c>
      <c r="I946" s="10">
        <f>QUOTIENT(E946,H946)</f>
        <v>30</v>
      </c>
      <c r="J946" t="s">
        <v>26</v>
      </c>
      <c r="K946" t="s">
        <v>27</v>
      </c>
      <c r="L946">
        <v>1486706400</v>
      </c>
      <c r="M946" s="14">
        <f>(((L946/60)/60)/24)+DATE(1970,1,1)</f>
        <v>42776.25</v>
      </c>
      <c r="N946">
        <v>1488348000</v>
      </c>
      <c r="O946" s="14">
        <f>(((N946/60)/60)/24)+DATE(1970,1,1)</f>
        <v>42795.25</v>
      </c>
      <c r="P946" t="b">
        <v>0</v>
      </c>
      <c r="Q946" t="b">
        <v>0</v>
      </c>
      <c r="R946" t="s">
        <v>122</v>
      </c>
      <c r="S946" t="s">
        <v>2042</v>
      </c>
      <c r="T946" t="s">
        <v>2043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8">
        <f>E947/D947</f>
        <v>0.32444767441860467</v>
      </c>
      <c r="G947" t="s">
        <v>14</v>
      </c>
      <c r="H947">
        <v>1691</v>
      </c>
      <c r="I947" s="10">
        <f>QUOTIENT(E947,H947)</f>
        <v>33</v>
      </c>
      <c r="J947" t="s">
        <v>21</v>
      </c>
      <c r="K947" t="s">
        <v>22</v>
      </c>
      <c r="L947">
        <v>1333602000</v>
      </c>
      <c r="M947" s="14">
        <f>(((L947/60)/60)/24)+DATE(1970,1,1)</f>
        <v>41004.208333333336</v>
      </c>
      <c r="N947">
        <v>1334898000</v>
      </c>
      <c r="O947" s="14">
        <f>(((N947/60)/60)/24)+DATE(1970,1,1)</f>
        <v>41019.208333333336</v>
      </c>
      <c r="P947" t="b">
        <v>1</v>
      </c>
      <c r="Q947" t="b">
        <v>0</v>
      </c>
      <c r="R947" t="s">
        <v>122</v>
      </c>
      <c r="S947" t="s">
        <v>2042</v>
      </c>
      <c r="T947" t="s">
        <v>2043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8">
        <f>E948/D948</f>
        <v>9.9141184124918666E-2</v>
      </c>
      <c r="G948" t="s">
        <v>14</v>
      </c>
      <c r="H948">
        <v>181</v>
      </c>
      <c r="I948" s="10">
        <f>QUOTIENT(E948,H948)</f>
        <v>84</v>
      </c>
      <c r="J948" t="s">
        <v>21</v>
      </c>
      <c r="K948" t="s">
        <v>22</v>
      </c>
      <c r="L948">
        <v>1308200400</v>
      </c>
      <c r="M948" s="14">
        <f>(((L948/60)/60)/24)+DATE(1970,1,1)</f>
        <v>40710.208333333336</v>
      </c>
      <c r="N948">
        <v>1308373200</v>
      </c>
      <c r="O948" s="14">
        <f>(((N948/60)/60)/24)+DATE(1970,1,1)</f>
        <v>40712.208333333336</v>
      </c>
      <c r="P948" t="b">
        <v>0</v>
      </c>
      <c r="Q948" t="b">
        <v>0</v>
      </c>
      <c r="R948" t="s">
        <v>33</v>
      </c>
      <c r="S948" t="s">
        <v>2033</v>
      </c>
      <c r="T948" t="s">
        <v>2034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8">
        <f>E949/D949</f>
        <v>0.26694444444444443</v>
      </c>
      <c r="G949" t="s">
        <v>14</v>
      </c>
      <c r="H949">
        <v>13</v>
      </c>
      <c r="I949" s="10">
        <f>QUOTIENT(E949,H949)</f>
        <v>73</v>
      </c>
      <c r="J949" t="s">
        <v>21</v>
      </c>
      <c r="K949" t="s">
        <v>22</v>
      </c>
      <c r="L949">
        <v>1411707600</v>
      </c>
      <c r="M949" s="14">
        <f>(((L949/60)/60)/24)+DATE(1970,1,1)</f>
        <v>41908.208333333336</v>
      </c>
      <c r="N949">
        <v>1412312400</v>
      </c>
      <c r="O949" s="14">
        <f>(((N949/60)/60)/24)+DATE(1970,1,1)</f>
        <v>41915.208333333336</v>
      </c>
      <c r="P949" t="b">
        <v>0</v>
      </c>
      <c r="Q949" t="b">
        <v>0</v>
      </c>
      <c r="R949" t="s">
        <v>33</v>
      </c>
      <c r="S949" t="s">
        <v>2033</v>
      </c>
      <c r="T949" t="s">
        <v>2034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8">
        <f>E950/D950</f>
        <v>0.62957446808510642</v>
      </c>
      <c r="G950" t="s">
        <v>74</v>
      </c>
      <c r="H950">
        <v>160</v>
      </c>
      <c r="I950" s="10">
        <f>QUOTIENT(E950,H950)</f>
        <v>36</v>
      </c>
      <c r="J950" t="s">
        <v>21</v>
      </c>
      <c r="K950" t="s">
        <v>22</v>
      </c>
      <c r="L950">
        <v>1418364000</v>
      </c>
      <c r="M950" s="14">
        <f>(((L950/60)/60)/24)+DATE(1970,1,1)</f>
        <v>41985.25</v>
      </c>
      <c r="N950">
        <v>1419228000</v>
      </c>
      <c r="O950" s="14">
        <f>(((N950/60)/60)/24)+DATE(1970,1,1)</f>
        <v>41995.25</v>
      </c>
      <c r="P950" t="b">
        <v>1</v>
      </c>
      <c r="Q950" t="b">
        <v>1</v>
      </c>
      <c r="R950" t="s">
        <v>42</v>
      </c>
      <c r="S950" t="s">
        <v>2037</v>
      </c>
      <c r="T950" t="s">
        <v>2051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8">
        <f>E951/D951</f>
        <v>1.6135593220338984</v>
      </c>
      <c r="G951" t="s">
        <v>20</v>
      </c>
      <c r="H951">
        <v>203</v>
      </c>
      <c r="I951" s="10">
        <f>QUOTIENT(E951,H951)</f>
        <v>46</v>
      </c>
      <c r="J951" t="s">
        <v>21</v>
      </c>
      <c r="K951" t="s">
        <v>22</v>
      </c>
      <c r="L951">
        <v>1429333200</v>
      </c>
      <c r="M951" s="14">
        <f>(((L951/60)/60)/24)+DATE(1970,1,1)</f>
        <v>42112.208333333328</v>
      </c>
      <c r="N951">
        <v>1430974800</v>
      </c>
      <c r="O951" s="14">
        <f>(((N951/60)/60)/24)+DATE(1970,1,1)</f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8">
        <f>E952/D952</f>
        <v>0.05</v>
      </c>
      <c r="G952" t="s">
        <v>14</v>
      </c>
      <c r="H952">
        <v>1</v>
      </c>
      <c r="I952" s="10">
        <f>QUOTIENT(E952,H952)</f>
        <v>5</v>
      </c>
      <c r="J952" t="s">
        <v>21</v>
      </c>
      <c r="K952" t="s">
        <v>22</v>
      </c>
      <c r="L952">
        <v>1555390800</v>
      </c>
      <c r="M952" s="14">
        <f>(((L952/60)/60)/24)+DATE(1970,1,1)</f>
        <v>43571.208333333328</v>
      </c>
      <c r="N952">
        <v>1555822800</v>
      </c>
      <c r="O952" s="14">
        <f>(((N952/60)/60)/24)+DATE(1970,1,1)</f>
        <v>43576.208333333328</v>
      </c>
      <c r="P952" t="b">
        <v>0</v>
      </c>
      <c r="Q952" t="b">
        <v>1</v>
      </c>
      <c r="R952" t="s">
        <v>33</v>
      </c>
      <c r="S952" t="s">
        <v>2033</v>
      </c>
      <c r="T952" t="s">
        <v>2034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8">
        <f>E953/D953</f>
        <v>10.969379310344827</v>
      </c>
      <c r="G953" t="s">
        <v>20</v>
      </c>
      <c r="H953">
        <v>1559</v>
      </c>
      <c r="I953" s="10">
        <f>QUOTIENT(E953,H953)</f>
        <v>102</v>
      </c>
      <c r="J953" t="s">
        <v>21</v>
      </c>
      <c r="K953" t="s">
        <v>22</v>
      </c>
      <c r="L953">
        <v>1482732000</v>
      </c>
      <c r="M953" s="14">
        <f>(((L953/60)/60)/24)+DATE(1970,1,1)</f>
        <v>42730.25</v>
      </c>
      <c r="N953">
        <v>1482818400</v>
      </c>
      <c r="O953" s="14">
        <f>(((N953/60)/60)/24)+DATE(1970,1,1)</f>
        <v>42731.25</v>
      </c>
      <c r="P953" t="b">
        <v>0</v>
      </c>
      <c r="Q953" t="b">
        <v>1</v>
      </c>
      <c r="R953" t="s">
        <v>23</v>
      </c>
      <c r="S953" t="s">
        <v>2039</v>
      </c>
      <c r="T953" t="s">
        <v>2040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8">
        <f>E954/D954</f>
        <v>0.70094158075601376</v>
      </c>
      <c r="G954" t="s">
        <v>74</v>
      </c>
      <c r="H954">
        <v>2266</v>
      </c>
      <c r="I954" s="10">
        <f>QUOTIENT(E954,H954)</f>
        <v>45</v>
      </c>
      <c r="J954" t="s">
        <v>21</v>
      </c>
      <c r="K954" t="s">
        <v>22</v>
      </c>
      <c r="L954">
        <v>1470718800</v>
      </c>
      <c r="M954" s="14">
        <f>(((L954/60)/60)/24)+DATE(1970,1,1)</f>
        <v>42591.208333333328</v>
      </c>
      <c r="N954">
        <v>1471928400</v>
      </c>
      <c r="O954" s="14">
        <f>(((N954/60)/60)/24)+DATE(1970,1,1)</f>
        <v>42605.208333333328</v>
      </c>
      <c r="P954" t="b">
        <v>0</v>
      </c>
      <c r="Q954" t="b">
        <v>0</v>
      </c>
      <c r="R954" t="s">
        <v>42</v>
      </c>
      <c r="S954" t="s">
        <v>2037</v>
      </c>
      <c r="T954" t="s">
        <v>2051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8">
        <f>E955/D955</f>
        <v>0.6</v>
      </c>
      <c r="G955" t="s">
        <v>14</v>
      </c>
      <c r="H955">
        <v>21</v>
      </c>
      <c r="I955" s="10">
        <f>QUOTIENT(E955,H955)</f>
        <v>94</v>
      </c>
      <c r="J955" t="s">
        <v>21</v>
      </c>
      <c r="K955" t="s">
        <v>22</v>
      </c>
      <c r="L955">
        <v>1450591200</v>
      </c>
      <c r="M955" s="14">
        <f>(((L955/60)/60)/24)+DATE(1970,1,1)</f>
        <v>42358.25</v>
      </c>
      <c r="N955">
        <v>1453701600</v>
      </c>
      <c r="O955" s="14">
        <f>(((N955/60)/60)/24)+DATE(1970,1,1)</f>
        <v>42394.25</v>
      </c>
      <c r="P955" t="b">
        <v>0</v>
      </c>
      <c r="Q955" t="b">
        <v>1</v>
      </c>
      <c r="R955" t="s">
        <v>474</v>
      </c>
      <c r="S955" t="s">
        <v>2037</v>
      </c>
      <c r="T955" t="s">
        <v>2053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8">
        <f>E956/D956</f>
        <v>3.6709859154929578</v>
      </c>
      <c r="G956" t="s">
        <v>20</v>
      </c>
      <c r="H956">
        <v>1548</v>
      </c>
      <c r="I956" s="10">
        <f>QUOTIENT(E956,H956)</f>
        <v>101</v>
      </c>
      <c r="J956" t="s">
        <v>26</v>
      </c>
      <c r="K956" t="s">
        <v>27</v>
      </c>
      <c r="L956">
        <v>1348290000</v>
      </c>
      <c r="M956" s="14">
        <f>(((L956/60)/60)/24)+DATE(1970,1,1)</f>
        <v>41174.208333333336</v>
      </c>
      <c r="N956">
        <v>1350363600</v>
      </c>
      <c r="O956" s="14">
        <f>(((N956/60)/60)/24)+DATE(1970,1,1)</f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8">
        <f>E957/D957</f>
        <v>11.09</v>
      </c>
      <c r="G957" t="s">
        <v>20</v>
      </c>
      <c r="H957">
        <v>80</v>
      </c>
      <c r="I957" s="10">
        <f>QUOTIENT(E957,H957)</f>
        <v>97</v>
      </c>
      <c r="J957" t="s">
        <v>21</v>
      </c>
      <c r="K957" t="s">
        <v>22</v>
      </c>
      <c r="L957">
        <v>1353823200</v>
      </c>
      <c r="M957" s="14">
        <f>(((L957/60)/60)/24)+DATE(1970,1,1)</f>
        <v>41238.25</v>
      </c>
      <c r="N957">
        <v>1353996000</v>
      </c>
      <c r="O957" s="14">
        <f>(((N957/60)/60)/24)+DATE(1970,1,1)</f>
        <v>41240.25</v>
      </c>
      <c r="P957" t="b">
        <v>0</v>
      </c>
      <c r="Q957" t="b">
        <v>0</v>
      </c>
      <c r="R957" t="s">
        <v>33</v>
      </c>
      <c r="S957" t="s">
        <v>2033</v>
      </c>
      <c r="T957" t="s">
        <v>2034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8">
        <f>E958/D958</f>
        <v>0.19028784648187633</v>
      </c>
      <c r="G958" t="s">
        <v>14</v>
      </c>
      <c r="H958">
        <v>830</v>
      </c>
      <c r="I958" s="10">
        <f>QUOTIENT(E958,H958)</f>
        <v>43</v>
      </c>
      <c r="J958" t="s">
        <v>21</v>
      </c>
      <c r="K958" t="s">
        <v>22</v>
      </c>
      <c r="L958">
        <v>1450764000</v>
      </c>
      <c r="M958" s="14">
        <f>(((L958/60)/60)/24)+DATE(1970,1,1)</f>
        <v>42360.25</v>
      </c>
      <c r="N958">
        <v>1451109600</v>
      </c>
      <c r="O958" s="14">
        <f>(((N958/60)/60)/24)+DATE(1970,1,1)</f>
        <v>42364.25</v>
      </c>
      <c r="P958" t="b">
        <v>0</v>
      </c>
      <c r="Q958" t="b">
        <v>0</v>
      </c>
      <c r="R958" t="s">
        <v>474</v>
      </c>
      <c r="S958" t="s">
        <v>2037</v>
      </c>
      <c r="T958" t="s">
        <v>2053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8">
        <f>E959/D959</f>
        <v>1.2687755102040816</v>
      </c>
      <c r="G959" t="s">
        <v>20</v>
      </c>
      <c r="H959">
        <v>131</v>
      </c>
      <c r="I959" s="10">
        <f>QUOTIENT(E959,H959)</f>
        <v>94</v>
      </c>
      <c r="J959" t="s">
        <v>21</v>
      </c>
      <c r="K959" t="s">
        <v>22</v>
      </c>
      <c r="L959">
        <v>1329372000</v>
      </c>
      <c r="M959" s="14">
        <f>(((L959/60)/60)/24)+DATE(1970,1,1)</f>
        <v>40955.25</v>
      </c>
      <c r="N959">
        <v>1329631200</v>
      </c>
      <c r="O959" s="14">
        <f>(((N959/60)/60)/24)+DATE(1970,1,1)</f>
        <v>40958.25</v>
      </c>
      <c r="P959" t="b">
        <v>0</v>
      </c>
      <c r="Q959" t="b">
        <v>0</v>
      </c>
      <c r="R959" t="s">
        <v>33</v>
      </c>
      <c r="S959" t="s">
        <v>2033</v>
      </c>
      <c r="T959" t="s">
        <v>2034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8">
        <f>E960/D960</f>
        <v>7.3463636363636367</v>
      </c>
      <c r="G960" t="s">
        <v>20</v>
      </c>
      <c r="H960">
        <v>112</v>
      </c>
      <c r="I960" s="10">
        <f>QUOTIENT(E960,H960)</f>
        <v>72</v>
      </c>
      <c r="J960" t="s">
        <v>21</v>
      </c>
      <c r="K960" t="s">
        <v>22</v>
      </c>
      <c r="L960">
        <v>1277096400</v>
      </c>
      <c r="M960" s="14">
        <f>(((L960/60)/60)/24)+DATE(1970,1,1)</f>
        <v>40350.208333333336</v>
      </c>
      <c r="N960">
        <v>1278997200</v>
      </c>
      <c r="O960" s="14">
        <f>(((N960/60)/60)/24)+DATE(1970,1,1)</f>
        <v>40372.208333333336</v>
      </c>
      <c r="P960" t="b">
        <v>0</v>
      </c>
      <c r="Q960" t="b">
        <v>0</v>
      </c>
      <c r="R960" t="s">
        <v>71</v>
      </c>
      <c r="S960" t="s">
        <v>2037</v>
      </c>
      <c r="T960" t="s">
        <v>2038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8">
        <f>E961/D961</f>
        <v>4.5731034482758622E-2</v>
      </c>
      <c r="G961" t="s">
        <v>14</v>
      </c>
      <c r="H961">
        <v>130</v>
      </c>
      <c r="I961" s="10">
        <f>QUOTIENT(E961,H961)</f>
        <v>51</v>
      </c>
      <c r="J961" t="s">
        <v>21</v>
      </c>
      <c r="K961" t="s">
        <v>22</v>
      </c>
      <c r="L961">
        <v>1277701200</v>
      </c>
      <c r="M961" s="14">
        <f>(((L961/60)/60)/24)+DATE(1970,1,1)</f>
        <v>40357.208333333336</v>
      </c>
      <c r="N961">
        <v>1280120400</v>
      </c>
      <c r="O961" s="14">
        <f>(((N961/60)/60)/24)+DATE(1970,1,1)</f>
        <v>40385.208333333336</v>
      </c>
      <c r="P961" t="b">
        <v>0</v>
      </c>
      <c r="Q961" t="b">
        <v>0</v>
      </c>
      <c r="R961" t="s">
        <v>206</v>
      </c>
      <c r="S961" t="s">
        <v>2044</v>
      </c>
      <c r="T961" t="s">
        <v>2052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8">
        <f>E962/D962</f>
        <v>0.85054545454545449</v>
      </c>
      <c r="G962" t="s">
        <v>14</v>
      </c>
      <c r="H962">
        <v>55</v>
      </c>
      <c r="I962" s="10">
        <f>QUOTIENT(E962,H962)</f>
        <v>85</v>
      </c>
      <c r="J962" t="s">
        <v>21</v>
      </c>
      <c r="K962" t="s">
        <v>22</v>
      </c>
      <c r="L962">
        <v>1454911200</v>
      </c>
      <c r="M962" s="14">
        <f>(((L962/60)/60)/24)+DATE(1970,1,1)</f>
        <v>42408.25</v>
      </c>
      <c r="N962">
        <v>1458104400</v>
      </c>
      <c r="O962" s="14">
        <f>(((N962/60)/60)/24)+DATE(1970,1,1)</f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8">
        <f>E963/D963</f>
        <v>1.1929824561403508</v>
      </c>
      <c r="G963" t="s">
        <v>20</v>
      </c>
      <c r="H963">
        <v>155</v>
      </c>
      <c r="I963" s="10">
        <f>QUOTIENT(E963,H963)</f>
        <v>43</v>
      </c>
      <c r="J963" t="s">
        <v>21</v>
      </c>
      <c r="K963" t="s">
        <v>22</v>
      </c>
      <c r="L963">
        <v>1297922400</v>
      </c>
      <c r="M963" s="14">
        <f>(((L963/60)/60)/24)+DATE(1970,1,1)</f>
        <v>40591.25</v>
      </c>
      <c r="N963">
        <v>1298268000</v>
      </c>
      <c r="O963" s="14">
        <f>(((N963/60)/60)/24)+DATE(1970,1,1)</f>
        <v>40595.25</v>
      </c>
      <c r="P963" t="b">
        <v>0</v>
      </c>
      <c r="Q963" t="b">
        <v>0</v>
      </c>
      <c r="R963" t="s">
        <v>206</v>
      </c>
      <c r="S963" t="s">
        <v>2044</v>
      </c>
      <c r="T963" t="s">
        <v>2052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8">
        <f>E964/D964</f>
        <v>2.9602777777777778</v>
      </c>
      <c r="G964" t="s">
        <v>20</v>
      </c>
      <c r="H964">
        <v>266</v>
      </c>
      <c r="I964" s="10">
        <f>QUOTIENT(E964,H964)</f>
        <v>40</v>
      </c>
      <c r="J964" t="s">
        <v>21</v>
      </c>
      <c r="K964" t="s">
        <v>22</v>
      </c>
      <c r="L964">
        <v>1384408800</v>
      </c>
      <c r="M964" s="14">
        <f>(((L964/60)/60)/24)+DATE(1970,1,1)</f>
        <v>41592.25</v>
      </c>
      <c r="N964">
        <v>1386223200</v>
      </c>
      <c r="O964" s="14">
        <f>(((N964/60)/60)/24)+DATE(1970,1,1)</f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8">
        <f>E965/D965</f>
        <v>0.84694915254237291</v>
      </c>
      <c r="G965" t="s">
        <v>14</v>
      </c>
      <c r="H965">
        <v>114</v>
      </c>
      <c r="I965" s="10">
        <f>QUOTIENT(E965,H965)</f>
        <v>43</v>
      </c>
      <c r="J965" t="s">
        <v>107</v>
      </c>
      <c r="K965" t="s">
        <v>108</v>
      </c>
      <c r="L965">
        <v>1299304800</v>
      </c>
      <c r="M965" s="14">
        <f>(((L965/60)/60)/24)+DATE(1970,1,1)</f>
        <v>40607.25</v>
      </c>
      <c r="N965">
        <v>1299823200</v>
      </c>
      <c r="O965" s="14">
        <f>(((N965/60)/60)/24)+DATE(1970,1,1)</f>
        <v>40613.25</v>
      </c>
      <c r="P965" t="b">
        <v>0</v>
      </c>
      <c r="Q965" t="b">
        <v>1</v>
      </c>
      <c r="R965" t="s">
        <v>122</v>
      </c>
      <c r="S965" t="s">
        <v>2042</v>
      </c>
      <c r="T965" t="s">
        <v>2043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8">
        <f>E966/D966</f>
        <v>3.5578378378378379</v>
      </c>
      <c r="G966" t="s">
        <v>20</v>
      </c>
      <c r="H966">
        <v>155</v>
      </c>
      <c r="I966" s="10">
        <f>QUOTIENT(E966,H966)</f>
        <v>84</v>
      </c>
      <c r="J966" t="s">
        <v>21</v>
      </c>
      <c r="K966" t="s">
        <v>22</v>
      </c>
      <c r="L966">
        <v>1431320400</v>
      </c>
      <c r="M966" s="14">
        <f>(((L966/60)/60)/24)+DATE(1970,1,1)</f>
        <v>42135.208333333328</v>
      </c>
      <c r="N966">
        <v>1431752400</v>
      </c>
      <c r="O966" s="14">
        <f>(((N966/60)/60)/24)+DATE(1970,1,1)</f>
        <v>42140.208333333328</v>
      </c>
      <c r="P966" t="b">
        <v>0</v>
      </c>
      <c r="Q966" t="b">
        <v>0</v>
      </c>
      <c r="R966" t="s">
        <v>33</v>
      </c>
      <c r="S966" t="s">
        <v>2033</v>
      </c>
      <c r="T966" t="s">
        <v>2034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8">
        <f>E967/D967</f>
        <v>3.8640909090909092</v>
      </c>
      <c r="G967" t="s">
        <v>20</v>
      </c>
      <c r="H967">
        <v>207</v>
      </c>
      <c r="I967" s="10">
        <f>QUOTIENT(E967,H967)</f>
        <v>41</v>
      </c>
      <c r="J967" t="s">
        <v>40</v>
      </c>
      <c r="K967" t="s">
        <v>41</v>
      </c>
      <c r="L967">
        <v>1264399200</v>
      </c>
      <c r="M967" s="14">
        <f>(((L967/60)/60)/24)+DATE(1970,1,1)</f>
        <v>40203.25</v>
      </c>
      <c r="N967">
        <v>1267855200</v>
      </c>
      <c r="O967" s="14">
        <f>(((N967/60)/60)/24)+DATE(1970,1,1)</f>
        <v>40243.25</v>
      </c>
      <c r="P967" t="b">
        <v>0</v>
      </c>
      <c r="Q967" t="b">
        <v>0</v>
      </c>
      <c r="R967" t="s">
        <v>23</v>
      </c>
      <c r="S967" t="s">
        <v>2039</v>
      </c>
      <c r="T967" t="s">
        <v>2040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8">
        <f>E968/D968</f>
        <v>7.9223529411764702</v>
      </c>
      <c r="G968" t="s">
        <v>20</v>
      </c>
      <c r="H968">
        <v>245</v>
      </c>
      <c r="I968" s="10">
        <f>QUOTIENT(E968,H968)</f>
        <v>54</v>
      </c>
      <c r="J968" t="s">
        <v>21</v>
      </c>
      <c r="K968" t="s">
        <v>22</v>
      </c>
      <c r="L968">
        <v>1497502800</v>
      </c>
      <c r="M968" s="14">
        <f>(((L968/60)/60)/24)+DATE(1970,1,1)</f>
        <v>42901.208333333328</v>
      </c>
      <c r="N968">
        <v>1497675600</v>
      </c>
      <c r="O968" s="14">
        <f>(((N968/60)/60)/24)+DATE(1970,1,1)</f>
        <v>42903.208333333328</v>
      </c>
      <c r="P968" t="b">
        <v>0</v>
      </c>
      <c r="Q968" t="b">
        <v>0</v>
      </c>
      <c r="R968" t="s">
        <v>33</v>
      </c>
      <c r="S968" t="s">
        <v>2033</v>
      </c>
      <c r="T968" t="s">
        <v>2034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8">
        <f>E969/D969</f>
        <v>1.3703393665158372</v>
      </c>
      <c r="G969" t="s">
        <v>20</v>
      </c>
      <c r="H969">
        <v>1573</v>
      </c>
      <c r="I969" s="10">
        <f>QUOTIENT(E969,H969)</f>
        <v>77</v>
      </c>
      <c r="J969" t="s">
        <v>21</v>
      </c>
      <c r="K969" t="s">
        <v>22</v>
      </c>
      <c r="L969">
        <v>1333688400</v>
      </c>
      <c r="M969" s="14">
        <f>(((L969/60)/60)/24)+DATE(1970,1,1)</f>
        <v>41005.208333333336</v>
      </c>
      <c r="N969">
        <v>1336885200</v>
      </c>
      <c r="O969" s="14">
        <f>(((N969/60)/60)/24)+DATE(1970,1,1)</f>
        <v>41042.208333333336</v>
      </c>
      <c r="P969" t="b">
        <v>0</v>
      </c>
      <c r="Q969" t="b">
        <v>0</v>
      </c>
      <c r="R969" t="s">
        <v>319</v>
      </c>
      <c r="S969" t="s">
        <v>2039</v>
      </c>
      <c r="T969" t="s">
        <v>2063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8">
        <f>E970/D970</f>
        <v>3.3820833333333336</v>
      </c>
      <c r="G970" t="s">
        <v>20</v>
      </c>
      <c r="H970">
        <v>114</v>
      </c>
      <c r="I970" s="10">
        <f>QUOTIENT(E970,H970)</f>
        <v>71</v>
      </c>
      <c r="J970" t="s">
        <v>21</v>
      </c>
      <c r="K970" t="s">
        <v>22</v>
      </c>
      <c r="L970">
        <v>1293861600</v>
      </c>
      <c r="M970" s="14">
        <f>(((L970/60)/60)/24)+DATE(1970,1,1)</f>
        <v>40544.25</v>
      </c>
      <c r="N970">
        <v>1295157600</v>
      </c>
      <c r="O970" s="14">
        <f>(((N970/60)/60)/24)+DATE(1970,1,1)</f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8">
        <f>E971/D971</f>
        <v>1.0822784810126582</v>
      </c>
      <c r="G971" t="s">
        <v>20</v>
      </c>
      <c r="H971">
        <v>93</v>
      </c>
      <c r="I971" s="10">
        <f>QUOTIENT(E971,H971)</f>
        <v>91</v>
      </c>
      <c r="J971" t="s">
        <v>21</v>
      </c>
      <c r="K971" t="s">
        <v>22</v>
      </c>
      <c r="L971">
        <v>1576994400</v>
      </c>
      <c r="M971" s="14">
        <f>(((L971/60)/60)/24)+DATE(1970,1,1)</f>
        <v>43821.25</v>
      </c>
      <c r="N971">
        <v>1577599200</v>
      </c>
      <c r="O971" s="14">
        <f>(((N971/60)/60)/24)+DATE(1970,1,1)</f>
        <v>43828.25</v>
      </c>
      <c r="P971" t="b">
        <v>0</v>
      </c>
      <c r="Q971" t="b">
        <v>0</v>
      </c>
      <c r="R971" t="s">
        <v>33</v>
      </c>
      <c r="S971" t="s">
        <v>2033</v>
      </c>
      <c r="T971" t="s">
        <v>2034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8">
        <f>E972/D972</f>
        <v>0.60757639620653314</v>
      </c>
      <c r="G972" t="s">
        <v>14</v>
      </c>
      <c r="H972">
        <v>594</v>
      </c>
      <c r="I972" s="10">
        <f>QUOTIENT(E972,H972)</f>
        <v>97</v>
      </c>
      <c r="J972" t="s">
        <v>21</v>
      </c>
      <c r="K972" t="s">
        <v>22</v>
      </c>
      <c r="L972">
        <v>1304917200</v>
      </c>
      <c r="M972" s="14">
        <f>(((L972/60)/60)/24)+DATE(1970,1,1)</f>
        <v>40672.208333333336</v>
      </c>
      <c r="N972">
        <v>1305003600</v>
      </c>
      <c r="O972" s="14">
        <f>(((N972/60)/60)/24)+DATE(1970,1,1)</f>
        <v>40673.208333333336</v>
      </c>
      <c r="P972" t="b">
        <v>0</v>
      </c>
      <c r="Q972" t="b">
        <v>0</v>
      </c>
      <c r="R972" t="s">
        <v>33</v>
      </c>
      <c r="S972" t="s">
        <v>2033</v>
      </c>
      <c r="T972" t="s">
        <v>2034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8">
        <f>E973/D973</f>
        <v>0.27725490196078434</v>
      </c>
      <c r="G973" t="s">
        <v>14</v>
      </c>
      <c r="H973">
        <v>24</v>
      </c>
      <c r="I973" s="10">
        <f>QUOTIENT(E973,H973)</f>
        <v>58</v>
      </c>
      <c r="J973" t="s">
        <v>21</v>
      </c>
      <c r="K973" t="s">
        <v>22</v>
      </c>
      <c r="L973">
        <v>1381208400</v>
      </c>
      <c r="M973" s="14">
        <f>(((L973/60)/60)/24)+DATE(1970,1,1)</f>
        <v>41555.208333333336</v>
      </c>
      <c r="N973">
        <v>1381726800</v>
      </c>
      <c r="O973" s="14">
        <f>(((N973/60)/60)/24)+DATE(1970,1,1)</f>
        <v>41561.208333333336</v>
      </c>
      <c r="P973" t="b">
        <v>0</v>
      </c>
      <c r="Q973" t="b">
        <v>0</v>
      </c>
      <c r="R973" t="s">
        <v>269</v>
      </c>
      <c r="S973" t="s">
        <v>2037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8">
        <f>E974/D974</f>
        <v>2.283934426229508</v>
      </c>
      <c r="G974" t="s">
        <v>20</v>
      </c>
      <c r="H974">
        <v>1681</v>
      </c>
      <c r="I974" s="10">
        <f>QUOTIENT(E974,H974)</f>
        <v>58</v>
      </c>
      <c r="J974" t="s">
        <v>21</v>
      </c>
      <c r="K974" t="s">
        <v>22</v>
      </c>
      <c r="L974">
        <v>1401685200</v>
      </c>
      <c r="M974" s="14">
        <f>(((L974/60)/60)/24)+DATE(1970,1,1)</f>
        <v>41792.208333333336</v>
      </c>
      <c r="N974">
        <v>1402462800</v>
      </c>
      <c r="O974" s="14">
        <f>(((N974/60)/60)/24)+DATE(1970,1,1)</f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8">
        <f>E975/D975</f>
        <v>0.21615194054500414</v>
      </c>
      <c r="G975" t="s">
        <v>14</v>
      </c>
      <c r="H975">
        <v>252</v>
      </c>
      <c r="I975" s="10">
        <f>QUOTIENT(E975,H975)</f>
        <v>103</v>
      </c>
      <c r="J975" t="s">
        <v>21</v>
      </c>
      <c r="K975" t="s">
        <v>22</v>
      </c>
      <c r="L975">
        <v>1291960800</v>
      </c>
      <c r="M975" s="14">
        <f>(((L975/60)/60)/24)+DATE(1970,1,1)</f>
        <v>40522.25</v>
      </c>
      <c r="N975">
        <v>1292133600</v>
      </c>
      <c r="O975" s="14">
        <f>(((N975/60)/60)/24)+DATE(1970,1,1)</f>
        <v>40524.25</v>
      </c>
      <c r="P975" t="b">
        <v>0</v>
      </c>
      <c r="Q975" t="b">
        <v>1</v>
      </c>
      <c r="R975" t="s">
        <v>33</v>
      </c>
      <c r="S975" t="s">
        <v>2033</v>
      </c>
      <c r="T975" t="s">
        <v>2034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8">
        <f>E976/D976</f>
        <v>3.73875</v>
      </c>
      <c r="G976" t="s">
        <v>20</v>
      </c>
      <c r="H976">
        <v>32</v>
      </c>
      <c r="I976" s="10">
        <f>QUOTIENT(E976,H976)</f>
        <v>93</v>
      </c>
      <c r="J976" t="s">
        <v>21</v>
      </c>
      <c r="K976" t="s">
        <v>22</v>
      </c>
      <c r="L976">
        <v>1368853200</v>
      </c>
      <c r="M976" s="14">
        <f>(((L976/60)/60)/24)+DATE(1970,1,1)</f>
        <v>41412.208333333336</v>
      </c>
      <c r="N976">
        <v>1368939600</v>
      </c>
      <c r="O976" s="14">
        <f>(((N976/60)/60)/24)+DATE(1970,1,1)</f>
        <v>41413.208333333336</v>
      </c>
      <c r="P976" t="b">
        <v>0</v>
      </c>
      <c r="Q976" t="b">
        <v>0</v>
      </c>
      <c r="R976" t="s">
        <v>60</v>
      </c>
      <c r="S976" t="s">
        <v>2039</v>
      </c>
      <c r="T976" t="s">
        <v>2048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8">
        <f>E977/D977</f>
        <v>1.5492592592592593</v>
      </c>
      <c r="G977" t="s">
        <v>20</v>
      </c>
      <c r="H977">
        <v>135</v>
      </c>
      <c r="I977" s="10">
        <f>QUOTIENT(E977,H977)</f>
        <v>61</v>
      </c>
      <c r="J977" t="s">
        <v>21</v>
      </c>
      <c r="K977" t="s">
        <v>22</v>
      </c>
      <c r="L977">
        <v>1448776800</v>
      </c>
      <c r="M977" s="14">
        <f>(((L977/60)/60)/24)+DATE(1970,1,1)</f>
        <v>42337.25</v>
      </c>
      <c r="N977">
        <v>1452146400</v>
      </c>
      <c r="O977" s="14">
        <f>(((N977/60)/60)/24)+DATE(1970,1,1)</f>
        <v>42376.25</v>
      </c>
      <c r="P977" t="b">
        <v>0</v>
      </c>
      <c r="Q977" t="b">
        <v>1</v>
      </c>
      <c r="R977" t="s">
        <v>33</v>
      </c>
      <c r="S977" t="s">
        <v>2033</v>
      </c>
      <c r="T977" t="s">
        <v>2034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8">
        <f>E978/D978</f>
        <v>3.2214999999999998</v>
      </c>
      <c r="G978" t="s">
        <v>20</v>
      </c>
      <c r="H978">
        <v>140</v>
      </c>
      <c r="I978" s="10">
        <f>QUOTIENT(E978,H978)</f>
        <v>92</v>
      </c>
      <c r="J978" t="s">
        <v>21</v>
      </c>
      <c r="K978" t="s">
        <v>22</v>
      </c>
      <c r="L978">
        <v>1296194400</v>
      </c>
      <c r="M978" s="14">
        <f>(((L978/60)/60)/24)+DATE(1970,1,1)</f>
        <v>40571.25</v>
      </c>
      <c r="N978">
        <v>1296712800</v>
      </c>
      <c r="O978" s="14">
        <f>(((N978/60)/60)/24)+DATE(1970,1,1)</f>
        <v>40577.25</v>
      </c>
      <c r="P978" t="b">
        <v>0</v>
      </c>
      <c r="Q978" t="b">
        <v>1</v>
      </c>
      <c r="R978" t="s">
        <v>33</v>
      </c>
      <c r="S978" t="s">
        <v>2033</v>
      </c>
      <c r="T978" t="s">
        <v>2034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8">
        <f>E979/D979</f>
        <v>0.73957142857142855</v>
      </c>
      <c r="G979" t="s">
        <v>14</v>
      </c>
      <c r="H979">
        <v>67</v>
      </c>
      <c r="I979" s="10">
        <f>QUOTIENT(E979,H979)</f>
        <v>77</v>
      </c>
      <c r="J979" t="s">
        <v>21</v>
      </c>
      <c r="K979" t="s">
        <v>22</v>
      </c>
      <c r="L979">
        <v>1517983200</v>
      </c>
      <c r="M979" s="14">
        <f>(((L979/60)/60)/24)+DATE(1970,1,1)</f>
        <v>43138.25</v>
      </c>
      <c r="N979">
        <v>1520748000</v>
      </c>
      <c r="O979" s="14">
        <f>(((N979/60)/60)/24)+DATE(1970,1,1)</f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8">
        <f>E980/D980</f>
        <v>8.641</v>
      </c>
      <c r="G980" t="s">
        <v>20</v>
      </c>
      <c r="H980">
        <v>92</v>
      </c>
      <c r="I980" s="10">
        <f>QUOTIENT(E980,H980)</f>
        <v>93</v>
      </c>
      <c r="J980" t="s">
        <v>21</v>
      </c>
      <c r="K980" t="s">
        <v>22</v>
      </c>
      <c r="L980">
        <v>1478930400</v>
      </c>
      <c r="M980" s="14">
        <f>(((L980/60)/60)/24)+DATE(1970,1,1)</f>
        <v>42686.25</v>
      </c>
      <c r="N980">
        <v>1480831200</v>
      </c>
      <c r="O980" s="14">
        <f>(((N980/60)/60)/24)+DATE(1970,1,1)</f>
        <v>42708.25</v>
      </c>
      <c r="P980" t="b">
        <v>0</v>
      </c>
      <c r="Q980" t="b">
        <v>0</v>
      </c>
      <c r="R980" t="s">
        <v>89</v>
      </c>
      <c r="S980" t="s">
        <v>2055</v>
      </c>
      <c r="T980" t="s">
        <v>2056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8">
        <f>E981/D981</f>
        <v>1.432624584717608</v>
      </c>
      <c r="G981" t="s">
        <v>20</v>
      </c>
      <c r="H981">
        <v>1015</v>
      </c>
      <c r="I981" s="10">
        <f>QUOTIENT(E981,H981)</f>
        <v>84</v>
      </c>
      <c r="J981" t="s">
        <v>40</v>
      </c>
      <c r="K981" t="s">
        <v>41</v>
      </c>
      <c r="L981">
        <v>1426395600</v>
      </c>
      <c r="M981" s="14">
        <f>(((L981/60)/60)/24)+DATE(1970,1,1)</f>
        <v>42078.208333333328</v>
      </c>
      <c r="N981">
        <v>1426914000</v>
      </c>
      <c r="O981" s="14">
        <f>(((N981/60)/60)/24)+DATE(1970,1,1)</f>
        <v>42084.208333333328</v>
      </c>
      <c r="P981" t="b">
        <v>0</v>
      </c>
      <c r="Q981" t="b">
        <v>0</v>
      </c>
      <c r="R981" t="s">
        <v>33</v>
      </c>
      <c r="S981" t="s">
        <v>2033</v>
      </c>
      <c r="T981" t="s">
        <v>2034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8">
        <f>E982/D982</f>
        <v>0.40281762295081969</v>
      </c>
      <c r="G982" t="s">
        <v>14</v>
      </c>
      <c r="H982">
        <v>742</v>
      </c>
      <c r="I982" s="10">
        <f>QUOTIENT(E982,H982)</f>
        <v>105</v>
      </c>
      <c r="J982" t="s">
        <v>21</v>
      </c>
      <c r="K982" t="s">
        <v>22</v>
      </c>
      <c r="L982">
        <v>1446181200</v>
      </c>
      <c r="M982" s="14">
        <f>(((L982/60)/60)/24)+DATE(1970,1,1)</f>
        <v>42307.208333333328</v>
      </c>
      <c r="N982">
        <v>1446616800</v>
      </c>
      <c r="O982" s="14">
        <f>(((N982/60)/60)/24)+DATE(1970,1,1)</f>
        <v>42312.25</v>
      </c>
      <c r="P982" t="b">
        <v>1</v>
      </c>
      <c r="Q982" t="b">
        <v>0</v>
      </c>
      <c r="R982" t="s">
        <v>68</v>
      </c>
      <c r="S982" t="s">
        <v>2044</v>
      </c>
      <c r="T982" t="s">
        <v>2045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8">
        <f>E983/D983</f>
        <v>1.7822388059701493</v>
      </c>
      <c r="G983" t="s">
        <v>20</v>
      </c>
      <c r="H983">
        <v>323</v>
      </c>
      <c r="I983" s="10">
        <f>QUOTIENT(E983,H983)</f>
        <v>36</v>
      </c>
      <c r="J983" t="s">
        <v>21</v>
      </c>
      <c r="K983" t="s">
        <v>22</v>
      </c>
      <c r="L983">
        <v>1514181600</v>
      </c>
      <c r="M983" s="14">
        <f>(((L983/60)/60)/24)+DATE(1970,1,1)</f>
        <v>43094.25</v>
      </c>
      <c r="N983">
        <v>1517032800</v>
      </c>
      <c r="O983" s="14">
        <f>(((N983/60)/60)/24)+DATE(1970,1,1)</f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8">
        <f>E984/D984</f>
        <v>0.84930555555555554</v>
      </c>
      <c r="G984" t="s">
        <v>14</v>
      </c>
      <c r="H984">
        <v>75</v>
      </c>
      <c r="I984" s="10">
        <f>QUOTIENT(E984,H984)</f>
        <v>81</v>
      </c>
      <c r="J984" t="s">
        <v>21</v>
      </c>
      <c r="K984" t="s">
        <v>22</v>
      </c>
      <c r="L984">
        <v>1311051600</v>
      </c>
      <c r="M984" s="14">
        <f>(((L984/60)/60)/24)+DATE(1970,1,1)</f>
        <v>40743.208333333336</v>
      </c>
      <c r="N984">
        <v>1311224400</v>
      </c>
      <c r="O984" s="14">
        <f>(((N984/60)/60)/24)+DATE(1970,1,1)</f>
        <v>40745.208333333336</v>
      </c>
      <c r="P984" t="b">
        <v>0</v>
      </c>
      <c r="Q984" t="b">
        <v>1</v>
      </c>
      <c r="R984" t="s">
        <v>42</v>
      </c>
      <c r="S984" t="s">
        <v>2037</v>
      </c>
      <c r="T984" t="s">
        <v>2051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8">
        <f>E985/D985</f>
        <v>1.4593648334624323</v>
      </c>
      <c r="G985" t="s">
        <v>20</v>
      </c>
      <c r="H985">
        <v>2326</v>
      </c>
      <c r="I985" s="10">
        <f>QUOTIENT(E985,H985)</f>
        <v>80</v>
      </c>
      <c r="J985" t="s">
        <v>21</v>
      </c>
      <c r="K985" t="s">
        <v>22</v>
      </c>
      <c r="L985">
        <v>1564894800</v>
      </c>
      <c r="M985" s="14">
        <f>(((L985/60)/60)/24)+DATE(1970,1,1)</f>
        <v>43681.208333333328</v>
      </c>
      <c r="N985">
        <v>1566190800</v>
      </c>
      <c r="O985" s="14">
        <f>(((N985/60)/60)/24)+DATE(1970,1,1)</f>
        <v>43696.208333333328</v>
      </c>
      <c r="P985" t="b">
        <v>0</v>
      </c>
      <c r="Q985" t="b">
        <v>0</v>
      </c>
      <c r="R985" t="s">
        <v>42</v>
      </c>
      <c r="S985" t="s">
        <v>2037</v>
      </c>
      <c r="T985" t="s">
        <v>2051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8">
        <f>E986/D986</f>
        <v>1.5246153846153847</v>
      </c>
      <c r="G986" t="s">
        <v>20</v>
      </c>
      <c r="H986">
        <v>381</v>
      </c>
      <c r="I986" s="10">
        <f>QUOTIENT(E986,H986)</f>
        <v>26</v>
      </c>
      <c r="J986" t="s">
        <v>21</v>
      </c>
      <c r="K986" t="s">
        <v>22</v>
      </c>
      <c r="L986">
        <v>1567918800</v>
      </c>
      <c r="M986" s="14">
        <f>(((L986/60)/60)/24)+DATE(1970,1,1)</f>
        <v>43716.208333333328</v>
      </c>
      <c r="N986">
        <v>1570165200</v>
      </c>
      <c r="O986" s="14">
        <f>(((N986/60)/60)/24)+DATE(1970,1,1)</f>
        <v>43742.208333333328</v>
      </c>
      <c r="P986" t="b">
        <v>0</v>
      </c>
      <c r="Q986" t="b">
        <v>0</v>
      </c>
      <c r="R986" t="s">
        <v>33</v>
      </c>
      <c r="S986" t="s">
        <v>2033</v>
      </c>
      <c r="T986" t="s">
        <v>2034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8">
        <f>E987/D987</f>
        <v>0.67129542790152408</v>
      </c>
      <c r="G987" t="s">
        <v>14</v>
      </c>
      <c r="H987">
        <v>4405</v>
      </c>
      <c r="I987" s="10">
        <f>QUOTIENT(E987,H987)</f>
        <v>25</v>
      </c>
      <c r="J987" t="s">
        <v>21</v>
      </c>
      <c r="K987" t="s">
        <v>22</v>
      </c>
      <c r="L987">
        <v>1386309600</v>
      </c>
      <c r="M987" s="14">
        <f>(((L987/60)/60)/24)+DATE(1970,1,1)</f>
        <v>41614.25</v>
      </c>
      <c r="N987">
        <v>1388556000</v>
      </c>
      <c r="O987" s="14">
        <f>(((N987/60)/60)/24)+DATE(1970,1,1)</f>
        <v>41640.25</v>
      </c>
      <c r="P987" t="b">
        <v>0</v>
      </c>
      <c r="Q987" t="b">
        <v>1</v>
      </c>
      <c r="R987" t="s">
        <v>23</v>
      </c>
      <c r="S987" t="s">
        <v>2039</v>
      </c>
      <c r="T987" t="s">
        <v>2040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8">
        <f>E988/D988</f>
        <v>0.40307692307692305</v>
      </c>
      <c r="G988" t="s">
        <v>14</v>
      </c>
      <c r="H988">
        <v>92</v>
      </c>
      <c r="I988" s="10">
        <f>QUOTIENT(E988,H988)</f>
        <v>34</v>
      </c>
      <c r="J988" t="s">
        <v>21</v>
      </c>
      <c r="K988" t="s">
        <v>22</v>
      </c>
      <c r="L988">
        <v>1301979600</v>
      </c>
      <c r="M988" s="14">
        <f>(((L988/60)/60)/24)+DATE(1970,1,1)</f>
        <v>40638.208333333336</v>
      </c>
      <c r="N988">
        <v>1303189200</v>
      </c>
      <c r="O988" s="14">
        <f>(((N988/60)/60)/24)+DATE(1970,1,1)</f>
        <v>40652.208333333336</v>
      </c>
      <c r="P988" t="b">
        <v>0</v>
      </c>
      <c r="Q988" t="b">
        <v>0</v>
      </c>
      <c r="R988" t="s">
        <v>23</v>
      </c>
      <c r="S988" t="s">
        <v>2039</v>
      </c>
      <c r="T988" t="s">
        <v>2040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8">
        <f>E989/D989</f>
        <v>2.1679032258064517</v>
      </c>
      <c r="G989" t="s">
        <v>20</v>
      </c>
      <c r="H989">
        <v>480</v>
      </c>
      <c r="I989" s="10">
        <f>QUOTIENT(E989,H989)</f>
        <v>28</v>
      </c>
      <c r="J989" t="s">
        <v>21</v>
      </c>
      <c r="K989" t="s">
        <v>22</v>
      </c>
      <c r="L989">
        <v>1493269200</v>
      </c>
      <c r="M989" s="14">
        <f>(((L989/60)/60)/24)+DATE(1970,1,1)</f>
        <v>42852.208333333328</v>
      </c>
      <c r="N989">
        <v>1494478800</v>
      </c>
      <c r="O989" s="14">
        <f>(((N989/60)/60)/24)+DATE(1970,1,1)</f>
        <v>42866.208333333328</v>
      </c>
      <c r="P989" t="b">
        <v>0</v>
      </c>
      <c r="Q989" t="b">
        <v>0</v>
      </c>
      <c r="R989" t="s">
        <v>42</v>
      </c>
      <c r="S989" t="s">
        <v>2037</v>
      </c>
      <c r="T989" t="s">
        <v>2051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8">
        <f>E990/D990</f>
        <v>0.52117021276595743</v>
      </c>
      <c r="G990" t="s">
        <v>14</v>
      </c>
      <c r="H990">
        <v>64</v>
      </c>
      <c r="I990" s="10">
        <f>QUOTIENT(E990,H990)</f>
        <v>76</v>
      </c>
      <c r="J990" t="s">
        <v>21</v>
      </c>
      <c r="K990" t="s">
        <v>22</v>
      </c>
      <c r="L990">
        <v>1478930400</v>
      </c>
      <c r="M990" s="14">
        <f>(((L990/60)/60)/24)+DATE(1970,1,1)</f>
        <v>42686.25</v>
      </c>
      <c r="N990">
        <v>1480744800</v>
      </c>
      <c r="O990" s="14">
        <f>(((N990/60)/60)/24)+DATE(1970,1,1)</f>
        <v>42707.25</v>
      </c>
      <c r="P990" t="b">
        <v>0</v>
      </c>
      <c r="Q990" t="b">
        <v>0</v>
      </c>
      <c r="R990" t="s">
        <v>133</v>
      </c>
      <c r="S990" t="s">
        <v>2044</v>
      </c>
      <c r="T990" t="s">
        <v>2057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8">
        <f>E991/D991</f>
        <v>4.9958333333333336</v>
      </c>
      <c r="G991" t="s">
        <v>20</v>
      </c>
      <c r="H991">
        <v>226</v>
      </c>
      <c r="I991" s="10">
        <f>QUOTIENT(E991,H991)</f>
        <v>53</v>
      </c>
      <c r="J991" t="s">
        <v>21</v>
      </c>
      <c r="K991" t="s">
        <v>22</v>
      </c>
      <c r="L991">
        <v>1555390800</v>
      </c>
      <c r="M991" s="14">
        <f>(((L991/60)/60)/24)+DATE(1970,1,1)</f>
        <v>43571.208333333328</v>
      </c>
      <c r="N991">
        <v>1555822800</v>
      </c>
      <c r="O991" s="14">
        <f>(((N991/60)/60)/24)+DATE(1970,1,1)</f>
        <v>43576.208333333328</v>
      </c>
      <c r="P991" t="b">
        <v>0</v>
      </c>
      <c r="Q991" t="b">
        <v>0</v>
      </c>
      <c r="R991" t="s">
        <v>206</v>
      </c>
      <c r="S991" t="s">
        <v>2044</v>
      </c>
      <c r="T991" t="s">
        <v>2052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8">
        <f>E992/D992</f>
        <v>0.87679487179487181</v>
      </c>
      <c r="G992" t="s">
        <v>14</v>
      </c>
      <c r="H992">
        <v>64</v>
      </c>
      <c r="I992" s="10">
        <f>QUOTIENT(E992,H992)</f>
        <v>106</v>
      </c>
      <c r="J992" t="s">
        <v>21</v>
      </c>
      <c r="K992" t="s">
        <v>22</v>
      </c>
      <c r="L992">
        <v>1456984800</v>
      </c>
      <c r="M992" s="14">
        <f>(((L992/60)/60)/24)+DATE(1970,1,1)</f>
        <v>42432.25</v>
      </c>
      <c r="N992">
        <v>1458882000</v>
      </c>
      <c r="O992" s="14">
        <f>(((N992/60)/60)/24)+DATE(1970,1,1)</f>
        <v>42454.208333333328</v>
      </c>
      <c r="P992" t="b">
        <v>0</v>
      </c>
      <c r="Q992" t="b">
        <v>1</v>
      </c>
      <c r="R992" t="s">
        <v>53</v>
      </c>
      <c r="S992" t="s">
        <v>2037</v>
      </c>
      <c r="T992" t="s">
        <v>2050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8">
        <f>E993/D993</f>
        <v>1.131734693877551</v>
      </c>
      <c r="G993" t="s">
        <v>20</v>
      </c>
      <c r="H993">
        <v>241</v>
      </c>
      <c r="I993" s="10">
        <f>QUOTIENT(E993,H993)</f>
        <v>46</v>
      </c>
      <c r="J993" t="s">
        <v>21</v>
      </c>
      <c r="K993" t="s">
        <v>22</v>
      </c>
      <c r="L993">
        <v>1411621200</v>
      </c>
      <c r="M993" s="14">
        <f>(((L993/60)/60)/24)+DATE(1970,1,1)</f>
        <v>41907.208333333336</v>
      </c>
      <c r="N993">
        <v>1411966800</v>
      </c>
      <c r="O993" s="14">
        <f>(((N993/60)/60)/24)+DATE(1970,1,1)</f>
        <v>41911.208333333336</v>
      </c>
      <c r="P993" t="b">
        <v>0</v>
      </c>
      <c r="Q993" t="b">
        <v>1</v>
      </c>
      <c r="R993" t="s">
        <v>23</v>
      </c>
      <c r="S993" t="s">
        <v>2039</v>
      </c>
      <c r="T993" t="s">
        <v>2040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8">
        <f>E994/D994</f>
        <v>4.2654838709677421</v>
      </c>
      <c r="G994" t="s">
        <v>20</v>
      </c>
      <c r="H994">
        <v>132</v>
      </c>
      <c r="I994" s="10">
        <f>QUOTIENT(E994,H994)</f>
        <v>100</v>
      </c>
      <c r="J994" t="s">
        <v>21</v>
      </c>
      <c r="K994" t="s">
        <v>22</v>
      </c>
      <c r="L994">
        <v>1525669200</v>
      </c>
      <c r="M994" s="14">
        <f>(((L994/60)/60)/24)+DATE(1970,1,1)</f>
        <v>43227.208333333328</v>
      </c>
      <c r="N994">
        <v>1526878800</v>
      </c>
      <c r="O994" s="14">
        <f>(((N994/60)/60)/24)+DATE(1970,1,1)</f>
        <v>43241.208333333328</v>
      </c>
      <c r="P994" t="b">
        <v>0</v>
      </c>
      <c r="Q994" t="b">
        <v>1</v>
      </c>
      <c r="R994" t="s">
        <v>53</v>
      </c>
      <c r="S994" t="s">
        <v>2037</v>
      </c>
      <c r="T994" t="s">
        <v>2050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8">
        <f>E995/D995</f>
        <v>0.77632653061224488</v>
      </c>
      <c r="G995" t="s">
        <v>74</v>
      </c>
      <c r="H995">
        <v>75</v>
      </c>
      <c r="I995" s="10">
        <f>QUOTIENT(E995,H995)</f>
        <v>101</v>
      </c>
      <c r="J995" t="s">
        <v>107</v>
      </c>
      <c r="K995" t="s">
        <v>108</v>
      </c>
      <c r="L995">
        <v>1450936800</v>
      </c>
      <c r="M995" s="14">
        <f>(((L995/60)/60)/24)+DATE(1970,1,1)</f>
        <v>42362.25</v>
      </c>
      <c r="N995">
        <v>1452405600</v>
      </c>
      <c r="O995" s="14">
        <f>(((N995/60)/60)/24)+DATE(1970,1,1)</f>
        <v>42379.25</v>
      </c>
      <c r="P995" t="b">
        <v>0</v>
      </c>
      <c r="Q995" t="b">
        <v>1</v>
      </c>
      <c r="R995" t="s">
        <v>122</v>
      </c>
      <c r="S995" t="s">
        <v>2042</v>
      </c>
      <c r="T995" t="s">
        <v>2043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8">
        <f>E996/D996</f>
        <v>0.52496810772501767</v>
      </c>
      <c r="G996" t="s">
        <v>14</v>
      </c>
      <c r="H996">
        <v>842</v>
      </c>
      <c r="I996" s="10">
        <f>QUOTIENT(E996,H996)</f>
        <v>87</v>
      </c>
      <c r="J996" t="s">
        <v>21</v>
      </c>
      <c r="K996" t="s">
        <v>22</v>
      </c>
      <c r="L996">
        <v>1413522000</v>
      </c>
      <c r="M996" s="14">
        <f>(((L996/60)/60)/24)+DATE(1970,1,1)</f>
        <v>41929.208333333336</v>
      </c>
      <c r="N996">
        <v>1414040400</v>
      </c>
      <c r="O996" s="14">
        <f>(((N996/60)/60)/24)+DATE(1970,1,1)</f>
        <v>41935.208333333336</v>
      </c>
      <c r="P996" t="b">
        <v>0</v>
      </c>
      <c r="Q996" t="b">
        <v>1</v>
      </c>
      <c r="R996" t="s">
        <v>206</v>
      </c>
      <c r="S996" t="s">
        <v>2044</v>
      </c>
      <c r="T996" t="s">
        <v>2052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8">
        <f>E997/D997</f>
        <v>1.5746762589928058</v>
      </c>
      <c r="G997" t="s">
        <v>20</v>
      </c>
      <c r="H997">
        <v>2043</v>
      </c>
      <c r="I997" s="10">
        <f>QUOTIENT(E997,H997)</f>
        <v>74</v>
      </c>
      <c r="J997" t="s">
        <v>21</v>
      </c>
      <c r="K997" t="s">
        <v>22</v>
      </c>
      <c r="L997">
        <v>1541307600</v>
      </c>
      <c r="M997" s="14">
        <f>(((L997/60)/60)/24)+DATE(1970,1,1)</f>
        <v>43408.208333333328</v>
      </c>
      <c r="N997">
        <v>1543816800</v>
      </c>
      <c r="O997" s="14">
        <f>(((N997/60)/60)/24)+DATE(1970,1,1)</f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8">
        <f>E998/D998</f>
        <v>0.72939393939393937</v>
      </c>
      <c r="G998" t="s">
        <v>14</v>
      </c>
      <c r="H998">
        <v>112</v>
      </c>
      <c r="I998" s="10">
        <f>QUOTIENT(E998,H998)</f>
        <v>42</v>
      </c>
      <c r="J998" t="s">
        <v>21</v>
      </c>
      <c r="K998" t="s">
        <v>22</v>
      </c>
      <c r="L998">
        <v>1357106400</v>
      </c>
      <c r="M998" s="14">
        <f>(((L998/60)/60)/24)+DATE(1970,1,1)</f>
        <v>41276.25</v>
      </c>
      <c r="N998">
        <v>1359698400</v>
      </c>
      <c r="O998" s="14">
        <f>(((N998/60)/60)/24)+DATE(1970,1,1)</f>
        <v>41306.25</v>
      </c>
      <c r="P998" t="b">
        <v>0</v>
      </c>
      <c r="Q998" t="b">
        <v>0</v>
      </c>
      <c r="R998" t="s">
        <v>33</v>
      </c>
      <c r="S998" t="s">
        <v>2033</v>
      </c>
      <c r="T998" t="s">
        <v>2034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8">
        <f>E999/D999</f>
        <v>0.60565789473684206</v>
      </c>
      <c r="G999" t="s">
        <v>74</v>
      </c>
      <c r="H999">
        <v>139</v>
      </c>
      <c r="I999" s="10">
        <f>QUOTIENT(E999,H999)</f>
        <v>33</v>
      </c>
      <c r="J999" t="s">
        <v>107</v>
      </c>
      <c r="K999" t="s">
        <v>108</v>
      </c>
      <c r="L999">
        <v>1390197600</v>
      </c>
      <c r="M999" s="14">
        <f>(((L999/60)/60)/24)+DATE(1970,1,1)</f>
        <v>41659.25</v>
      </c>
      <c r="N999">
        <v>1390629600</v>
      </c>
      <c r="O999" s="14">
        <f>(((N999/60)/60)/24)+DATE(1970,1,1)</f>
        <v>41664.25</v>
      </c>
      <c r="P999" t="b">
        <v>0</v>
      </c>
      <c r="Q999" t="b">
        <v>0</v>
      </c>
      <c r="R999" t="s">
        <v>33</v>
      </c>
      <c r="S999" t="s">
        <v>2033</v>
      </c>
      <c r="T999" t="s">
        <v>2034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8">
        <f>E1000/D1000</f>
        <v>0.5679129129129129</v>
      </c>
      <c r="G1000" t="s">
        <v>14</v>
      </c>
      <c r="H1000">
        <v>374</v>
      </c>
      <c r="I1000" s="10">
        <f>QUOTIENT(E1000,H1000)</f>
        <v>101</v>
      </c>
      <c r="J1000" t="s">
        <v>21</v>
      </c>
      <c r="K1000" t="s">
        <v>22</v>
      </c>
      <c r="L1000">
        <v>1265868000</v>
      </c>
      <c r="M1000" s="14">
        <f>(((L1000/60)/60)/24)+DATE(1970,1,1)</f>
        <v>40220.25</v>
      </c>
      <c r="N1000">
        <v>1267077600</v>
      </c>
      <c r="O1000" s="14">
        <f>(((N1000/60)/60)/24)+DATE(1970,1,1)</f>
        <v>40234.25</v>
      </c>
      <c r="P1000" t="b">
        <v>0</v>
      </c>
      <c r="Q1000" t="b">
        <v>1</v>
      </c>
      <c r="R1000" t="s">
        <v>60</v>
      </c>
      <c r="S1000" t="s">
        <v>2039</v>
      </c>
      <c r="T1000" t="s">
        <v>2048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8">
        <f>E1001/D1001</f>
        <v>0.56542754275427543</v>
      </c>
      <c r="G1001" t="s">
        <v>74</v>
      </c>
      <c r="H1001">
        <v>1122</v>
      </c>
      <c r="I1001" s="10">
        <f>QUOTIENT(E1001,H1001)</f>
        <v>55</v>
      </c>
      <c r="J1001" t="s">
        <v>21</v>
      </c>
      <c r="K1001" t="s">
        <v>22</v>
      </c>
      <c r="L1001">
        <v>1467176400</v>
      </c>
      <c r="M1001" s="14">
        <f>(((L1001/60)/60)/24)+DATE(1970,1,1)</f>
        <v>42550.208333333328</v>
      </c>
      <c r="N1001">
        <v>1467781200</v>
      </c>
      <c r="O1001" s="14">
        <f>(((N1001/60)/60)/24)+DATE(1970,1,1)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S1:S1001" xr:uid="{00000000-0001-0000-0000-000000000000}"/>
  <sortState xmlns:xlrd2="http://schemas.microsoft.com/office/spreadsheetml/2017/richdata2" ref="A2:T1001">
    <sortCondition ref="A1:A1001"/>
  </sortState>
  <conditionalFormatting sqref="G1:G1048576">
    <cfRule type="cellIs" dxfId="4" priority="2" operator="equal">
      <formula>"canceled"</formula>
    </cfRule>
    <cfRule type="cellIs" dxfId="3" priority="3" operator="equal">
      <formula>"failed"</formula>
    </cfRule>
    <cfRule type="cellIs" dxfId="2" priority="4" operator="equal">
      <formula>"live"</formula>
    </cfRule>
    <cfRule type="cellIs" dxfId="1" priority="5" operator="equal">
      <formula>"successful"</formula>
    </cfRule>
    <cfRule type="cellIs" dxfId="0" priority="6" operator="equal">
      <formula>"Failed"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6E082-2803-4D4F-A06B-01F9D542F221}">
  <dimension ref="A1:F14"/>
  <sheetViews>
    <sheetView workbookViewId="0">
      <selection activeCell="D13" sqref="D1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23.3984375" bestFit="1" customWidth="1"/>
    <col min="8" max="8" width="12.796875" bestFit="1" customWidth="1"/>
    <col min="9" max="9" width="17.3984375" bestFit="1" customWidth="1"/>
    <col min="10" max="10" width="8.09765625" bestFit="1" customWidth="1"/>
    <col min="11" max="11" width="10.69921875" bestFit="1" customWidth="1"/>
    <col min="12" max="12" width="10.5" bestFit="1" customWidth="1"/>
    <col min="13" max="13" width="15.09765625" bestFit="1" customWidth="1"/>
    <col min="14" max="14" width="12.5" bestFit="1" customWidth="1"/>
    <col min="15" max="15" width="17.296875" bestFit="1" customWidth="1"/>
    <col min="16" max="16" width="14.8984375" bestFit="1" customWidth="1"/>
    <col min="17" max="17" width="12.19921875" bestFit="1" customWidth="1"/>
    <col min="18" max="18" width="25.5" bestFit="1" customWidth="1"/>
    <col min="19" max="19" width="24.796875" bestFit="1" customWidth="1"/>
    <col min="20" max="20" width="16.5" bestFit="1" customWidth="1"/>
    <col min="21" max="21" width="14.296875" bestFit="1" customWidth="1"/>
    <col min="22" max="22" width="14.5" bestFit="1" customWidth="1"/>
    <col min="23" max="23" width="13.296875" bestFit="1" customWidth="1"/>
    <col min="24" max="24" width="19.69921875" bestFit="1" customWidth="1"/>
    <col min="25" max="25" width="21.59765625" bestFit="1" customWidth="1"/>
    <col min="26" max="26" width="22.09765625" bestFit="1" customWidth="1"/>
    <col min="27" max="27" width="19.3984375" bestFit="1" customWidth="1"/>
    <col min="28" max="28" width="10.296875" bestFit="1" customWidth="1"/>
    <col min="29" max="29" width="11.3984375" bestFit="1" customWidth="1"/>
    <col min="30" max="30" width="11.296875" bestFit="1" customWidth="1"/>
    <col min="31" max="31" width="24" bestFit="1" customWidth="1"/>
    <col min="32" max="32" width="14.09765625" bestFit="1" customWidth="1"/>
    <col min="33" max="33" width="9.3984375" bestFit="1" customWidth="1"/>
    <col min="34" max="34" width="25.296875" bestFit="1" customWidth="1"/>
    <col min="35" max="35" width="11.296875" bestFit="1" customWidth="1"/>
    <col min="36" max="36" width="8.796875" bestFit="1" customWidth="1"/>
    <col min="37" max="37" width="21.59765625" bestFit="1" customWidth="1"/>
    <col min="38" max="38" width="23.19921875" bestFit="1" customWidth="1"/>
    <col min="39" max="39" width="12.296875" bestFit="1" customWidth="1"/>
    <col min="40" max="40" width="11.796875" bestFit="1" customWidth="1"/>
    <col min="41" max="41" width="23.69921875" bestFit="1" customWidth="1"/>
    <col min="42" max="42" width="7.19921875" bestFit="1" customWidth="1"/>
    <col min="43" max="43" width="9.59765625" bestFit="1" customWidth="1"/>
    <col min="44" max="44" width="9.296875" bestFit="1" customWidth="1"/>
    <col min="45" max="45" width="21.69921875" bestFit="1" customWidth="1"/>
    <col min="46" max="46" width="14.5" bestFit="1" customWidth="1"/>
    <col min="47" max="47" width="15.3984375" bestFit="1" customWidth="1"/>
    <col min="48" max="48" width="9.69921875" bestFit="1" customWidth="1"/>
    <col min="49" max="49" width="10.296875" bestFit="1" customWidth="1"/>
    <col min="50" max="50" width="11.09765625" bestFit="1" customWidth="1"/>
    <col min="51" max="51" width="13" bestFit="1" customWidth="1"/>
    <col min="52" max="52" width="26.796875" bestFit="1" customWidth="1"/>
    <col min="53" max="53" width="20.3984375" bestFit="1" customWidth="1"/>
    <col min="54" max="54" width="11.296875" bestFit="1" customWidth="1"/>
    <col min="55" max="55" width="10.796875" bestFit="1" customWidth="1"/>
    <col min="56" max="56" width="11" bestFit="1" customWidth="1"/>
    <col min="57" max="57" width="7.5" bestFit="1" customWidth="1"/>
    <col min="58" max="58" width="24.69921875" bestFit="1" customWidth="1"/>
    <col min="59" max="59" width="18.796875" bestFit="1" customWidth="1"/>
    <col min="60" max="60" width="25.69921875" bestFit="1" customWidth="1"/>
    <col min="61" max="61" width="15.796875" bestFit="1" customWidth="1"/>
    <col min="62" max="62" width="26.19921875" bestFit="1" customWidth="1"/>
    <col min="63" max="63" width="10.69921875" bestFit="1" customWidth="1"/>
    <col min="64" max="64" width="12.3984375" bestFit="1" customWidth="1"/>
    <col min="65" max="65" width="15.296875" bestFit="1" customWidth="1"/>
    <col min="66" max="66" width="20.59765625" bestFit="1" customWidth="1"/>
    <col min="67" max="67" width="21.5" bestFit="1" customWidth="1"/>
    <col min="68" max="68" width="10.296875" bestFit="1" customWidth="1"/>
    <col min="69" max="69" width="27.796875" bestFit="1" customWidth="1"/>
    <col min="70" max="70" width="12.59765625" bestFit="1" customWidth="1"/>
    <col min="71" max="71" width="10.5" bestFit="1" customWidth="1"/>
    <col min="72" max="72" width="7.59765625" bestFit="1" customWidth="1"/>
    <col min="73" max="73" width="20.8984375" bestFit="1" customWidth="1"/>
    <col min="74" max="74" width="20.796875" bestFit="1" customWidth="1"/>
    <col min="75" max="75" width="24.796875" bestFit="1" customWidth="1"/>
    <col min="76" max="76" width="22.5" bestFit="1" customWidth="1"/>
    <col min="77" max="77" width="23.8984375" bestFit="1" customWidth="1"/>
    <col min="78" max="78" width="8.59765625" bestFit="1" customWidth="1"/>
    <col min="79" max="79" width="12.69921875" bestFit="1" customWidth="1"/>
    <col min="80" max="80" width="21.296875" bestFit="1" customWidth="1"/>
    <col min="81" max="81" width="25.09765625" bestFit="1" customWidth="1"/>
    <col min="82" max="82" width="23.59765625" bestFit="1" customWidth="1"/>
    <col min="83" max="83" width="8.796875" bestFit="1" customWidth="1"/>
    <col min="84" max="84" width="24.8984375" bestFit="1" customWidth="1"/>
    <col min="85" max="85" width="22.3984375" bestFit="1" customWidth="1"/>
    <col min="86" max="86" width="9.3984375" bestFit="1" customWidth="1"/>
    <col min="87" max="87" width="23" bestFit="1" customWidth="1"/>
    <col min="88" max="88" width="9.296875" bestFit="1" customWidth="1"/>
    <col min="89" max="89" width="14.09765625" bestFit="1" customWidth="1"/>
    <col min="90" max="90" width="22.69921875" bestFit="1" customWidth="1"/>
    <col min="91" max="91" width="15.69921875" bestFit="1" customWidth="1"/>
    <col min="92" max="92" width="14.59765625" bestFit="1" customWidth="1"/>
    <col min="93" max="93" width="12.19921875" bestFit="1" customWidth="1"/>
    <col min="94" max="94" width="9.296875" bestFit="1" customWidth="1"/>
    <col min="95" max="95" width="9.5" bestFit="1" customWidth="1"/>
    <col min="96" max="96" width="24.296875" bestFit="1" customWidth="1"/>
    <col min="97" max="97" width="23.8984375" bestFit="1" customWidth="1"/>
    <col min="98" max="98" width="21.796875" bestFit="1" customWidth="1"/>
    <col min="99" max="99" width="21.69921875" bestFit="1" customWidth="1"/>
    <col min="100" max="100" width="12.5" bestFit="1" customWidth="1"/>
    <col min="101" max="101" width="13.09765625" bestFit="1" customWidth="1"/>
    <col min="102" max="102" width="12.5" bestFit="1" customWidth="1"/>
    <col min="103" max="103" width="12" bestFit="1" customWidth="1"/>
    <col min="104" max="104" width="12.5" bestFit="1" customWidth="1"/>
    <col min="105" max="106" width="11.19921875" bestFit="1" customWidth="1"/>
    <col min="107" max="107" width="14.296875" bestFit="1" customWidth="1"/>
    <col min="108" max="108" width="11.3984375" bestFit="1" customWidth="1"/>
    <col min="109" max="109" width="11.296875" bestFit="1" customWidth="1"/>
    <col min="110" max="110" width="9.796875" bestFit="1" customWidth="1"/>
    <col min="111" max="111" width="13.19921875" bestFit="1" customWidth="1"/>
    <col min="112" max="112" width="12.3984375" bestFit="1" customWidth="1"/>
    <col min="113" max="113" width="12.69921875" bestFit="1" customWidth="1"/>
    <col min="114" max="114" width="14.296875" bestFit="1" customWidth="1"/>
    <col min="115" max="115" width="9.19921875" bestFit="1" customWidth="1"/>
    <col min="116" max="116" width="23.8984375" bestFit="1" customWidth="1"/>
    <col min="117" max="117" width="10.09765625" bestFit="1" customWidth="1"/>
    <col min="118" max="118" width="10.5" bestFit="1" customWidth="1"/>
    <col min="119" max="119" width="25.8984375" bestFit="1" customWidth="1"/>
    <col min="120" max="120" width="11.296875" bestFit="1" customWidth="1"/>
    <col min="121" max="121" width="11.59765625" bestFit="1" customWidth="1"/>
    <col min="122" max="122" width="28" bestFit="1" customWidth="1"/>
    <col min="123" max="123" width="22.8984375" bestFit="1" customWidth="1"/>
    <col min="124" max="124" width="14.69921875" bestFit="1" customWidth="1"/>
    <col min="125" max="125" width="25.59765625" bestFit="1" customWidth="1"/>
    <col min="126" max="126" width="26.796875" bestFit="1" customWidth="1"/>
    <col min="127" max="127" width="27.8984375" bestFit="1" customWidth="1"/>
    <col min="128" max="128" width="10.09765625" bestFit="1" customWidth="1"/>
    <col min="129" max="129" width="22.296875" bestFit="1" customWidth="1"/>
    <col min="130" max="130" width="17.09765625" bestFit="1" customWidth="1"/>
    <col min="131" max="131" width="15.5" bestFit="1" customWidth="1"/>
    <col min="132" max="132" width="10.19921875" bestFit="1" customWidth="1"/>
    <col min="133" max="133" width="20.09765625" bestFit="1" customWidth="1"/>
    <col min="134" max="134" width="13.69921875" bestFit="1" customWidth="1"/>
    <col min="135" max="135" width="8" bestFit="1" customWidth="1"/>
    <col min="136" max="136" width="10.296875" bestFit="1" customWidth="1"/>
    <col min="137" max="137" width="12.3984375" bestFit="1" customWidth="1"/>
    <col min="138" max="138" width="28.19921875" bestFit="1" customWidth="1"/>
    <col min="139" max="139" width="13.59765625" bestFit="1" customWidth="1"/>
    <col min="140" max="140" width="10" bestFit="1" customWidth="1"/>
    <col min="141" max="141" width="14.796875" bestFit="1" customWidth="1"/>
    <col min="142" max="142" width="23.69921875" bestFit="1" customWidth="1"/>
    <col min="143" max="143" width="22.59765625" bestFit="1" customWidth="1"/>
    <col min="144" max="144" width="22" bestFit="1" customWidth="1"/>
    <col min="145" max="145" width="23.796875" bestFit="1" customWidth="1"/>
    <col min="146" max="146" width="23.09765625" bestFit="1" customWidth="1"/>
    <col min="147" max="147" width="13.19921875" bestFit="1" customWidth="1"/>
    <col min="148" max="148" width="11.09765625" bestFit="1" customWidth="1"/>
    <col min="149" max="149" width="14.5" bestFit="1" customWidth="1"/>
    <col min="150" max="150" width="13.3984375" bestFit="1" customWidth="1"/>
    <col min="151" max="151" width="11" bestFit="1" customWidth="1"/>
    <col min="152" max="152" width="8.09765625" bestFit="1" customWidth="1"/>
    <col min="153" max="153" width="27.59765625" bestFit="1" customWidth="1"/>
    <col min="154" max="154" width="13.296875" bestFit="1" customWidth="1"/>
    <col min="155" max="155" width="11.8984375" bestFit="1" customWidth="1"/>
    <col min="156" max="156" width="11.09765625" bestFit="1" customWidth="1"/>
    <col min="157" max="157" width="22.59765625" bestFit="1" customWidth="1"/>
    <col min="158" max="158" width="14.59765625" bestFit="1" customWidth="1"/>
    <col min="159" max="159" width="11.796875" bestFit="1" customWidth="1"/>
    <col min="160" max="160" width="24.09765625" bestFit="1" customWidth="1"/>
    <col min="161" max="161" width="10.8984375" bestFit="1" customWidth="1"/>
    <col min="162" max="162" width="14.796875" bestFit="1" customWidth="1"/>
    <col min="163" max="163" width="7.796875" bestFit="1" customWidth="1"/>
    <col min="164" max="164" width="27.59765625" bestFit="1" customWidth="1"/>
    <col min="165" max="165" width="22.09765625" bestFit="1" customWidth="1"/>
    <col min="166" max="166" width="22.69921875" bestFit="1" customWidth="1"/>
    <col min="167" max="167" width="19.8984375" bestFit="1" customWidth="1"/>
    <col min="168" max="168" width="9.19921875" bestFit="1" customWidth="1"/>
    <col min="169" max="169" width="9.5" bestFit="1" customWidth="1"/>
    <col min="170" max="170" width="9.69921875" bestFit="1" customWidth="1"/>
    <col min="171" max="171" width="15.5" bestFit="1" customWidth="1"/>
    <col min="172" max="172" width="14.69921875" bestFit="1" customWidth="1"/>
    <col min="173" max="173" width="8.3984375" bestFit="1" customWidth="1"/>
    <col min="174" max="174" width="9.69921875" bestFit="1" customWidth="1"/>
    <col min="175" max="176" width="9.8984375" bestFit="1" customWidth="1"/>
    <col min="177" max="177" width="10.19921875" bestFit="1" customWidth="1"/>
    <col min="178" max="178" width="24.09765625" bestFit="1" customWidth="1"/>
    <col min="179" max="179" width="11" bestFit="1" customWidth="1"/>
    <col min="180" max="180" width="22.69921875" bestFit="1" customWidth="1"/>
    <col min="181" max="181" width="13.8984375" bestFit="1" customWidth="1"/>
    <col min="182" max="182" width="9.796875" bestFit="1" customWidth="1"/>
    <col min="183" max="183" width="7.19921875" bestFit="1" customWidth="1"/>
    <col min="184" max="184" width="18.69921875" bestFit="1" customWidth="1"/>
    <col min="185" max="185" width="14.69921875" bestFit="1" customWidth="1"/>
    <col min="186" max="186" width="7.69921875" bestFit="1" customWidth="1"/>
    <col min="187" max="187" width="19" bestFit="1" customWidth="1"/>
    <col min="188" max="188" width="9.796875" bestFit="1" customWidth="1"/>
    <col min="189" max="189" width="14.296875" bestFit="1" customWidth="1"/>
    <col min="190" max="190" width="12.5" bestFit="1" customWidth="1"/>
    <col min="191" max="191" width="15.296875" bestFit="1" customWidth="1"/>
    <col min="192" max="192" width="11.296875" bestFit="1" customWidth="1"/>
    <col min="193" max="193" width="10.8984375" bestFit="1" customWidth="1"/>
    <col min="194" max="194" width="20.59765625" bestFit="1" customWidth="1"/>
    <col min="195" max="195" width="10.59765625" bestFit="1" customWidth="1"/>
    <col min="196" max="196" width="24.3984375" bestFit="1" customWidth="1"/>
    <col min="197" max="197" width="13.59765625" bestFit="1" customWidth="1"/>
    <col min="198" max="198" width="8.59765625" bestFit="1" customWidth="1"/>
    <col min="199" max="199" width="8.5" bestFit="1" customWidth="1"/>
    <col min="200" max="200" width="16.69921875" bestFit="1" customWidth="1"/>
    <col min="201" max="201" width="23.5" bestFit="1" customWidth="1"/>
    <col min="202" max="202" width="10.296875" bestFit="1" customWidth="1"/>
    <col min="203" max="203" width="13" bestFit="1" customWidth="1"/>
    <col min="204" max="204" width="13.69921875" bestFit="1" customWidth="1"/>
    <col min="205" max="205" width="13.09765625" bestFit="1" customWidth="1"/>
    <col min="206" max="206" width="12.59765625" bestFit="1" customWidth="1"/>
    <col min="207" max="207" width="14.3984375" bestFit="1" customWidth="1"/>
    <col min="208" max="208" width="10.796875" bestFit="1" customWidth="1"/>
    <col min="209" max="209" width="13.59765625" bestFit="1" customWidth="1"/>
    <col min="210" max="210" width="23.796875" bestFit="1" customWidth="1"/>
    <col min="211" max="211" width="12.3984375" bestFit="1" customWidth="1"/>
    <col min="212" max="212" width="19.69921875" bestFit="1" customWidth="1"/>
    <col min="213" max="213" width="9.59765625" bestFit="1" customWidth="1"/>
    <col min="214" max="214" width="15.09765625" bestFit="1" customWidth="1"/>
    <col min="215" max="215" width="15.19921875" bestFit="1" customWidth="1"/>
    <col min="216" max="216" width="10.3984375" bestFit="1" customWidth="1"/>
    <col min="217" max="217" width="9.296875" bestFit="1" customWidth="1"/>
    <col min="218" max="218" width="20.796875" bestFit="1" customWidth="1"/>
    <col min="219" max="219" width="16.796875" bestFit="1" customWidth="1"/>
    <col min="220" max="220" width="24.59765625" bestFit="1" customWidth="1"/>
    <col min="221" max="221" width="10.796875" bestFit="1" customWidth="1"/>
    <col min="222" max="222" width="9.3984375" bestFit="1" customWidth="1"/>
    <col min="223" max="223" width="26.19921875" bestFit="1" customWidth="1"/>
    <col min="224" max="224" width="22.796875" bestFit="1" customWidth="1"/>
    <col min="225" max="225" width="7.69921875" bestFit="1" customWidth="1"/>
    <col min="226" max="226" width="11.296875" bestFit="1" customWidth="1"/>
    <col min="227" max="227" width="13" bestFit="1" customWidth="1"/>
    <col min="228" max="228" width="13.3984375" bestFit="1" customWidth="1"/>
    <col min="229" max="229" width="23.296875" bestFit="1" customWidth="1"/>
    <col min="230" max="230" width="9.8984375" bestFit="1" customWidth="1"/>
    <col min="231" max="231" width="17.19921875" bestFit="1" customWidth="1"/>
    <col min="232" max="233" width="14.19921875" bestFit="1" customWidth="1"/>
    <col min="234" max="234" width="13.09765625" bestFit="1" customWidth="1"/>
    <col min="235" max="235" width="11.5" bestFit="1" customWidth="1"/>
    <col min="236" max="236" width="11" bestFit="1" customWidth="1"/>
    <col min="237" max="237" width="12.5" bestFit="1" customWidth="1"/>
    <col min="238" max="238" width="14.3984375" bestFit="1" customWidth="1"/>
    <col min="239" max="239" width="12" bestFit="1" customWidth="1"/>
    <col min="240" max="240" width="24" bestFit="1" customWidth="1"/>
    <col min="241" max="241" width="25.69921875" bestFit="1" customWidth="1"/>
    <col min="242" max="242" width="8.796875" bestFit="1" customWidth="1"/>
    <col min="243" max="243" width="11.8984375" bestFit="1" customWidth="1"/>
    <col min="244" max="244" width="11.19921875" bestFit="1" customWidth="1"/>
    <col min="245" max="245" width="23.59765625" bestFit="1" customWidth="1"/>
    <col min="246" max="246" width="23.5" bestFit="1" customWidth="1"/>
    <col min="247" max="247" width="14.8984375" bestFit="1" customWidth="1"/>
    <col min="248" max="248" width="12.5" bestFit="1" customWidth="1"/>
    <col min="249" max="249" width="27.296875" bestFit="1" customWidth="1"/>
    <col min="250" max="250" width="13.09765625" bestFit="1" customWidth="1"/>
    <col min="251" max="251" width="9.3984375" bestFit="1" customWidth="1"/>
    <col min="252" max="252" width="23.296875" bestFit="1" customWidth="1"/>
    <col min="253" max="253" width="13.5" bestFit="1" customWidth="1"/>
    <col min="254" max="254" width="15.59765625" bestFit="1" customWidth="1"/>
    <col min="255" max="255" width="9.796875" bestFit="1" customWidth="1"/>
    <col min="256" max="256" width="9" bestFit="1" customWidth="1"/>
    <col min="257" max="257" width="7.8984375" bestFit="1" customWidth="1"/>
    <col min="258" max="258" width="12" bestFit="1" customWidth="1"/>
    <col min="259" max="259" width="9.59765625" bestFit="1" customWidth="1"/>
    <col min="260" max="260" width="6.8984375" bestFit="1" customWidth="1"/>
    <col min="261" max="261" width="9.59765625" bestFit="1" customWidth="1"/>
    <col min="262" max="262" width="11.59765625" bestFit="1" customWidth="1"/>
    <col min="263" max="263" width="10.59765625" bestFit="1" customWidth="1"/>
    <col min="264" max="264" width="22.59765625" bestFit="1" customWidth="1"/>
    <col min="265" max="265" width="26" bestFit="1" customWidth="1"/>
    <col min="266" max="266" width="16.5" bestFit="1" customWidth="1"/>
    <col min="267" max="267" width="14.5" bestFit="1" customWidth="1"/>
    <col min="268" max="268" width="19.69921875" bestFit="1" customWidth="1"/>
    <col min="269" max="269" width="10.69921875" bestFit="1" customWidth="1"/>
    <col min="270" max="270" width="10.8984375" bestFit="1" customWidth="1"/>
    <col min="271" max="271" width="25.796875" bestFit="1" customWidth="1"/>
    <col min="272" max="272" width="13.09765625" bestFit="1" customWidth="1"/>
    <col min="273" max="273" width="12" bestFit="1" customWidth="1"/>
    <col min="274" max="274" width="9.09765625" bestFit="1" customWidth="1"/>
    <col min="275" max="275" width="9.296875" bestFit="1" customWidth="1"/>
    <col min="276" max="276" width="9.69921875" bestFit="1" customWidth="1"/>
    <col min="277" max="277" width="25.69921875" bestFit="1" customWidth="1"/>
    <col min="278" max="278" width="21.796875" bestFit="1" customWidth="1"/>
    <col min="279" max="279" width="13.69921875" bestFit="1" customWidth="1"/>
    <col min="280" max="280" width="10.69921875" bestFit="1" customWidth="1"/>
    <col min="281" max="281" width="25.296875" bestFit="1" customWidth="1"/>
    <col min="282" max="282" width="14.8984375" bestFit="1" customWidth="1"/>
    <col min="283" max="283" width="11.296875" bestFit="1" customWidth="1"/>
    <col min="284" max="284" width="11.796875" bestFit="1" customWidth="1"/>
    <col min="285" max="285" width="9.19921875" bestFit="1" customWidth="1"/>
    <col min="286" max="286" width="21.3984375" bestFit="1" customWidth="1"/>
    <col min="287" max="287" width="16.59765625" bestFit="1" customWidth="1"/>
    <col min="288" max="288" width="10.3984375" bestFit="1" customWidth="1"/>
    <col min="289" max="289" width="10.796875" bestFit="1" customWidth="1"/>
    <col min="290" max="290" width="20.19921875" bestFit="1" customWidth="1"/>
    <col min="291" max="291" width="24.5" bestFit="1" customWidth="1"/>
    <col min="292" max="292" width="12.796875" bestFit="1" customWidth="1"/>
    <col min="293" max="293" width="9.8984375" bestFit="1" customWidth="1"/>
    <col min="294" max="294" width="22.19921875" bestFit="1" customWidth="1"/>
    <col min="295" max="295" width="27.5" bestFit="1" customWidth="1"/>
    <col min="296" max="296" width="15" bestFit="1" customWidth="1"/>
    <col min="297" max="297" width="16.69921875" bestFit="1" customWidth="1"/>
    <col min="298" max="298" width="16" bestFit="1" customWidth="1"/>
    <col min="299" max="299" width="13.796875" bestFit="1" customWidth="1"/>
    <col min="300" max="300" width="14.296875" bestFit="1" customWidth="1"/>
    <col min="301" max="301" width="10.796875" bestFit="1" customWidth="1"/>
    <col min="302" max="302" width="26.59765625" bestFit="1" customWidth="1"/>
    <col min="303" max="303" width="9.8984375" bestFit="1" customWidth="1"/>
    <col min="304" max="304" width="11.59765625" bestFit="1" customWidth="1"/>
    <col min="305" max="305" width="9.09765625" bestFit="1" customWidth="1"/>
    <col min="306" max="306" width="23.09765625" bestFit="1" customWidth="1"/>
    <col min="307" max="307" width="21.796875" bestFit="1" customWidth="1"/>
    <col min="308" max="308" width="10.09765625" bestFit="1" customWidth="1"/>
    <col min="309" max="309" width="20.59765625" bestFit="1" customWidth="1"/>
    <col min="310" max="310" width="13.796875" bestFit="1" customWidth="1"/>
    <col min="311" max="311" width="23.5" bestFit="1" customWidth="1"/>
    <col min="312" max="312" width="9.09765625" bestFit="1" customWidth="1"/>
    <col min="313" max="313" width="25.296875" bestFit="1" customWidth="1"/>
    <col min="314" max="314" width="14.5" bestFit="1" customWidth="1"/>
    <col min="315" max="315" width="13.69921875" bestFit="1" customWidth="1"/>
    <col min="316" max="316" width="23.19921875" bestFit="1" customWidth="1"/>
    <col min="317" max="317" width="10.296875" bestFit="1" customWidth="1"/>
    <col min="318" max="318" width="12.296875" bestFit="1" customWidth="1"/>
    <col min="319" max="319" width="24.09765625" bestFit="1" customWidth="1"/>
    <col min="320" max="320" width="22" bestFit="1" customWidth="1"/>
    <col min="321" max="321" width="11.8984375" bestFit="1" customWidth="1"/>
    <col min="322" max="322" width="25.8984375" bestFit="1" customWidth="1"/>
    <col min="323" max="323" width="21.8984375" bestFit="1" customWidth="1"/>
    <col min="324" max="324" width="13.09765625" bestFit="1" customWidth="1"/>
    <col min="325" max="325" width="13.296875" bestFit="1" customWidth="1"/>
    <col min="326" max="326" width="10.19921875" bestFit="1" customWidth="1"/>
    <col min="327" max="327" width="12.09765625" bestFit="1" customWidth="1"/>
    <col min="328" max="328" width="11.59765625" bestFit="1" customWidth="1"/>
    <col min="329" max="329" width="15.3984375" bestFit="1" customWidth="1"/>
    <col min="330" max="330" width="12.09765625" bestFit="1" customWidth="1"/>
    <col min="331" max="331" width="11.796875" bestFit="1" customWidth="1"/>
    <col min="332" max="332" width="16.5" bestFit="1" customWidth="1"/>
    <col min="333" max="333" width="11.69921875" bestFit="1" customWidth="1"/>
    <col min="334" max="334" width="8.796875" bestFit="1" customWidth="1"/>
    <col min="335" max="335" width="19.59765625" bestFit="1" customWidth="1"/>
    <col min="336" max="336" width="24.59765625" bestFit="1" customWidth="1"/>
    <col min="337" max="337" width="24" bestFit="1" customWidth="1"/>
    <col min="338" max="338" width="12.59765625" bestFit="1" customWidth="1"/>
    <col min="339" max="339" width="13.796875" bestFit="1" customWidth="1"/>
    <col min="340" max="340" width="28.296875" bestFit="1" customWidth="1"/>
    <col min="341" max="341" width="14.8984375" bestFit="1" customWidth="1"/>
    <col min="342" max="342" width="10.8984375" bestFit="1" customWidth="1"/>
    <col min="343" max="343" width="10.09765625" bestFit="1" customWidth="1"/>
    <col min="344" max="344" width="10.3984375" bestFit="1" customWidth="1"/>
    <col min="345" max="345" width="24.3984375" bestFit="1" customWidth="1"/>
    <col min="346" max="346" width="11.69921875" bestFit="1" customWidth="1"/>
    <col min="347" max="347" width="10.5" bestFit="1" customWidth="1"/>
    <col min="348" max="348" width="14.8984375" bestFit="1" customWidth="1"/>
    <col min="349" max="349" width="12.5" bestFit="1" customWidth="1"/>
    <col min="350" max="350" width="13.296875" bestFit="1" customWidth="1"/>
    <col min="351" max="351" width="24.69921875" bestFit="1" customWidth="1"/>
    <col min="352" max="352" width="10.59765625" bestFit="1" customWidth="1"/>
    <col min="353" max="353" width="10.796875" bestFit="1" customWidth="1"/>
    <col min="354" max="354" width="15.8984375" bestFit="1" customWidth="1"/>
    <col min="355" max="355" width="13" bestFit="1" customWidth="1"/>
    <col min="356" max="356" width="26.59765625" bestFit="1" customWidth="1"/>
    <col min="357" max="357" width="28.19921875" bestFit="1" customWidth="1"/>
    <col min="358" max="358" width="16.59765625" bestFit="1" customWidth="1"/>
    <col min="359" max="359" width="20.19921875" bestFit="1" customWidth="1"/>
    <col min="360" max="360" width="23.296875" bestFit="1" customWidth="1"/>
    <col min="361" max="361" width="13.796875" bestFit="1" customWidth="1"/>
    <col min="362" max="362" width="12.69921875" bestFit="1" customWidth="1"/>
    <col min="363" max="363" width="19.5" bestFit="1" customWidth="1"/>
    <col min="364" max="364" width="22.796875" bestFit="1" customWidth="1"/>
    <col min="365" max="365" width="23.8984375" bestFit="1" customWidth="1"/>
    <col min="366" max="366" width="20.09765625" bestFit="1" customWidth="1"/>
    <col min="367" max="367" width="21.296875" bestFit="1" customWidth="1"/>
    <col min="368" max="368" width="8.5" bestFit="1" customWidth="1"/>
    <col min="369" max="369" width="6.3984375" bestFit="1" customWidth="1"/>
    <col min="370" max="370" width="20" bestFit="1" customWidth="1"/>
    <col min="371" max="371" width="21.3984375" bestFit="1" customWidth="1"/>
    <col min="372" max="372" width="15.59765625" bestFit="1" customWidth="1"/>
    <col min="373" max="373" width="12.09765625" bestFit="1" customWidth="1"/>
    <col min="374" max="374" width="9.3984375" bestFit="1" customWidth="1"/>
    <col min="375" max="375" width="22.296875" bestFit="1" customWidth="1"/>
    <col min="376" max="376" width="8.8984375" bestFit="1" customWidth="1"/>
    <col min="377" max="377" width="24.3984375" bestFit="1" customWidth="1"/>
    <col min="378" max="378" width="10.69921875" bestFit="1" customWidth="1"/>
    <col min="379" max="379" width="23.69921875" bestFit="1" customWidth="1"/>
    <col min="380" max="380" width="23.796875" bestFit="1" customWidth="1"/>
    <col min="381" max="381" width="16.5" bestFit="1" customWidth="1"/>
    <col min="382" max="382" width="24.3984375" bestFit="1" customWidth="1"/>
    <col min="383" max="383" width="24.796875" bestFit="1" customWidth="1"/>
    <col min="384" max="384" width="10.69921875" bestFit="1" customWidth="1"/>
    <col min="385" max="385" width="24.296875" bestFit="1" customWidth="1"/>
    <col min="386" max="387" width="15" bestFit="1" customWidth="1"/>
    <col min="388" max="388" width="22.296875" bestFit="1" customWidth="1"/>
    <col min="389" max="389" width="16.19921875" bestFit="1" customWidth="1"/>
    <col min="390" max="390" width="14.3984375" bestFit="1" customWidth="1"/>
    <col min="391" max="391" width="27.09765625" bestFit="1" customWidth="1"/>
    <col min="392" max="392" width="7.69921875" bestFit="1" customWidth="1"/>
    <col min="393" max="393" width="12.09765625" bestFit="1" customWidth="1"/>
    <col min="394" max="394" width="10" bestFit="1" customWidth="1"/>
    <col min="395" max="395" width="27.59765625" bestFit="1" customWidth="1"/>
    <col min="396" max="396" width="22.09765625" bestFit="1" customWidth="1"/>
    <col min="397" max="397" width="10.8984375" bestFit="1" customWidth="1"/>
    <col min="398" max="398" width="8.296875" bestFit="1" customWidth="1"/>
    <col min="399" max="399" width="20.796875" bestFit="1" customWidth="1"/>
    <col min="400" max="400" width="12.296875" bestFit="1" customWidth="1"/>
    <col min="401" max="401" width="23" bestFit="1" customWidth="1"/>
    <col min="402" max="402" width="10.296875" bestFit="1" customWidth="1"/>
    <col min="403" max="403" width="10.59765625" bestFit="1" customWidth="1"/>
    <col min="404" max="404" width="10.8984375" bestFit="1" customWidth="1"/>
    <col min="405" max="405" width="23.3984375" bestFit="1" customWidth="1"/>
    <col min="406" max="406" width="13.59765625" bestFit="1" customWidth="1"/>
    <col min="407" max="407" width="12.59765625" bestFit="1" customWidth="1"/>
    <col min="408" max="408" width="13.69921875" bestFit="1" customWidth="1"/>
    <col min="409" max="409" width="9.796875" bestFit="1" customWidth="1"/>
    <col min="410" max="410" width="12.69921875" bestFit="1" customWidth="1"/>
    <col min="411" max="411" width="12.796875" bestFit="1" customWidth="1"/>
    <col min="412" max="412" width="9.19921875" bestFit="1" customWidth="1"/>
    <col min="413" max="413" width="13.796875" bestFit="1" customWidth="1"/>
    <col min="414" max="414" width="10.796875" bestFit="1" customWidth="1"/>
    <col min="415" max="415" width="11.09765625" bestFit="1" customWidth="1"/>
    <col min="416" max="416" width="28.5" bestFit="1" customWidth="1"/>
    <col min="417" max="417" width="27.59765625" bestFit="1" customWidth="1"/>
    <col min="418" max="418" width="25" bestFit="1" customWidth="1"/>
    <col min="419" max="419" width="29.3984375" bestFit="1" customWidth="1"/>
    <col min="420" max="420" width="24.59765625" bestFit="1" customWidth="1"/>
    <col min="421" max="421" width="16.796875" bestFit="1" customWidth="1"/>
    <col min="422" max="422" width="13.69921875" bestFit="1" customWidth="1"/>
    <col min="423" max="423" width="11.296875" bestFit="1" customWidth="1"/>
    <col min="424" max="424" width="15.3984375" bestFit="1" customWidth="1"/>
    <col min="425" max="425" width="12.3984375" bestFit="1" customWidth="1"/>
    <col min="426" max="426" width="13" bestFit="1" customWidth="1"/>
    <col min="427" max="427" width="9.09765625" bestFit="1" customWidth="1"/>
    <col min="428" max="428" width="20.5" bestFit="1" customWidth="1"/>
    <col min="429" max="429" width="25.796875" bestFit="1" customWidth="1"/>
    <col min="430" max="430" width="21.8984375" bestFit="1" customWidth="1"/>
    <col min="431" max="431" width="22.59765625" bestFit="1" customWidth="1"/>
    <col min="432" max="432" width="13.8984375" bestFit="1" customWidth="1"/>
    <col min="433" max="433" width="11.8984375" bestFit="1" customWidth="1"/>
    <col min="434" max="435" width="11.5" bestFit="1" customWidth="1"/>
    <col min="436" max="436" width="10.296875" bestFit="1" customWidth="1"/>
    <col min="437" max="437" width="12.69921875" bestFit="1" customWidth="1"/>
    <col min="438" max="438" width="23.59765625" bestFit="1" customWidth="1"/>
    <col min="439" max="439" width="12.796875" bestFit="1" customWidth="1"/>
    <col min="440" max="440" width="13.09765625" bestFit="1" customWidth="1"/>
    <col min="441" max="441" width="12.19921875" bestFit="1" customWidth="1"/>
    <col min="442" max="442" width="9.8984375" bestFit="1" customWidth="1"/>
    <col min="443" max="443" width="8.8984375" bestFit="1" customWidth="1"/>
    <col min="444" max="444" width="20.5" bestFit="1" customWidth="1"/>
    <col min="445" max="445" width="22.19921875" bestFit="1" customWidth="1"/>
    <col min="446" max="446" width="24.69921875" bestFit="1" customWidth="1"/>
    <col min="447" max="447" width="8.3984375" bestFit="1" customWidth="1"/>
    <col min="448" max="448" width="10.3984375" bestFit="1" customWidth="1"/>
    <col min="449" max="449" width="13.796875" bestFit="1" customWidth="1"/>
    <col min="450" max="450" width="7.19921875" bestFit="1" customWidth="1"/>
    <col min="451" max="451" width="8.09765625" bestFit="1" customWidth="1"/>
    <col min="452" max="452" width="7.3984375" bestFit="1" customWidth="1"/>
    <col min="453" max="453" width="7.69921875" bestFit="1" customWidth="1"/>
    <col min="454" max="454" width="7.59765625" bestFit="1" customWidth="1"/>
    <col min="455" max="455" width="10.59765625" bestFit="1" customWidth="1"/>
    <col min="456" max="456" width="11.3984375" bestFit="1" customWidth="1"/>
    <col min="457" max="457" width="23.296875" bestFit="1" customWidth="1"/>
    <col min="458" max="458" width="11.5" bestFit="1" customWidth="1"/>
    <col min="459" max="459" width="12.796875" bestFit="1" customWidth="1"/>
    <col min="460" max="460" width="8.296875" bestFit="1" customWidth="1"/>
    <col min="461" max="461" width="12.59765625" bestFit="1" customWidth="1"/>
    <col min="462" max="462" width="12.69921875" bestFit="1" customWidth="1"/>
    <col min="463" max="463" width="12.296875" bestFit="1" customWidth="1"/>
    <col min="464" max="464" width="9.3984375" bestFit="1" customWidth="1"/>
    <col min="465" max="465" width="22.3984375" bestFit="1" customWidth="1"/>
    <col min="466" max="466" width="11" bestFit="1" customWidth="1"/>
    <col min="467" max="467" width="12.19921875" bestFit="1" customWidth="1"/>
    <col min="468" max="468" width="11.19921875" bestFit="1" customWidth="1"/>
    <col min="469" max="469" width="14.69921875" bestFit="1" customWidth="1"/>
    <col min="470" max="470" width="15.3984375" bestFit="1" customWidth="1"/>
    <col min="471" max="471" width="18.69921875" bestFit="1" customWidth="1"/>
    <col min="472" max="472" width="18.59765625" bestFit="1" customWidth="1"/>
    <col min="473" max="473" width="13.69921875" bestFit="1" customWidth="1"/>
    <col min="474" max="474" width="11.796875" bestFit="1" customWidth="1"/>
    <col min="475" max="475" width="6.8984375" bestFit="1" customWidth="1"/>
    <col min="476" max="476" width="7.19921875" bestFit="1" customWidth="1"/>
    <col min="477" max="477" width="18.19921875" bestFit="1" customWidth="1"/>
    <col min="478" max="478" width="21.59765625" bestFit="1" customWidth="1"/>
    <col min="479" max="479" width="8.69921875" bestFit="1" customWidth="1"/>
    <col min="480" max="480" width="14.796875" bestFit="1" customWidth="1"/>
    <col min="481" max="481" width="12.09765625" bestFit="1" customWidth="1"/>
    <col min="482" max="482" width="26.59765625" bestFit="1" customWidth="1"/>
    <col min="483" max="483" width="13.69921875" bestFit="1" customWidth="1"/>
    <col min="484" max="484" width="21.19921875" bestFit="1" customWidth="1"/>
    <col min="485" max="485" width="13.8984375" bestFit="1" customWidth="1"/>
    <col min="486" max="486" width="8.19921875" bestFit="1" customWidth="1"/>
    <col min="487" max="487" width="11" bestFit="1" customWidth="1"/>
    <col min="488" max="488" width="22.59765625" bestFit="1" customWidth="1"/>
    <col min="489" max="489" width="11.296875" bestFit="1" customWidth="1"/>
    <col min="490" max="490" width="13.59765625" bestFit="1" customWidth="1"/>
    <col min="491" max="491" width="23.59765625" bestFit="1" customWidth="1"/>
    <col min="492" max="492" width="11.5" bestFit="1" customWidth="1"/>
    <col min="493" max="493" width="13.8984375" bestFit="1" customWidth="1"/>
    <col min="494" max="494" width="8.59765625" bestFit="1" customWidth="1"/>
    <col min="495" max="495" width="23.8984375" bestFit="1" customWidth="1"/>
    <col min="496" max="496" width="21.8984375" bestFit="1" customWidth="1"/>
    <col min="497" max="497" width="9.8984375" bestFit="1" customWidth="1"/>
    <col min="498" max="498" width="12.69921875" bestFit="1" customWidth="1"/>
    <col min="499" max="499" width="22.5" bestFit="1" customWidth="1"/>
    <col min="500" max="500" width="19.8984375" bestFit="1" customWidth="1"/>
    <col min="501" max="502" width="12.19921875" bestFit="1" customWidth="1"/>
    <col min="503" max="503" width="21.3984375" bestFit="1" customWidth="1"/>
    <col min="504" max="504" width="10.69921875" bestFit="1" customWidth="1"/>
    <col min="505" max="505" width="10.09765625" bestFit="1" customWidth="1"/>
    <col min="506" max="506" width="8.69921875" bestFit="1" customWidth="1"/>
    <col min="507" max="507" width="8.5" bestFit="1" customWidth="1"/>
    <col min="508" max="508" width="8.796875" bestFit="1" customWidth="1"/>
    <col min="509" max="509" width="9.59765625" bestFit="1" customWidth="1"/>
    <col min="510" max="510" width="8.5" bestFit="1" customWidth="1"/>
    <col min="511" max="511" width="24.5" bestFit="1" customWidth="1"/>
    <col min="512" max="512" width="18.8984375" bestFit="1" customWidth="1"/>
    <col min="513" max="513" width="19" bestFit="1" customWidth="1"/>
    <col min="514" max="514" width="16.796875" bestFit="1" customWidth="1"/>
    <col min="515" max="515" width="9.19921875" bestFit="1" customWidth="1"/>
    <col min="516" max="516" width="12.3984375" bestFit="1" customWidth="1"/>
    <col min="517" max="517" width="11.09765625" bestFit="1" customWidth="1"/>
    <col min="518" max="518" width="14.296875" bestFit="1" customWidth="1"/>
    <col min="519" max="519" width="24.19921875" bestFit="1" customWidth="1"/>
    <col min="520" max="520" width="20.3984375" bestFit="1" customWidth="1"/>
    <col min="521" max="521" width="23.69921875" bestFit="1" customWidth="1"/>
    <col min="522" max="522" width="22.796875" bestFit="1" customWidth="1"/>
    <col min="523" max="523" width="21.59765625" bestFit="1" customWidth="1"/>
    <col min="524" max="524" width="22.69921875" bestFit="1" customWidth="1"/>
    <col min="525" max="525" width="11.296875" bestFit="1" customWidth="1"/>
    <col min="526" max="526" width="11.59765625" bestFit="1" customWidth="1"/>
    <col min="527" max="527" width="11.5" bestFit="1" customWidth="1"/>
    <col min="528" max="528" width="11.8984375" bestFit="1" customWidth="1"/>
    <col min="529" max="529" width="23.8984375" bestFit="1" customWidth="1"/>
    <col min="530" max="530" width="25.5" bestFit="1" customWidth="1"/>
    <col min="531" max="531" width="16.09765625" bestFit="1" customWidth="1"/>
    <col min="532" max="532" width="14.3984375" bestFit="1" customWidth="1"/>
    <col min="533" max="533" width="12.296875" bestFit="1" customWidth="1"/>
    <col min="534" max="534" width="14.59765625" bestFit="1" customWidth="1"/>
    <col min="535" max="535" width="19.5" bestFit="1" customWidth="1"/>
    <col min="536" max="536" width="13.8984375" bestFit="1" customWidth="1"/>
    <col min="537" max="537" width="12" bestFit="1" customWidth="1"/>
    <col min="538" max="538" width="21.796875" bestFit="1" customWidth="1"/>
    <col min="539" max="539" width="15.69921875" bestFit="1" customWidth="1"/>
    <col min="540" max="540" width="12.59765625" bestFit="1" customWidth="1"/>
    <col min="541" max="541" width="15.296875" bestFit="1" customWidth="1"/>
    <col min="542" max="542" width="8.5" bestFit="1" customWidth="1"/>
    <col min="543" max="543" width="11.296875" bestFit="1" customWidth="1"/>
    <col min="544" max="544" width="9.796875" bestFit="1" customWidth="1"/>
    <col min="545" max="545" width="10.5" bestFit="1" customWidth="1"/>
    <col min="546" max="546" width="10.69921875" bestFit="1" customWidth="1"/>
    <col min="547" max="547" width="9.296875" bestFit="1" customWidth="1"/>
    <col min="548" max="548" width="26.296875" bestFit="1" customWidth="1"/>
    <col min="549" max="549" width="12.09765625" bestFit="1" customWidth="1"/>
    <col min="550" max="550" width="9.796875" bestFit="1" customWidth="1"/>
    <col min="551" max="551" width="16.69921875" bestFit="1" customWidth="1"/>
    <col min="552" max="552" width="14.5" bestFit="1" customWidth="1"/>
    <col min="553" max="553" width="24" bestFit="1" customWidth="1"/>
    <col min="554" max="554" width="14.8984375" bestFit="1" customWidth="1"/>
    <col min="555" max="555" width="27.59765625" bestFit="1" customWidth="1"/>
    <col min="556" max="556" width="10.8984375" bestFit="1" customWidth="1"/>
    <col min="557" max="557" width="19.3984375" bestFit="1" customWidth="1"/>
    <col min="558" max="558" width="11.59765625" bestFit="1" customWidth="1"/>
    <col min="559" max="559" width="27.59765625" bestFit="1" customWidth="1"/>
    <col min="560" max="560" width="13.59765625" bestFit="1" customWidth="1"/>
    <col min="561" max="561" width="8.8984375" bestFit="1" customWidth="1"/>
    <col min="562" max="562" width="22" bestFit="1" customWidth="1"/>
    <col min="563" max="563" width="13.8984375" bestFit="1" customWidth="1"/>
    <col min="564" max="565" width="10.69921875" bestFit="1" customWidth="1"/>
    <col min="566" max="566" width="11.19921875" bestFit="1" customWidth="1"/>
    <col min="567" max="567" width="10.69921875" bestFit="1" customWidth="1"/>
    <col min="568" max="568" width="20.5" bestFit="1" customWidth="1"/>
    <col min="569" max="569" width="8.59765625" bestFit="1" customWidth="1"/>
    <col min="570" max="570" width="21.19921875" bestFit="1" customWidth="1"/>
    <col min="571" max="571" width="23.69921875" bestFit="1" customWidth="1"/>
    <col min="572" max="572" width="27.09765625" bestFit="1" customWidth="1"/>
    <col min="573" max="573" width="15.8984375" bestFit="1" customWidth="1"/>
    <col min="574" max="574" width="11.09765625" bestFit="1" customWidth="1"/>
    <col min="575" max="575" width="29.5" bestFit="1" customWidth="1"/>
    <col min="576" max="576" width="17.8984375" bestFit="1" customWidth="1"/>
    <col min="577" max="577" width="12.296875" bestFit="1" customWidth="1"/>
    <col min="578" max="578" width="22" bestFit="1" customWidth="1"/>
    <col min="579" max="579" width="24.59765625" bestFit="1" customWidth="1"/>
    <col min="580" max="580" width="21.59765625" bestFit="1" customWidth="1"/>
    <col min="581" max="581" width="12.296875" bestFit="1" customWidth="1"/>
    <col min="582" max="582" width="13.59765625" bestFit="1" customWidth="1"/>
    <col min="583" max="583" width="16.19921875" bestFit="1" customWidth="1"/>
    <col min="584" max="584" width="14.69921875" bestFit="1" customWidth="1"/>
    <col min="585" max="585" width="10.69921875" bestFit="1" customWidth="1"/>
    <col min="586" max="586" width="13.8984375" bestFit="1" customWidth="1"/>
    <col min="587" max="587" width="14.296875" bestFit="1" customWidth="1"/>
    <col min="588" max="588" width="15.59765625" bestFit="1" customWidth="1"/>
    <col min="589" max="589" width="14.3984375" bestFit="1" customWidth="1"/>
    <col min="590" max="590" width="12.19921875" bestFit="1" customWidth="1"/>
    <col min="591" max="591" width="18.59765625" bestFit="1" customWidth="1"/>
    <col min="592" max="592" width="10.59765625" bestFit="1" customWidth="1"/>
    <col min="593" max="593" width="24.19921875" bestFit="1" customWidth="1"/>
    <col min="594" max="594" width="11.19921875" bestFit="1" customWidth="1"/>
    <col min="595" max="595" width="13.3984375" bestFit="1" customWidth="1"/>
    <col min="596" max="596" width="23.69921875" bestFit="1" customWidth="1"/>
    <col min="597" max="597" width="12.796875" bestFit="1" customWidth="1"/>
    <col min="598" max="598" width="11.69921875" bestFit="1" customWidth="1"/>
    <col min="599" max="599" width="14.8984375" bestFit="1" customWidth="1"/>
    <col min="600" max="600" width="20.69921875" bestFit="1" customWidth="1"/>
    <col min="601" max="601" width="16.19921875" bestFit="1" customWidth="1"/>
    <col min="602" max="602" width="10.69921875" bestFit="1" customWidth="1"/>
    <col min="603" max="603" width="11" bestFit="1" customWidth="1"/>
    <col min="604" max="604" width="13.5" bestFit="1" customWidth="1"/>
    <col min="605" max="605" width="11" bestFit="1" customWidth="1"/>
    <col min="606" max="606" width="10.09765625" bestFit="1" customWidth="1"/>
    <col min="607" max="607" width="9.19921875" bestFit="1" customWidth="1"/>
    <col min="608" max="608" width="15.796875" bestFit="1" customWidth="1"/>
    <col min="609" max="609" width="23.69921875" bestFit="1" customWidth="1"/>
    <col min="610" max="610" width="13" bestFit="1" customWidth="1"/>
    <col min="611" max="611" width="15.3984375" bestFit="1" customWidth="1"/>
    <col min="612" max="613" width="10.09765625" bestFit="1" customWidth="1"/>
    <col min="614" max="614" width="8.69921875" bestFit="1" customWidth="1"/>
    <col min="615" max="615" width="11.5" bestFit="1" customWidth="1"/>
    <col min="616" max="616" width="22.8984375" bestFit="1" customWidth="1"/>
    <col min="617" max="617" width="9.09765625" bestFit="1" customWidth="1"/>
    <col min="618" max="618" width="10.3984375" bestFit="1" customWidth="1"/>
    <col min="619" max="619" width="14" bestFit="1" customWidth="1"/>
    <col min="620" max="620" width="14.8984375" bestFit="1" customWidth="1"/>
    <col min="621" max="621" width="13.5" bestFit="1" customWidth="1"/>
    <col min="622" max="622" width="9" bestFit="1" customWidth="1"/>
    <col min="623" max="623" width="22.09765625" bestFit="1" customWidth="1"/>
    <col min="624" max="624" width="10.3984375" bestFit="1" customWidth="1"/>
    <col min="625" max="625" width="12.09765625" bestFit="1" customWidth="1"/>
    <col min="626" max="626" width="9.796875" bestFit="1" customWidth="1"/>
    <col min="627" max="627" width="7.8984375" bestFit="1" customWidth="1"/>
    <col min="628" max="628" width="24.69921875" bestFit="1" customWidth="1"/>
    <col min="629" max="629" width="25.3984375" bestFit="1" customWidth="1"/>
    <col min="630" max="630" width="12.09765625" bestFit="1" customWidth="1"/>
    <col min="631" max="631" width="24" bestFit="1" customWidth="1"/>
    <col min="632" max="632" width="23.09765625" bestFit="1" customWidth="1"/>
    <col min="633" max="633" width="9.09765625" bestFit="1" customWidth="1"/>
    <col min="634" max="634" width="24.296875" bestFit="1" customWidth="1"/>
    <col min="635" max="635" width="25.69921875" bestFit="1" customWidth="1"/>
    <col min="636" max="636" width="12.5" bestFit="1" customWidth="1"/>
    <col min="637" max="637" width="18.3984375" bestFit="1" customWidth="1"/>
    <col min="638" max="638" width="9.69921875" bestFit="1" customWidth="1"/>
    <col min="639" max="639" width="9.8984375" bestFit="1" customWidth="1"/>
    <col min="640" max="640" width="12.19921875" bestFit="1" customWidth="1"/>
    <col min="641" max="641" width="9.59765625" bestFit="1" customWidth="1"/>
    <col min="642" max="642" width="9.8984375" bestFit="1" customWidth="1"/>
    <col min="643" max="643" width="21.796875" bestFit="1" customWidth="1"/>
    <col min="644" max="644" width="12.5" bestFit="1" customWidth="1"/>
    <col min="645" max="645" width="13.69921875" bestFit="1" customWidth="1"/>
    <col min="646" max="646" width="24.8984375" bestFit="1" customWidth="1"/>
    <col min="647" max="647" width="16.796875" bestFit="1" customWidth="1"/>
    <col min="648" max="648" width="24.19921875" bestFit="1" customWidth="1"/>
    <col min="649" max="649" width="21.296875" bestFit="1" customWidth="1"/>
    <col min="650" max="650" width="21" bestFit="1" customWidth="1"/>
    <col min="651" max="651" width="11.296875" bestFit="1" customWidth="1"/>
    <col min="652" max="652" width="9" bestFit="1" customWidth="1"/>
    <col min="653" max="653" width="22.59765625" bestFit="1" customWidth="1"/>
    <col min="654" max="654" width="21.296875" bestFit="1" customWidth="1"/>
    <col min="655" max="655" width="24.8984375" bestFit="1" customWidth="1"/>
    <col min="656" max="656" width="17.8984375" bestFit="1" customWidth="1"/>
    <col min="657" max="657" width="10" bestFit="1" customWidth="1"/>
    <col min="658" max="658" width="13.5" bestFit="1" customWidth="1"/>
    <col min="659" max="659" width="8.796875" bestFit="1" customWidth="1"/>
    <col min="660" max="660" width="16.5" bestFit="1" customWidth="1"/>
    <col min="661" max="661" width="17.3984375" bestFit="1" customWidth="1"/>
    <col min="662" max="662" width="12.59765625" bestFit="1" customWidth="1"/>
    <col min="663" max="663" width="11.5" bestFit="1" customWidth="1"/>
    <col min="664" max="664" width="11.8984375" bestFit="1" customWidth="1"/>
    <col min="665" max="665" width="27.3984375" bestFit="1" customWidth="1"/>
    <col min="666" max="666" width="28.19921875" bestFit="1" customWidth="1"/>
    <col min="667" max="667" width="19.3984375" bestFit="1" customWidth="1"/>
    <col min="668" max="668" width="13.3984375" bestFit="1" customWidth="1"/>
    <col min="669" max="669" width="12.5" bestFit="1" customWidth="1"/>
    <col min="670" max="670" width="9.796875" bestFit="1" customWidth="1"/>
    <col min="671" max="671" width="9.5" bestFit="1" customWidth="1"/>
    <col min="672" max="672" width="12.796875" bestFit="1" customWidth="1"/>
    <col min="673" max="673" width="11.19921875" bestFit="1" customWidth="1"/>
    <col min="674" max="674" width="23.5" bestFit="1" customWidth="1"/>
    <col min="675" max="675" width="14.796875" bestFit="1" customWidth="1"/>
    <col min="676" max="676" width="23.3984375" bestFit="1" customWidth="1"/>
    <col min="677" max="677" width="8.296875" bestFit="1" customWidth="1"/>
    <col min="678" max="678" width="13.19921875" bestFit="1" customWidth="1"/>
    <col min="679" max="679" width="14" bestFit="1" customWidth="1"/>
    <col min="680" max="680" width="8.296875" bestFit="1" customWidth="1"/>
    <col min="681" max="681" width="22" bestFit="1" customWidth="1"/>
    <col min="682" max="682" width="13.5" bestFit="1" customWidth="1"/>
    <col min="683" max="683" width="10.796875" bestFit="1" customWidth="1"/>
    <col min="684" max="684" width="25" bestFit="1" customWidth="1"/>
    <col min="685" max="685" width="15.8984375" bestFit="1" customWidth="1"/>
    <col min="686" max="686" width="13.3984375" bestFit="1" customWidth="1"/>
    <col min="687" max="687" width="14.69921875" bestFit="1" customWidth="1"/>
    <col min="688" max="688" width="23.296875" bestFit="1" customWidth="1"/>
    <col min="689" max="689" width="14" bestFit="1" customWidth="1"/>
    <col min="690" max="690" width="15.5" bestFit="1" customWidth="1"/>
    <col min="691" max="691" width="20.19921875" bestFit="1" customWidth="1"/>
    <col min="692" max="692" width="11.69921875" bestFit="1" customWidth="1"/>
    <col min="693" max="693" width="30.59765625" bestFit="1" customWidth="1"/>
    <col min="694" max="694" width="19.59765625" bestFit="1" customWidth="1"/>
    <col min="695" max="695" width="8.3984375" bestFit="1" customWidth="1"/>
    <col min="696" max="696" width="14.8984375" bestFit="1" customWidth="1"/>
    <col min="697" max="697" width="24" bestFit="1" customWidth="1"/>
    <col min="698" max="698" width="9.19921875" bestFit="1" customWidth="1"/>
    <col min="699" max="699" width="10.3984375" bestFit="1" customWidth="1"/>
    <col min="700" max="700" width="19.5" bestFit="1" customWidth="1"/>
    <col min="701" max="701" width="26.5" bestFit="1" customWidth="1"/>
    <col min="702" max="703" width="13.19921875" bestFit="1" customWidth="1"/>
    <col min="704" max="704" width="31.59765625" bestFit="1" customWidth="1"/>
    <col min="705" max="705" width="10.8984375" bestFit="1" customWidth="1"/>
    <col min="706" max="706" width="24.09765625" bestFit="1" customWidth="1"/>
    <col min="707" max="707" width="9.09765625" bestFit="1" customWidth="1"/>
    <col min="708" max="708" width="13.59765625" bestFit="1" customWidth="1"/>
    <col min="709" max="709" width="15.8984375" bestFit="1" customWidth="1"/>
    <col min="710" max="710" width="13.59765625" bestFit="1" customWidth="1"/>
    <col min="711" max="711" width="15.59765625" bestFit="1" customWidth="1"/>
    <col min="712" max="712" width="13.296875" bestFit="1" customWidth="1"/>
    <col min="713" max="713" width="26" bestFit="1" customWidth="1"/>
    <col min="714" max="714" width="14.69921875" bestFit="1" customWidth="1"/>
    <col min="715" max="715" width="29.09765625" bestFit="1" customWidth="1"/>
    <col min="716" max="716" width="13.5" bestFit="1" customWidth="1"/>
    <col min="717" max="717" width="9.59765625" bestFit="1" customWidth="1"/>
    <col min="718" max="718" width="22.69921875" bestFit="1" customWidth="1"/>
    <col min="719" max="719" width="13.69921875" bestFit="1" customWidth="1"/>
    <col min="720" max="720" width="12.69921875" bestFit="1" customWidth="1"/>
    <col min="721" max="721" width="28.19921875" bestFit="1" customWidth="1"/>
    <col min="722" max="722" width="26.19921875" bestFit="1" customWidth="1"/>
    <col min="723" max="723" width="28.296875" bestFit="1" customWidth="1"/>
    <col min="724" max="724" width="25.296875" bestFit="1" customWidth="1"/>
    <col min="725" max="725" width="15.3984375" bestFit="1" customWidth="1"/>
    <col min="726" max="726" width="16.19921875" bestFit="1" customWidth="1"/>
    <col min="727" max="727" width="18.19921875" bestFit="1" customWidth="1"/>
    <col min="728" max="728" width="17.8984375" bestFit="1" customWidth="1"/>
    <col min="729" max="729" width="14.09765625" bestFit="1" customWidth="1"/>
    <col min="730" max="730" width="14.19921875" bestFit="1" customWidth="1"/>
    <col min="731" max="731" width="24.19921875" bestFit="1" customWidth="1"/>
    <col min="732" max="732" width="24" bestFit="1" customWidth="1"/>
    <col min="733" max="733" width="15.69921875" bestFit="1" customWidth="1"/>
    <col min="734" max="734" width="15.5" bestFit="1" customWidth="1"/>
    <col min="735" max="735" width="10.3984375" bestFit="1" customWidth="1"/>
    <col min="736" max="736" width="25.3984375" bestFit="1" customWidth="1"/>
    <col min="737" max="737" width="12.59765625" bestFit="1" customWidth="1"/>
    <col min="738" max="738" width="10.19921875" bestFit="1" customWidth="1"/>
    <col min="739" max="739" width="9.296875" bestFit="1" customWidth="1"/>
    <col min="740" max="740" width="10.5" bestFit="1" customWidth="1"/>
    <col min="741" max="741" width="19.59765625" bestFit="1" customWidth="1"/>
    <col min="742" max="742" width="11.09765625" bestFit="1" customWidth="1"/>
    <col min="743" max="743" width="11.796875" bestFit="1" customWidth="1"/>
    <col min="744" max="744" width="7.5" bestFit="1" customWidth="1"/>
    <col min="745" max="745" width="22.8984375" bestFit="1" customWidth="1"/>
    <col min="746" max="746" width="17.8984375" bestFit="1" customWidth="1"/>
    <col min="747" max="747" width="11.796875" bestFit="1" customWidth="1"/>
    <col min="748" max="748" width="14.296875" bestFit="1" customWidth="1"/>
    <col min="749" max="749" width="19.69921875" bestFit="1" customWidth="1"/>
    <col min="750" max="750" width="14" bestFit="1" customWidth="1"/>
    <col min="751" max="751" width="12.3984375" bestFit="1" customWidth="1"/>
    <col min="752" max="752" width="10.796875" bestFit="1" customWidth="1"/>
    <col min="753" max="753" width="10.69921875" bestFit="1" customWidth="1"/>
    <col min="754" max="754" width="24.3984375" bestFit="1" customWidth="1"/>
    <col min="755" max="755" width="23.296875" bestFit="1" customWidth="1"/>
    <col min="756" max="756" width="14.796875" bestFit="1" customWidth="1"/>
    <col min="757" max="757" width="14.8984375" bestFit="1" customWidth="1"/>
    <col min="758" max="758" width="10.69921875" bestFit="1" customWidth="1"/>
    <col min="759" max="759" width="25.3984375" bestFit="1" customWidth="1"/>
    <col min="760" max="760" width="12.3984375" bestFit="1" customWidth="1"/>
    <col min="761" max="761" width="14.3984375" bestFit="1" customWidth="1"/>
    <col min="762" max="762" width="14.8984375" bestFit="1" customWidth="1"/>
    <col min="763" max="763" width="14.3984375" bestFit="1" customWidth="1"/>
    <col min="764" max="764" width="12.296875" bestFit="1" customWidth="1"/>
    <col min="765" max="765" width="19.3984375" bestFit="1" customWidth="1"/>
    <col min="766" max="766" width="24" bestFit="1" customWidth="1"/>
    <col min="767" max="767" width="24.69921875" bestFit="1" customWidth="1"/>
    <col min="768" max="768" width="12.296875" bestFit="1" customWidth="1"/>
    <col min="769" max="769" width="14.5" bestFit="1" customWidth="1"/>
    <col min="770" max="770" width="11.69921875" bestFit="1" customWidth="1"/>
    <col min="771" max="771" width="25.69921875" bestFit="1" customWidth="1"/>
    <col min="772" max="772" width="14.09765625" bestFit="1" customWidth="1"/>
    <col min="773" max="773" width="15.69921875" bestFit="1" customWidth="1"/>
    <col min="774" max="774" width="12.3984375" bestFit="1" customWidth="1"/>
    <col min="775" max="775" width="9.69921875" bestFit="1" customWidth="1"/>
    <col min="776" max="776" width="22.09765625" bestFit="1" customWidth="1"/>
    <col min="777" max="777" width="24.09765625" bestFit="1" customWidth="1"/>
    <col min="778" max="778" width="27" bestFit="1" customWidth="1"/>
    <col min="779" max="779" width="13.19921875" bestFit="1" customWidth="1"/>
    <col min="780" max="780" width="11.3984375" bestFit="1" customWidth="1"/>
    <col min="781" max="781" width="13.8984375" bestFit="1" customWidth="1"/>
    <col min="782" max="782" width="8.5" bestFit="1" customWidth="1"/>
    <col min="783" max="783" width="25.09765625" bestFit="1" customWidth="1"/>
    <col min="784" max="784" width="21.8984375" bestFit="1" customWidth="1"/>
    <col min="785" max="785" width="12.5" bestFit="1" customWidth="1"/>
    <col min="786" max="787" width="16.796875" bestFit="1" customWidth="1"/>
    <col min="788" max="788" width="10" bestFit="1" customWidth="1"/>
    <col min="789" max="789" width="11.796875" bestFit="1" customWidth="1"/>
    <col min="790" max="790" width="10.69921875" bestFit="1" customWidth="1"/>
    <col min="791" max="791" width="12.59765625" bestFit="1" customWidth="1"/>
    <col min="792" max="792" width="13.8984375" bestFit="1" customWidth="1"/>
    <col min="793" max="793" width="11.5" bestFit="1" customWidth="1"/>
    <col min="794" max="794" width="21.19921875" bestFit="1" customWidth="1"/>
    <col min="795" max="795" width="24.09765625" bestFit="1" customWidth="1"/>
    <col min="796" max="796" width="19.69921875" bestFit="1" customWidth="1"/>
    <col min="797" max="797" width="22.8984375" bestFit="1" customWidth="1"/>
    <col min="798" max="798" width="23.69921875" bestFit="1" customWidth="1"/>
    <col min="799" max="799" width="22.09765625" bestFit="1" customWidth="1"/>
    <col min="800" max="800" width="11.796875" bestFit="1" customWidth="1"/>
    <col min="801" max="801" width="14" bestFit="1" customWidth="1"/>
    <col min="802" max="802" width="10.19921875" bestFit="1" customWidth="1"/>
    <col min="803" max="803" width="9.09765625" bestFit="1" customWidth="1"/>
    <col min="804" max="804" width="12.5" bestFit="1" customWidth="1"/>
    <col min="805" max="805" width="11" bestFit="1" customWidth="1"/>
    <col min="806" max="806" width="13.69921875" bestFit="1" customWidth="1"/>
    <col min="807" max="807" width="11.19921875" bestFit="1" customWidth="1"/>
    <col min="808" max="808" width="12.5" bestFit="1" customWidth="1"/>
    <col min="809" max="809" width="12.59765625" bestFit="1" customWidth="1"/>
    <col min="810" max="810" width="12" bestFit="1" customWidth="1"/>
    <col min="811" max="811" width="11.8984375" bestFit="1" customWidth="1"/>
    <col min="812" max="812" width="10" bestFit="1" customWidth="1"/>
    <col min="813" max="813" width="13.09765625" bestFit="1" customWidth="1"/>
    <col min="814" max="814" width="11.09765625" bestFit="1" customWidth="1"/>
    <col min="815" max="815" width="11.796875" bestFit="1" customWidth="1"/>
    <col min="816" max="816" width="13" bestFit="1" customWidth="1"/>
    <col min="817" max="817" width="11.796875" bestFit="1" customWidth="1"/>
    <col min="818" max="818" width="7.8984375" bestFit="1" customWidth="1"/>
    <col min="819" max="819" width="12.5" bestFit="1" customWidth="1"/>
    <col min="820" max="820" width="11.296875" bestFit="1" customWidth="1"/>
    <col min="821" max="821" width="22.796875" bestFit="1" customWidth="1"/>
    <col min="822" max="822" width="12.69921875" bestFit="1" customWidth="1"/>
    <col min="823" max="823" width="13.796875" bestFit="1" customWidth="1"/>
    <col min="824" max="824" width="24.8984375" bestFit="1" customWidth="1"/>
    <col min="825" max="825" width="25.09765625" bestFit="1" customWidth="1"/>
    <col min="826" max="826" width="10.19921875" bestFit="1" customWidth="1"/>
    <col min="827" max="827" width="13.09765625" bestFit="1" customWidth="1"/>
    <col min="828" max="828" width="19.19921875" bestFit="1" customWidth="1"/>
    <col min="829" max="829" width="15.59765625" bestFit="1" customWidth="1"/>
    <col min="830" max="830" width="10.296875" bestFit="1" customWidth="1"/>
    <col min="831" max="831" width="10.59765625" bestFit="1" customWidth="1"/>
    <col min="832" max="832" width="15.5" bestFit="1" customWidth="1"/>
    <col min="833" max="833" width="9.19921875" bestFit="1" customWidth="1"/>
    <col min="834" max="834" width="12.19921875" bestFit="1" customWidth="1"/>
    <col min="835" max="835" width="15.09765625" bestFit="1" customWidth="1"/>
    <col min="836" max="836" width="13.296875" bestFit="1" customWidth="1"/>
    <col min="837" max="837" width="22.5" bestFit="1" customWidth="1"/>
    <col min="838" max="838" width="12.09765625" bestFit="1" customWidth="1"/>
    <col min="839" max="839" width="25.5" bestFit="1" customWidth="1"/>
    <col min="840" max="840" width="10" bestFit="1" customWidth="1"/>
    <col min="841" max="841" width="23.5" bestFit="1" customWidth="1"/>
    <col min="842" max="842" width="24.5" bestFit="1" customWidth="1"/>
    <col min="843" max="843" width="21.5" bestFit="1" customWidth="1"/>
    <col min="844" max="844" width="24.09765625" bestFit="1" customWidth="1"/>
    <col min="845" max="845" width="19" bestFit="1" customWidth="1"/>
    <col min="846" max="846" width="9" bestFit="1" customWidth="1"/>
    <col min="847" max="847" width="9.59765625" bestFit="1" customWidth="1"/>
    <col min="848" max="848" width="25.3984375" bestFit="1" customWidth="1"/>
    <col min="849" max="849" width="27.796875" bestFit="1" customWidth="1"/>
    <col min="850" max="850" width="23.796875" bestFit="1" customWidth="1"/>
    <col min="851" max="851" width="21.8984375" bestFit="1" customWidth="1"/>
    <col min="852" max="852" width="11.3984375" bestFit="1" customWidth="1"/>
    <col min="853" max="853" width="11.59765625" bestFit="1" customWidth="1"/>
    <col min="854" max="854" width="15.69921875" bestFit="1" customWidth="1"/>
    <col min="855" max="855" width="10.59765625" bestFit="1" customWidth="1"/>
    <col min="856" max="856" width="24.296875" bestFit="1" customWidth="1"/>
    <col min="857" max="857" width="25" bestFit="1" customWidth="1"/>
    <col min="858" max="858" width="13" bestFit="1" customWidth="1"/>
    <col min="859" max="859" width="15.796875" bestFit="1" customWidth="1"/>
    <col min="860" max="860" width="13.09765625" bestFit="1" customWidth="1"/>
    <col min="861" max="861" width="15.09765625" bestFit="1" customWidth="1"/>
    <col min="862" max="862" width="17.296875" bestFit="1" customWidth="1"/>
    <col min="863" max="863" width="23" bestFit="1" customWidth="1"/>
    <col min="864" max="864" width="12.69921875" bestFit="1" customWidth="1"/>
    <col min="865" max="865" width="7.8984375" bestFit="1" customWidth="1"/>
    <col min="866" max="866" width="21" bestFit="1" customWidth="1"/>
    <col min="867" max="867" width="19.8984375" bestFit="1" customWidth="1"/>
    <col min="868" max="868" width="24.69921875" bestFit="1" customWidth="1"/>
    <col min="869" max="869" width="22.3984375" bestFit="1" customWidth="1"/>
    <col min="870" max="870" width="22.69921875" bestFit="1" customWidth="1"/>
    <col min="871" max="871" width="21.8984375" bestFit="1" customWidth="1"/>
    <col min="872" max="872" width="22.796875" bestFit="1" customWidth="1"/>
    <col min="873" max="873" width="11.59765625" bestFit="1" customWidth="1"/>
    <col min="874" max="874" width="12.5" bestFit="1" customWidth="1"/>
    <col min="875" max="875" width="26.296875" bestFit="1" customWidth="1"/>
    <col min="876" max="876" width="9.59765625" bestFit="1" customWidth="1"/>
    <col min="877" max="877" width="24.5" bestFit="1" customWidth="1"/>
    <col min="878" max="878" width="11.5" bestFit="1" customWidth="1"/>
    <col min="879" max="879" width="28.8984375" bestFit="1" customWidth="1"/>
    <col min="880" max="880" width="15.09765625" bestFit="1" customWidth="1"/>
    <col min="881" max="881" width="12.09765625" bestFit="1" customWidth="1"/>
    <col min="882" max="882" width="22.8984375" bestFit="1" customWidth="1"/>
    <col min="883" max="883" width="10.19921875" bestFit="1" customWidth="1"/>
    <col min="884" max="884" width="10.796875" bestFit="1" customWidth="1"/>
    <col min="885" max="885" width="24.19921875" bestFit="1" customWidth="1"/>
    <col min="886" max="886" width="23.09765625" bestFit="1" customWidth="1"/>
    <col min="887" max="887" width="10.796875" bestFit="1" customWidth="1"/>
    <col min="888" max="888" width="20.5" bestFit="1" customWidth="1"/>
    <col min="889" max="889" width="23.19921875" bestFit="1" customWidth="1"/>
    <col min="890" max="890" width="30.3984375" bestFit="1" customWidth="1"/>
    <col min="891" max="891" width="10.796875" bestFit="1" customWidth="1"/>
    <col min="892" max="892" width="10" bestFit="1" customWidth="1"/>
    <col min="893" max="893" width="25.5" bestFit="1" customWidth="1"/>
    <col min="894" max="894" width="25" bestFit="1" customWidth="1"/>
    <col min="895" max="895" width="12.69921875" bestFit="1" customWidth="1"/>
    <col min="896" max="896" width="10.69921875" bestFit="1" customWidth="1"/>
    <col min="897" max="897" width="11.69921875" bestFit="1" customWidth="1"/>
    <col min="898" max="898" width="9.5" bestFit="1" customWidth="1"/>
    <col min="899" max="899" width="13.296875" bestFit="1" customWidth="1"/>
    <col min="900" max="900" width="21.69921875" bestFit="1" customWidth="1"/>
    <col min="901" max="901" width="23.5" bestFit="1" customWidth="1"/>
    <col min="902" max="902" width="18.69921875" bestFit="1" customWidth="1"/>
    <col min="903" max="903" width="14.69921875" bestFit="1" customWidth="1"/>
    <col min="904" max="904" width="9" bestFit="1" customWidth="1"/>
    <col min="905" max="905" width="22.5" bestFit="1" customWidth="1"/>
    <col min="906" max="906" width="10.19921875" bestFit="1" customWidth="1"/>
    <col min="907" max="907" width="10.296875" bestFit="1" customWidth="1"/>
    <col min="908" max="909" width="15.09765625" bestFit="1" customWidth="1"/>
    <col min="910" max="910" width="10.8984375" bestFit="1" customWidth="1"/>
    <col min="911" max="911" width="14.796875" bestFit="1" customWidth="1"/>
    <col min="912" max="912" width="11.69921875" bestFit="1" customWidth="1"/>
    <col min="913" max="913" width="10.3984375" bestFit="1" customWidth="1"/>
    <col min="914" max="914" width="15.3984375" bestFit="1" customWidth="1"/>
    <col min="915" max="915" width="11.69921875" bestFit="1" customWidth="1"/>
    <col min="916" max="916" width="11.296875" bestFit="1" customWidth="1"/>
    <col min="917" max="917" width="9.3984375" bestFit="1" customWidth="1"/>
    <col min="918" max="918" width="9" bestFit="1" customWidth="1"/>
    <col min="919" max="919" width="13.3984375" bestFit="1" customWidth="1"/>
    <col min="920" max="920" width="12.19921875" bestFit="1" customWidth="1"/>
    <col min="921" max="921" width="27.09765625" bestFit="1" customWidth="1"/>
    <col min="922" max="922" width="9.19921875" bestFit="1" customWidth="1"/>
    <col min="923" max="924" width="22.69921875" bestFit="1" customWidth="1"/>
    <col min="925" max="925" width="26.796875" bestFit="1" customWidth="1"/>
    <col min="926" max="926" width="29.59765625" bestFit="1" customWidth="1"/>
    <col min="927" max="927" width="22.5" bestFit="1" customWidth="1"/>
    <col min="928" max="928" width="25" bestFit="1" customWidth="1"/>
    <col min="929" max="929" width="12.3984375" bestFit="1" customWidth="1"/>
    <col min="930" max="930" width="13" bestFit="1" customWidth="1"/>
    <col min="931" max="931" width="10.5" bestFit="1" customWidth="1"/>
    <col min="932" max="932" width="16.296875" bestFit="1" customWidth="1"/>
    <col min="933" max="933" width="11" bestFit="1" customWidth="1"/>
    <col min="934" max="934" width="11.296875" bestFit="1" customWidth="1"/>
    <col min="935" max="935" width="26.5" bestFit="1" customWidth="1"/>
    <col min="936" max="936" width="28.59765625" bestFit="1" customWidth="1"/>
    <col min="937" max="937" width="24.59765625" bestFit="1" customWidth="1"/>
    <col min="938" max="938" width="25.3984375" bestFit="1" customWidth="1"/>
    <col min="939" max="939" width="24.59765625" bestFit="1" customWidth="1"/>
    <col min="940" max="940" width="23.19921875" bestFit="1" customWidth="1"/>
    <col min="941" max="941" width="13.5" bestFit="1" customWidth="1"/>
    <col min="942" max="942" width="15.5" bestFit="1" customWidth="1"/>
    <col min="943" max="943" width="14.3984375" bestFit="1" customWidth="1"/>
    <col min="944" max="944" width="14" bestFit="1" customWidth="1"/>
    <col min="945" max="945" width="13.69921875" bestFit="1" customWidth="1"/>
    <col min="946" max="946" width="14.8984375" bestFit="1" customWidth="1"/>
    <col min="947" max="947" width="12.5" bestFit="1" customWidth="1"/>
    <col min="948" max="948" width="9.796875" bestFit="1" customWidth="1"/>
    <col min="949" max="949" width="22.296875" bestFit="1" customWidth="1"/>
    <col min="950" max="950" width="22.69921875" bestFit="1" customWidth="1"/>
    <col min="951" max="951" width="28" bestFit="1" customWidth="1"/>
    <col min="952" max="952" width="23.796875" bestFit="1" customWidth="1"/>
    <col min="953" max="953" width="13.19921875" bestFit="1" customWidth="1"/>
    <col min="954" max="954" width="23.69921875" bestFit="1" customWidth="1"/>
    <col min="955" max="955" width="12.3984375" bestFit="1" customWidth="1"/>
    <col min="956" max="956" width="8.8984375" bestFit="1" customWidth="1"/>
    <col min="957" max="957" width="22.3984375" bestFit="1" customWidth="1"/>
    <col min="958" max="958" width="9.69921875" bestFit="1" customWidth="1"/>
    <col min="959" max="959" width="11.69921875" bestFit="1" customWidth="1"/>
    <col min="960" max="960" width="9.796875" bestFit="1" customWidth="1"/>
    <col min="961" max="961" width="25.59765625" bestFit="1" customWidth="1"/>
    <col min="962" max="962" width="20.09765625" bestFit="1" customWidth="1"/>
    <col min="963" max="963" width="21.59765625" bestFit="1" customWidth="1"/>
    <col min="964" max="964" width="20.8984375" bestFit="1" customWidth="1"/>
    <col min="965" max="965" width="12.69921875" bestFit="1" customWidth="1"/>
    <col min="966" max="966" width="13.09765625" bestFit="1" customWidth="1"/>
    <col min="967" max="967" width="18.3984375" bestFit="1" customWidth="1"/>
    <col min="968" max="968" width="9.09765625" bestFit="1" customWidth="1"/>
    <col min="969" max="969" width="14.296875" bestFit="1" customWidth="1"/>
    <col min="970" max="970" width="9.296875" bestFit="1" customWidth="1"/>
    <col min="971" max="971" width="9.59765625" bestFit="1" customWidth="1"/>
    <col min="972" max="972" width="23.8984375" bestFit="1" customWidth="1"/>
    <col min="973" max="973" width="19.296875" bestFit="1" customWidth="1"/>
    <col min="974" max="974" width="23.69921875" bestFit="1" customWidth="1"/>
    <col min="975" max="975" width="11.09765625" bestFit="1" customWidth="1"/>
    <col min="976" max="976" width="10.8984375" bestFit="1" customWidth="1"/>
    <col min="977" max="977" width="18.796875" bestFit="1" customWidth="1"/>
    <col min="978" max="978" width="10.09765625" bestFit="1" customWidth="1"/>
    <col min="979" max="979" width="13.09765625" bestFit="1" customWidth="1"/>
    <col min="980" max="980" width="12.8984375" bestFit="1" customWidth="1"/>
    <col min="981" max="981" width="15.8984375" bestFit="1" customWidth="1"/>
    <col min="982" max="982" width="24.5" bestFit="1" customWidth="1"/>
    <col min="983" max="983" width="27.5" bestFit="1" customWidth="1"/>
    <col min="984" max="984" width="13.19921875" bestFit="1" customWidth="1"/>
    <col min="985" max="985" width="16.19921875" bestFit="1" customWidth="1"/>
    <col min="986" max="986" width="15.5" bestFit="1" customWidth="1"/>
    <col min="987" max="987" width="18.5" bestFit="1" customWidth="1"/>
    <col min="988" max="988" width="25.5" bestFit="1" customWidth="1"/>
    <col min="989" max="989" width="28.5" bestFit="1" customWidth="1"/>
    <col min="990" max="990" width="13.3984375" bestFit="1" customWidth="1"/>
    <col min="991" max="991" width="16.3984375" bestFit="1" customWidth="1"/>
    <col min="992" max="992" width="15.796875" bestFit="1" customWidth="1"/>
    <col min="993" max="993" width="18.796875" bestFit="1" customWidth="1"/>
    <col min="994" max="994" width="10.5" bestFit="1" customWidth="1"/>
    <col min="995" max="995" width="13.5" bestFit="1" customWidth="1"/>
    <col min="996" max="996" width="25.796875" bestFit="1" customWidth="1"/>
    <col min="997" max="997" width="28.796875" bestFit="1" customWidth="1"/>
    <col min="998" max="998" width="23.796875" bestFit="1" customWidth="1"/>
    <col min="999" max="999" width="26.796875" bestFit="1" customWidth="1"/>
    <col min="1000" max="1000" width="11.796875" bestFit="1" customWidth="1"/>
    <col min="1001" max="1001" width="14.796875" bestFit="1" customWidth="1"/>
    <col min="1002" max="1002" width="14.59765625" bestFit="1" customWidth="1"/>
    <col min="1003" max="1003" width="17.69921875" bestFit="1" customWidth="1"/>
    <col min="1004" max="1004" width="24.3984375" bestFit="1" customWidth="1"/>
    <col min="1005" max="1005" width="27.3984375" bestFit="1" customWidth="1"/>
    <col min="1006" max="1006" width="21.796875" bestFit="1" customWidth="1"/>
    <col min="1007" max="1007" width="24.796875" bestFit="1" customWidth="1"/>
    <col min="1008" max="1008" width="14.09765625" bestFit="1" customWidth="1"/>
    <col min="1009" max="1009" width="17.19921875" bestFit="1" customWidth="1"/>
    <col min="1010" max="1010" width="14.09765625" bestFit="1" customWidth="1"/>
    <col min="1011" max="1011" width="17.19921875" bestFit="1" customWidth="1"/>
    <col min="1012" max="1012" width="23.296875" bestFit="1" customWidth="1"/>
    <col min="1013" max="1013" width="26.296875" bestFit="1" customWidth="1"/>
    <col min="1014" max="1014" width="12.59765625" bestFit="1" customWidth="1"/>
    <col min="1015" max="1015" width="15.59765625" bestFit="1" customWidth="1"/>
    <col min="1016" max="1016" width="12" bestFit="1" customWidth="1"/>
    <col min="1017" max="1017" width="15" bestFit="1" customWidth="1"/>
    <col min="1018" max="1018" width="10.59765625" bestFit="1" customWidth="1"/>
    <col min="1019" max="1019" width="13.59765625" bestFit="1" customWidth="1"/>
    <col min="1020" max="1020" width="10.3984375" bestFit="1" customWidth="1"/>
    <col min="1021" max="1021" width="13.3984375" bestFit="1" customWidth="1"/>
    <col min="1022" max="1022" width="10.69921875" bestFit="1" customWidth="1"/>
    <col min="1023" max="1023" width="13.69921875" bestFit="1" customWidth="1"/>
    <col min="1024" max="1024" width="11.5" bestFit="1" customWidth="1"/>
    <col min="1025" max="1025" width="14.5" bestFit="1" customWidth="1"/>
    <col min="1026" max="1026" width="10.3984375" bestFit="1" customWidth="1"/>
    <col min="1027" max="1027" width="13.3984375" bestFit="1" customWidth="1"/>
    <col min="1028" max="1028" width="26.3984375" bestFit="1" customWidth="1"/>
    <col min="1029" max="1029" width="29.5" bestFit="1" customWidth="1"/>
    <col min="1030" max="1030" width="20.796875" bestFit="1" customWidth="1"/>
    <col min="1031" max="1031" width="23.796875" bestFit="1" customWidth="1"/>
    <col min="1032" max="1032" width="20.8984375" bestFit="1" customWidth="1"/>
    <col min="1033" max="1033" width="23.8984375" bestFit="1" customWidth="1"/>
    <col min="1034" max="1034" width="18.69921875" bestFit="1" customWidth="1"/>
    <col min="1035" max="1035" width="21.796875" bestFit="1" customWidth="1"/>
    <col min="1036" max="1036" width="11.09765625" bestFit="1" customWidth="1"/>
    <col min="1037" max="1037" width="14.09765625" bestFit="1" customWidth="1"/>
    <col min="1038" max="1038" width="14.296875" bestFit="1" customWidth="1"/>
    <col min="1039" max="1039" width="17.3984375" bestFit="1" customWidth="1"/>
    <col min="1040" max="1040" width="13" bestFit="1" customWidth="1"/>
    <col min="1041" max="1041" width="16" bestFit="1" customWidth="1"/>
    <col min="1042" max="1042" width="16.19921875" bestFit="1" customWidth="1"/>
    <col min="1043" max="1043" width="19.19921875" bestFit="1" customWidth="1"/>
    <col min="1044" max="1044" width="26.09765625" bestFit="1" customWidth="1"/>
    <col min="1045" max="1045" width="29.09765625" bestFit="1" customWidth="1"/>
    <col min="1046" max="1046" width="22.296875" bestFit="1" customWidth="1"/>
    <col min="1047" max="1047" width="25.3984375" bestFit="1" customWidth="1"/>
    <col min="1048" max="1048" width="25.59765625" bestFit="1" customWidth="1"/>
    <col min="1049" max="1049" width="28.59765625" bestFit="1" customWidth="1"/>
    <col min="1050" max="1050" width="24.69921875" bestFit="1" customWidth="1"/>
    <col min="1051" max="1051" width="27.69921875" bestFit="1" customWidth="1"/>
    <col min="1052" max="1052" width="23.5" bestFit="1" customWidth="1"/>
    <col min="1053" max="1053" width="26.5" bestFit="1" customWidth="1"/>
    <col min="1054" max="1054" width="24.59765625" bestFit="1" customWidth="1"/>
    <col min="1055" max="1055" width="27.59765625" bestFit="1" customWidth="1"/>
    <col min="1056" max="1056" width="13.19921875" bestFit="1" customWidth="1"/>
    <col min="1057" max="1057" width="16.19921875" bestFit="1" customWidth="1"/>
    <col min="1058" max="1058" width="13.5" bestFit="1" customWidth="1"/>
    <col min="1059" max="1059" width="16.5" bestFit="1" customWidth="1"/>
    <col min="1060" max="1060" width="13.3984375" bestFit="1" customWidth="1"/>
    <col min="1061" max="1061" width="16.3984375" bestFit="1" customWidth="1"/>
    <col min="1062" max="1062" width="13.796875" bestFit="1" customWidth="1"/>
    <col min="1063" max="1063" width="16.796875" bestFit="1" customWidth="1"/>
    <col min="1064" max="1064" width="25.796875" bestFit="1" customWidth="1"/>
    <col min="1065" max="1065" width="28.796875" bestFit="1" customWidth="1"/>
    <col min="1066" max="1066" width="27.3984375" bestFit="1" customWidth="1"/>
    <col min="1067" max="1067" width="30.3984375" bestFit="1" customWidth="1"/>
    <col min="1068" max="1068" width="18" bestFit="1" customWidth="1"/>
    <col min="1069" max="1069" width="21" bestFit="1" customWidth="1"/>
    <col min="1070" max="1070" width="16.296875" bestFit="1" customWidth="1"/>
    <col min="1071" max="1071" width="19.296875" bestFit="1" customWidth="1"/>
    <col min="1072" max="1072" width="14.19921875" bestFit="1" customWidth="1"/>
    <col min="1073" max="1073" width="17.296875" bestFit="1" customWidth="1"/>
    <col min="1074" max="1074" width="16.5" bestFit="1" customWidth="1"/>
    <col min="1075" max="1075" width="19.5" bestFit="1" customWidth="1"/>
    <col min="1076" max="1076" width="21.3984375" bestFit="1" customWidth="1"/>
    <col min="1077" max="1077" width="24.3984375" bestFit="1" customWidth="1"/>
    <col min="1078" max="1078" width="15.796875" bestFit="1" customWidth="1"/>
    <col min="1079" max="1079" width="18.796875" bestFit="1" customWidth="1"/>
    <col min="1080" max="1080" width="13.8984375" bestFit="1" customWidth="1"/>
    <col min="1081" max="1081" width="16.8984375" bestFit="1" customWidth="1"/>
    <col min="1082" max="1082" width="23.69921875" bestFit="1" customWidth="1"/>
    <col min="1083" max="1083" width="26.69921875" bestFit="1" customWidth="1"/>
    <col min="1084" max="1084" width="17.59765625" bestFit="1" customWidth="1"/>
    <col min="1085" max="1085" width="20.59765625" bestFit="1" customWidth="1"/>
    <col min="1086" max="1086" width="14.5" bestFit="1" customWidth="1"/>
    <col min="1087" max="1087" width="17.59765625" bestFit="1" customWidth="1"/>
    <col min="1088" max="1088" width="17.19921875" bestFit="1" customWidth="1"/>
    <col min="1089" max="1089" width="20.19921875" bestFit="1" customWidth="1"/>
    <col min="1090" max="1090" width="10.3984375" bestFit="1" customWidth="1"/>
    <col min="1091" max="1091" width="13.3984375" bestFit="1" customWidth="1"/>
    <col min="1092" max="1092" width="13.19921875" bestFit="1" customWidth="1"/>
    <col min="1093" max="1093" width="16.19921875" bestFit="1" customWidth="1"/>
    <col min="1094" max="1094" width="11.69921875" bestFit="1" customWidth="1"/>
    <col min="1095" max="1095" width="14.69921875" bestFit="1" customWidth="1"/>
    <col min="1096" max="1096" width="12.3984375" bestFit="1" customWidth="1"/>
    <col min="1097" max="1097" width="15.3984375" bestFit="1" customWidth="1"/>
    <col min="1098" max="1098" width="12.59765625" bestFit="1" customWidth="1"/>
    <col min="1099" max="1099" width="15.59765625" bestFit="1" customWidth="1"/>
    <col min="1100" max="1100" width="11.19921875" bestFit="1" customWidth="1"/>
    <col min="1101" max="1101" width="14.19921875" bestFit="1" customWidth="1"/>
    <col min="1102" max="1102" width="28.19921875" bestFit="1" customWidth="1"/>
    <col min="1103" max="1103" width="31.19921875" bestFit="1" customWidth="1"/>
    <col min="1104" max="1104" width="14" bestFit="1" customWidth="1"/>
    <col min="1105" max="1105" width="17.09765625" bestFit="1" customWidth="1"/>
    <col min="1106" max="1106" width="11.69921875" bestFit="1" customWidth="1"/>
    <col min="1107" max="1107" width="14.69921875" bestFit="1" customWidth="1"/>
    <col min="1108" max="1108" width="18.59765625" bestFit="1" customWidth="1"/>
    <col min="1109" max="1109" width="21.69921875" bestFit="1" customWidth="1"/>
    <col min="1110" max="1110" width="16.3984375" bestFit="1" customWidth="1"/>
    <col min="1111" max="1111" width="19.3984375" bestFit="1" customWidth="1"/>
    <col min="1112" max="1112" width="25.8984375" bestFit="1" customWidth="1"/>
    <col min="1113" max="1113" width="28.8984375" bestFit="1" customWidth="1"/>
    <col min="1114" max="1114" width="16.796875" bestFit="1" customWidth="1"/>
    <col min="1115" max="1115" width="19.796875" bestFit="1" customWidth="1"/>
    <col min="1116" max="1116" width="29.5" bestFit="1" customWidth="1"/>
    <col min="1117" max="1117" width="32.5" bestFit="1" customWidth="1"/>
    <col min="1118" max="1118" width="12.796875" bestFit="1" customWidth="1"/>
    <col min="1119" max="1119" width="15.796875" bestFit="1" customWidth="1"/>
    <col min="1120" max="1120" width="21.296875" bestFit="1" customWidth="1"/>
    <col min="1121" max="1121" width="24.296875" bestFit="1" customWidth="1"/>
    <col min="1122" max="1122" width="13.5" bestFit="1" customWidth="1"/>
    <col min="1123" max="1123" width="16.5" bestFit="1" customWidth="1"/>
    <col min="1124" max="1124" width="29.5" bestFit="1" customWidth="1"/>
    <col min="1125" max="1125" width="32.5" bestFit="1" customWidth="1"/>
    <col min="1126" max="1126" width="15.5" bestFit="1" customWidth="1"/>
    <col min="1127" max="1127" width="18.5" bestFit="1" customWidth="1"/>
    <col min="1128" max="1128" width="10.796875" bestFit="1" customWidth="1"/>
    <col min="1129" max="1129" width="13.796875" bestFit="1" customWidth="1"/>
    <col min="1130" max="1130" width="23.8984375" bestFit="1" customWidth="1"/>
    <col min="1131" max="1131" width="26.8984375" bestFit="1" customWidth="1"/>
    <col min="1132" max="1132" width="15.796875" bestFit="1" customWidth="1"/>
    <col min="1133" max="1133" width="18.796875" bestFit="1" customWidth="1"/>
    <col min="1134" max="1134" width="12.59765625" bestFit="1" customWidth="1"/>
    <col min="1135" max="1135" width="15.59765625" bestFit="1" customWidth="1"/>
    <col min="1136" max="1136" width="12.59765625" bestFit="1" customWidth="1"/>
    <col min="1137" max="1137" width="15.59765625" bestFit="1" customWidth="1"/>
    <col min="1138" max="1138" width="13.09765625" bestFit="1" customWidth="1"/>
    <col min="1139" max="1139" width="16.09765625" bestFit="1" customWidth="1"/>
    <col min="1140" max="1140" width="12.59765625" bestFit="1" customWidth="1"/>
    <col min="1141" max="1141" width="15.59765625" bestFit="1" customWidth="1"/>
    <col min="1142" max="1142" width="22.3984375" bestFit="1" customWidth="1"/>
    <col min="1143" max="1143" width="25.5" bestFit="1" customWidth="1"/>
    <col min="1144" max="1144" width="10.5" bestFit="1" customWidth="1"/>
    <col min="1145" max="1145" width="13.5" bestFit="1" customWidth="1"/>
    <col min="1146" max="1146" width="23.09765625" bestFit="1" customWidth="1"/>
    <col min="1147" max="1147" width="26.09765625" bestFit="1" customWidth="1"/>
    <col min="1148" max="1148" width="25.59765625" bestFit="1" customWidth="1"/>
    <col min="1149" max="1149" width="28.59765625" bestFit="1" customWidth="1"/>
    <col min="1150" max="1150" width="29" bestFit="1" customWidth="1"/>
    <col min="1151" max="1151" width="32" bestFit="1" customWidth="1"/>
    <col min="1152" max="1152" width="17.796875" bestFit="1" customWidth="1"/>
    <col min="1153" max="1153" width="20.796875" bestFit="1" customWidth="1"/>
    <col min="1154" max="1154" width="13" bestFit="1" customWidth="1"/>
    <col min="1155" max="1155" width="16" bestFit="1" customWidth="1"/>
    <col min="1156" max="1156" width="31.3984375" bestFit="1" customWidth="1"/>
    <col min="1157" max="1157" width="34.3984375" bestFit="1" customWidth="1"/>
    <col min="1158" max="1158" width="19.796875" bestFit="1" customWidth="1"/>
    <col min="1159" max="1159" width="22.796875" bestFit="1" customWidth="1"/>
    <col min="1160" max="1160" width="14.19921875" bestFit="1" customWidth="1"/>
    <col min="1161" max="1161" width="17.296875" bestFit="1" customWidth="1"/>
    <col min="1162" max="1162" width="23.8984375" bestFit="1" customWidth="1"/>
    <col min="1163" max="1163" width="26.8984375" bestFit="1" customWidth="1"/>
    <col min="1164" max="1164" width="26.5" bestFit="1" customWidth="1"/>
    <col min="1165" max="1165" width="29.59765625" bestFit="1" customWidth="1"/>
    <col min="1166" max="1166" width="23.5" bestFit="1" customWidth="1"/>
    <col min="1167" max="1167" width="26.5" bestFit="1" customWidth="1"/>
    <col min="1168" max="1168" width="14.19921875" bestFit="1" customWidth="1"/>
    <col min="1169" max="1169" width="17.296875" bestFit="1" customWidth="1"/>
    <col min="1170" max="1170" width="15.5" bestFit="1" customWidth="1"/>
    <col min="1171" max="1171" width="18.5" bestFit="1" customWidth="1"/>
    <col min="1172" max="1172" width="18.09765625" bestFit="1" customWidth="1"/>
    <col min="1173" max="1173" width="21.19921875" bestFit="1" customWidth="1"/>
    <col min="1174" max="1174" width="16.59765625" bestFit="1" customWidth="1"/>
    <col min="1175" max="1175" width="19.59765625" bestFit="1" customWidth="1"/>
    <col min="1176" max="1176" width="12.59765625" bestFit="1" customWidth="1"/>
    <col min="1177" max="1177" width="15.59765625" bestFit="1" customWidth="1"/>
    <col min="1178" max="1178" width="15.796875" bestFit="1" customWidth="1"/>
    <col min="1179" max="1179" width="18.796875" bestFit="1" customWidth="1"/>
    <col min="1180" max="1180" width="16.19921875" bestFit="1" customWidth="1"/>
    <col min="1181" max="1181" width="19.19921875" bestFit="1" customWidth="1"/>
    <col min="1182" max="1182" width="17.5" bestFit="1" customWidth="1"/>
    <col min="1183" max="1183" width="20.5" bestFit="1" customWidth="1"/>
    <col min="1184" max="1184" width="16.296875" bestFit="1" customWidth="1"/>
    <col min="1185" max="1185" width="19.296875" bestFit="1" customWidth="1"/>
    <col min="1186" max="1186" width="14.09765625" bestFit="1" customWidth="1"/>
    <col min="1187" max="1187" width="17.19921875" bestFit="1" customWidth="1"/>
    <col min="1188" max="1188" width="20.5" bestFit="1" customWidth="1"/>
    <col min="1189" max="1189" width="23.5" bestFit="1" customWidth="1"/>
    <col min="1190" max="1190" width="12.5" bestFit="1" customWidth="1"/>
    <col min="1191" max="1191" width="15.5" bestFit="1" customWidth="1"/>
    <col min="1192" max="1192" width="26.09765625" bestFit="1" customWidth="1"/>
    <col min="1193" max="1193" width="29.09765625" bestFit="1" customWidth="1"/>
    <col min="1194" max="1194" width="13.09765625" bestFit="1" customWidth="1"/>
    <col min="1195" max="1195" width="16.09765625" bestFit="1" customWidth="1"/>
    <col min="1196" max="1196" width="15.296875" bestFit="1" customWidth="1"/>
    <col min="1197" max="1197" width="18.296875" bestFit="1" customWidth="1"/>
    <col min="1198" max="1198" width="25.59765625" bestFit="1" customWidth="1"/>
    <col min="1199" max="1199" width="28.59765625" bestFit="1" customWidth="1"/>
    <col min="1200" max="1200" width="14.69921875" bestFit="1" customWidth="1"/>
    <col min="1201" max="1201" width="17.796875" bestFit="1" customWidth="1"/>
    <col min="1202" max="1202" width="13.59765625" bestFit="1" customWidth="1"/>
    <col min="1203" max="1203" width="16.59765625" bestFit="1" customWidth="1"/>
    <col min="1204" max="1204" width="16.796875" bestFit="1" customWidth="1"/>
    <col min="1205" max="1205" width="19.796875" bestFit="1" customWidth="1"/>
    <col min="1206" max="1206" width="22.59765625" bestFit="1" customWidth="1"/>
    <col min="1207" max="1207" width="25.69921875" bestFit="1" customWidth="1"/>
    <col min="1208" max="1208" width="18.09765625" bestFit="1" customWidth="1"/>
    <col min="1209" max="1209" width="21.19921875" bestFit="1" customWidth="1"/>
    <col min="1210" max="1210" width="12.59765625" bestFit="1" customWidth="1"/>
    <col min="1211" max="1211" width="15.59765625" bestFit="1" customWidth="1"/>
    <col min="1212" max="1212" width="12.8984375" bestFit="1" customWidth="1"/>
    <col min="1213" max="1213" width="15.8984375" bestFit="1" customWidth="1"/>
    <col min="1214" max="1214" width="15.3984375" bestFit="1" customWidth="1"/>
    <col min="1215" max="1215" width="18.3984375" bestFit="1" customWidth="1"/>
    <col min="1216" max="1216" width="12.8984375" bestFit="1" customWidth="1"/>
    <col min="1217" max="1217" width="15.8984375" bestFit="1" customWidth="1"/>
    <col min="1218" max="1218" width="12" bestFit="1" customWidth="1"/>
    <col min="1219" max="1219" width="15" bestFit="1" customWidth="1"/>
    <col min="1220" max="1220" width="11.09765625" bestFit="1" customWidth="1"/>
    <col min="1221" max="1221" width="14.09765625" bestFit="1" customWidth="1"/>
    <col min="1222" max="1222" width="17.69921875" bestFit="1" customWidth="1"/>
    <col min="1223" max="1223" width="20.69921875" bestFit="1" customWidth="1"/>
    <col min="1224" max="1224" width="25.59765625" bestFit="1" customWidth="1"/>
    <col min="1225" max="1225" width="28.59765625" bestFit="1" customWidth="1"/>
    <col min="1226" max="1226" width="14.8984375" bestFit="1" customWidth="1"/>
    <col min="1227" max="1227" width="17.8984375" bestFit="1" customWidth="1"/>
    <col min="1228" max="1228" width="17.296875" bestFit="1" customWidth="1"/>
    <col min="1229" max="1229" width="20.296875" bestFit="1" customWidth="1"/>
    <col min="1230" max="1230" width="12" bestFit="1" customWidth="1"/>
    <col min="1231" max="1231" width="15" bestFit="1" customWidth="1"/>
    <col min="1232" max="1232" width="12" bestFit="1" customWidth="1"/>
    <col min="1233" max="1233" width="15" bestFit="1" customWidth="1"/>
    <col min="1234" max="1234" width="10.59765625" bestFit="1" customWidth="1"/>
    <col min="1235" max="1235" width="13.59765625" bestFit="1" customWidth="1"/>
    <col min="1236" max="1236" width="13.3984375" bestFit="1" customWidth="1"/>
    <col min="1237" max="1237" width="16.3984375" bestFit="1" customWidth="1"/>
    <col min="1238" max="1238" width="24.796875" bestFit="1" customWidth="1"/>
    <col min="1239" max="1239" width="27.796875" bestFit="1" customWidth="1"/>
    <col min="1240" max="1240" width="11" bestFit="1" customWidth="1"/>
    <col min="1241" max="1241" width="14" bestFit="1" customWidth="1"/>
    <col min="1242" max="1242" width="12.296875" bestFit="1" customWidth="1"/>
    <col min="1243" max="1243" width="15.296875" bestFit="1" customWidth="1"/>
    <col min="1244" max="1244" width="15.8984375" bestFit="1" customWidth="1"/>
    <col min="1245" max="1245" width="9.19921875" bestFit="1" customWidth="1"/>
    <col min="1246" max="1246" width="18.8984375" bestFit="1" customWidth="1"/>
    <col min="1247" max="1247" width="16.796875" bestFit="1" customWidth="1"/>
    <col min="1248" max="1248" width="19.796875" bestFit="1" customWidth="1"/>
    <col min="1249" max="1249" width="15.3984375" bestFit="1" customWidth="1"/>
    <col min="1250" max="1250" width="18.3984375" bestFit="1" customWidth="1"/>
    <col min="1251" max="1251" width="10.8984375" bestFit="1" customWidth="1"/>
    <col min="1252" max="1252" width="13.8984375" bestFit="1" customWidth="1"/>
    <col min="1253" max="1253" width="24" bestFit="1" customWidth="1"/>
    <col min="1254" max="1254" width="27" bestFit="1" customWidth="1"/>
    <col min="1255" max="1255" width="12.296875" bestFit="1" customWidth="1"/>
    <col min="1256" max="1256" width="15.296875" bestFit="1" customWidth="1"/>
    <col min="1257" max="1257" width="14" bestFit="1" customWidth="1"/>
    <col min="1258" max="1258" width="17.09765625" bestFit="1" customWidth="1"/>
    <col min="1259" max="1259" width="11.69921875" bestFit="1" customWidth="1"/>
    <col min="1260" max="1260" width="14.69921875" bestFit="1" customWidth="1"/>
    <col min="1261" max="1261" width="9.796875" bestFit="1" customWidth="1"/>
    <col min="1262" max="1262" width="12.69921875" bestFit="1" customWidth="1"/>
    <col min="1263" max="1263" width="26.59765625" bestFit="1" customWidth="1"/>
    <col min="1264" max="1264" width="29.69921875" bestFit="1" customWidth="1"/>
    <col min="1265" max="1265" width="27.296875" bestFit="1" customWidth="1"/>
    <col min="1266" max="1266" width="30.296875" bestFit="1" customWidth="1"/>
    <col min="1267" max="1267" width="14" bestFit="1" customWidth="1"/>
    <col min="1268" max="1268" width="17.09765625" bestFit="1" customWidth="1"/>
    <col min="1269" max="1269" width="25.8984375" bestFit="1" customWidth="1"/>
    <col min="1270" max="1270" width="28.8984375" bestFit="1" customWidth="1"/>
    <col min="1271" max="1271" width="25" bestFit="1" customWidth="1"/>
    <col min="1272" max="1272" width="28" bestFit="1" customWidth="1"/>
    <col min="1273" max="1273" width="11" bestFit="1" customWidth="1"/>
    <col min="1274" max="1274" width="14" bestFit="1" customWidth="1"/>
    <col min="1275" max="1275" width="26.19921875" bestFit="1" customWidth="1"/>
    <col min="1276" max="1276" width="29.19921875" bestFit="1" customWidth="1"/>
    <col min="1277" max="1277" width="27.59765625" bestFit="1" customWidth="1"/>
    <col min="1278" max="1278" width="30.59765625" bestFit="1" customWidth="1"/>
    <col min="1279" max="1279" width="14.3984375" bestFit="1" customWidth="1"/>
    <col min="1280" max="1280" width="17.5" bestFit="1" customWidth="1"/>
    <col min="1281" max="1281" width="20.296875" bestFit="1" customWidth="1"/>
    <col min="1282" max="1282" width="23.296875" bestFit="1" customWidth="1"/>
    <col min="1283" max="1283" width="11.59765625" bestFit="1" customWidth="1"/>
    <col min="1284" max="1284" width="14.59765625" bestFit="1" customWidth="1"/>
    <col min="1285" max="1285" width="11.796875" bestFit="1" customWidth="1"/>
    <col min="1286" max="1286" width="14.796875" bestFit="1" customWidth="1"/>
    <col min="1287" max="1287" width="14.09765625" bestFit="1" customWidth="1"/>
    <col min="1288" max="1288" width="17.19921875" bestFit="1" customWidth="1"/>
    <col min="1289" max="1289" width="11.5" bestFit="1" customWidth="1"/>
    <col min="1290" max="1290" width="14.5" bestFit="1" customWidth="1"/>
    <col min="1291" max="1291" width="11.796875" bestFit="1" customWidth="1"/>
    <col min="1292" max="1292" width="14.796875" bestFit="1" customWidth="1"/>
    <col min="1293" max="1293" width="23.69921875" bestFit="1" customWidth="1"/>
    <col min="1294" max="1294" width="26.69921875" bestFit="1" customWidth="1"/>
    <col min="1295" max="1295" width="14.3984375" bestFit="1" customWidth="1"/>
    <col min="1296" max="1296" width="17.5" bestFit="1" customWidth="1"/>
    <col min="1297" max="1297" width="15.59765625" bestFit="1" customWidth="1"/>
    <col min="1298" max="1298" width="18.59765625" bestFit="1" customWidth="1"/>
    <col min="1299" max="1299" width="26.796875" bestFit="1" customWidth="1"/>
    <col min="1300" max="1300" width="29.8984375" bestFit="1" customWidth="1"/>
    <col min="1301" max="1301" width="18.69921875" bestFit="1" customWidth="1"/>
    <col min="1302" max="1302" width="21.796875" bestFit="1" customWidth="1"/>
    <col min="1303" max="1303" width="26.09765625" bestFit="1" customWidth="1"/>
    <col min="1304" max="1304" width="29.09765625" bestFit="1" customWidth="1"/>
    <col min="1305" max="1305" width="23.19921875" bestFit="1" customWidth="1"/>
    <col min="1306" max="1306" width="26.19921875" bestFit="1" customWidth="1"/>
    <col min="1307" max="1307" width="22.8984375" bestFit="1" customWidth="1"/>
    <col min="1308" max="1308" width="26" bestFit="1" customWidth="1"/>
    <col min="1309" max="1309" width="13.19921875" bestFit="1" customWidth="1"/>
    <col min="1310" max="1310" width="16.19921875" bestFit="1" customWidth="1"/>
    <col min="1311" max="1311" width="10.8984375" bestFit="1" customWidth="1"/>
    <col min="1312" max="1312" width="13.8984375" bestFit="1" customWidth="1"/>
    <col min="1313" max="1313" width="24.5" bestFit="1" customWidth="1"/>
    <col min="1314" max="1314" width="27.5" bestFit="1" customWidth="1"/>
    <col min="1315" max="1315" width="23.19921875" bestFit="1" customWidth="1"/>
    <col min="1316" max="1316" width="26.19921875" bestFit="1" customWidth="1"/>
    <col min="1317" max="1317" width="26.796875" bestFit="1" customWidth="1"/>
    <col min="1318" max="1318" width="29.8984375" bestFit="1" customWidth="1"/>
    <col min="1319" max="1319" width="19.796875" bestFit="1" customWidth="1"/>
    <col min="1320" max="1320" width="22.796875" bestFit="1" customWidth="1"/>
    <col min="1321" max="1321" width="11.8984375" bestFit="1" customWidth="1"/>
    <col min="1322" max="1322" width="14.8984375" bestFit="1" customWidth="1"/>
    <col min="1323" max="1323" width="15.3984375" bestFit="1" customWidth="1"/>
    <col min="1324" max="1324" width="18.3984375" bestFit="1" customWidth="1"/>
    <col min="1325" max="1325" width="10.69921875" bestFit="1" customWidth="1"/>
    <col min="1326" max="1326" width="13.69921875" bestFit="1" customWidth="1"/>
    <col min="1327" max="1327" width="18.3984375" bestFit="1" customWidth="1"/>
    <col min="1328" max="1328" width="21.5" bestFit="1" customWidth="1"/>
    <col min="1329" max="1329" width="19.296875" bestFit="1" customWidth="1"/>
    <col min="1330" max="1330" width="22.296875" bestFit="1" customWidth="1"/>
    <col min="1331" max="1331" width="14.5" bestFit="1" customWidth="1"/>
    <col min="1332" max="1332" width="17.59765625" bestFit="1" customWidth="1"/>
    <col min="1333" max="1333" width="13.3984375" bestFit="1" customWidth="1"/>
    <col min="1334" max="1334" width="16.3984375" bestFit="1" customWidth="1"/>
    <col min="1335" max="1335" width="13.796875" bestFit="1" customWidth="1"/>
    <col min="1336" max="1336" width="16.796875" bestFit="1" customWidth="1"/>
    <col min="1337" max="1337" width="29.296875" bestFit="1" customWidth="1"/>
    <col min="1338" max="1338" width="32.296875" bestFit="1" customWidth="1"/>
    <col min="1339" max="1339" width="30.09765625" bestFit="1" customWidth="1"/>
    <col min="1340" max="1340" width="33.09765625" bestFit="1" customWidth="1"/>
    <col min="1341" max="1341" width="21.296875" bestFit="1" customWidth="1"/>
    <col min="1342" max="1342" width="24.296875" bestFit="1" customWidth="1"/>
    <col min="1343" max="1343" width="15.296875" bestFit="1" customWidth="1"/>
    <col min="1344" max="1344" width="18.296875" bestFit="1" customWidth="1"/>
    <col min="1345" max="1345" width="14.3984375" bestFit="1" customWidth="1"/>
    <col min="1346" max="1346" width="17.5" bestFit="1" customWidth="1"/>
    <col min="1347" max="1347" width="11.69921875" bestFit="1" customWidth="1"/>
    <col min="1348" max="1348" width="14.69921875" bestFit="1" customWidth="1"/>
    <col min="1349" max="1349" width="11.3984375" bestFit="1" customWidth="1"/>
    <col min="1350" max="1350" width="14.3984375" bestFit="1" customWidth="1"/>
    <col min="1351" max="1351" width="14.69921875" bestFit="1" customWidth="1"/>
    <col min="1352" max="1352" width="17.796875" bestFit="1" customWidth="1"/>
    <col min="1353" max="1353" width="13.09765625" bestFit="1" customWidth="1"/>
    <col min="1354" max="1354" width="16.09765625" bestFit="1" customWidth="1"/>
    <col min="1355" max="1355" width="25.3984375" bestFit="1" customWidth="1"/>
    <col min="1356" max="1356" width="28.3984375" bestFit="1" customWidth="1"/>
    <col min="1357" max="1357" width="16.69921875" bestFit="1" customWidth="1"/>
    <col min="1358" max="1358" width="19.69921875" bestFit="1" customWidth="1"/>
    <col min="1359" max="1359" width="25.296875" bestFit="1" customWidth="1"/>
    <col min="1360" max="1360" width="28.296875" bestFit="1" customWidth="1"/>
    <col min="1361" max="1361" width="10.19921875" bestFit="1" customWidth="1"/>
    <col min="1362" max="1362" width="13.19921875" bestFit="1" customWidth="1"/>
    <col min="1363" max="1363" width="15.09765625" bestFit="1" customWidth="1"/>
    <col min="1364" max="1364" width="18.09765625" bestFit="1" customWidth="1"/>
    <col min="1365" max="1365" width="15.8984375" bestFit="1" customWidth="1"/>
    <col min="1366" max="1366" width="18.8984375" bestFit="1" customWidth="1"/>
    <col min="1367" max="1367" width="10.19921875" bestFit="1" customWidth="1"/>
    <col min="1368" max="1368" width="13.19921875" bestFit="1" customWidth="1"/>
    <col min="1369" max="1369" width="23.8984375" bestFit="1" customWidth="1"/>
    <col min="1370" max="1370" width="26.8984375" bestFit="1" customWidth="1"/>
    <col min="1371" max="1371" width="15.3984375" bestFit="1" customWidth="1"/>
    <col min="1372" max="1372" width="18.3984375" bestFit="1" customWidth="1"/>
    <col min="1373" max="1373" width="12.69921875" bestFit="1" customWidth="1"/>
    <col min="1374" max="1374" width="15.69921875" bestFit="1" customWidth="1"/>
    <col min="1375" max="1375" width="26.8984375" bestFit="1" customWidth="1"/>
    <col min="1376" max="1376" width="30" bestFit="1" customWidth="1"/>
    <col min="1377" max="1377" width="17.796875" bestFit="1" customWidth="1"/>
    <col min="1378" max="1378" width="20.796875" bestFit="1" customWidth="1"/>
    <col min="1379" max="1379" width="15.296875" bestFit="1" customWidth="1"/>
    <col min="1380" max="1380" width="18.296875" bestFit="1" customWidth="1"/>
    <col min="1381" max="1381" width="16.59765625" bestFit="1" customWidth="1"/>
    <col min="1382" max="1382" width="19.59765625" bestFit="1" customWidth="1"/>
    <col min="1383" max="1383" width="25.19921875" bestFit="1" customWidth="1"/>
    <col min="1384" max="1384" width="28.19921875" bestFit="1" customWidth="1"/>
    <col min="1385" max="1385" width="15.8984375" bestFit="1" customWidth="1"/>
    <col min="1386" max="1386" width="18.8984375" bestFit="1" customWidth="1"/>
    <col min="1387" max="1387" width="17.3984375" bestFit="1" customWidth="1"/>
    <col min="1388" max="1388" width="20.3984375" bestFit="1" customWidth="1"/>
    <col min="1389" max="1389" width="22.09765625" bestFit="1" customWidth="1"/>
    <col min="1390" max="1390" width="25.09765625" bestFit="1" customWidth="1"/>
    <col min="1391" max="1391" width="13.59765625" bestFit="1" customWidth="1"/>
    <col min="1392" max="1392" width="16.59765625" bestFit="1" customWidth="1"/>
    <col min="1393" max="1393" width="32.5" bestFit="1" customWidth="1"/>
    <col min="1394" max="1394" width="35.5" bestFit="1" customWidth="1"/>
    <col min="1395" max="1395" width="21.5" bestFit="1" customWidth="1"/>
    <col min="1396" max="1396" width="24.5" bestFit="1" customWidth="1"/>
    <col min="1397" max="1397" width="10.296875" bestFit="1" customWidth="1"/>
    <col min="1398" max="1398" width="13.296875" bestFit="1" customWidth="1"/>
    <col min="1399" max="1399" width="16.796875" bestFit="1" customWidth="1"/>
    <col min="1400" max="1400" width="19.796875" bestFit="1" customWidth="1"/>
    <col min="1401" max="1401" width="25.8984375" bestFit="1" customWidth="1"/>
    <col min="1402" max="1402" width="28.8984375" bestFit="1" customWidth="1"/>
    <col min="1403" max="1403" width="11.09765625" bestFit="1" customWidth="1"/>
    <col min="1404" max="1404" width="14.09765625" bestFit="1" customWidth="1"/>
    <col min="1405" max="1405" width="12.296875" bestFit="1" customWidth="1"/>
    <col min="1406" max="1406" width="15.296875" bestFit="1" customWidth="1"/>
    <col min="1407" max="1407" width="21.3984375" bestFit="1" customWidth="1"/>
    <col min="1408" max="1408" width="24.3984375" bestFit="1" customWidth="1"/>
    <col min="1409" max="1409" width="28.3984375" bestFit="1" customWidth="1"/>
    <col min="1410" max="1410" width="31.3984375" bestFit="1" customWidth="1"/>
    <col min="1411" max="1411" width="15.09765625" bestFit="1" customWidth="1"/>
    <col min="1412" max="1412" width="18.09765625" bestFit="1" customWidth="1"/>
    <col min="1413" max="1413" width="15.09765625" bestFit="1" customWidth="1"/>
    <col min="1414" max="1414" width="18.09765625" bestFit="1" customWidth="1"/>
    <col min="1415" max="1415" width="33.5" bestFit="1" customWidth="1"/>
    <col min="1416" max="1416" width="36.5" bestFit="1" customWidth="1"/>
    <col min="1417" max="1417" width="12.796875" bestFit="1" customWidth="1"/>
    <col min="1418" max="1418" width="15.796875" bestFit="1" customWidth="1"/>
    <col min="1419" max="1419" width="26" bestFit="1" customWidth="1"/>
    <col min="1420" max="1420" width="29" bestFit="1" customWidth="1"/>
    <col min="1421" max="1421" width="11" bestFit="1" customWidth="1"/>
    <col min="1422" max="1422" width="14" bestFit="1" customWidth="1"/>
    <col min="1423" max="1423" width="15.5" bestFit="1" customWidth="1"/>
    <col min="1424" max="1424" width="18.5" bestFit="1" customWidth="1"/>
    <col min="1425" max="1425" width="17.796875" bestFit="1" customWidth="1"/>
    <col min="1426" max="1426" width="20.796875" bestFit="1" customWidth="1"/>
    <col min="1427" max="1427" width="15.5" bestFit="1" customWidth="1"/>
    <col min="1428" max="1428" width="18.5" bestFit="1" customWidth="1"/>
    <col min="1429" max="1429" width="17.5" bestFit="1" customWidth="1"/>
    <col min="1430" max="1430" width="20.5" bestFit="1" customWidth="1"/>
    <col min="1431" max="1431" width="15.19921875" bestFit="1" customWidth="1"/>
    <col min="1432" max="1432" width="18.19921875" bestFit="1" customWidth="1"/>
    <col min="1433" max="1433" width="27.8984375" bestFit="1" customWidth="1"/>
    <col min="1434" max="1434" width="30.8984375" bestFit="1" customWidth="1"/>
    <col min="1435" max="1435" width="16.59765625" bestFit="1" customWidth="1"/>
    <col min="1436" max="1436" width="9.19921875" bestFit="1" customWidth="1"/>
    <col min="1437" max="1437" width="19.59765625" bestFit="1" customWidth="1"/>
    <col min="1438" max="1438" width="31" bestFit="1" customWidth="1"/>
    <col min="1439" max="1439" width="34.09765625" bestFit="1" customWidth="1"/>
    <col min="1440" max="1440" width="15.3984375" bestFit="1" customWidth="1"/>
    <col min="1441" max="1441" width="18.3984375" bestFit="1" customWidth="1"/>
    <col min="1442" max="1442" width="11.5" bestFit="1" customWidth="1"/>
    <col min="1443" max="1443" width="14.5" bestFit="1" customWidth="1"/>
    <col min="1444" max="1444" width="24.59765625" bestFit="1" customWidth="1"/>
    <col min="1445" max="1445" width="27.59765625" bestFit="1" customWidth="1"/>
    <col min="1446" max="1446" width="15.59765625" bestFit="1" customWidth="1"/>
    <col min="1447" max="1447" width="18.59765625" bestFit="1" customWidth="1"/>
    <col min="1448" max="1448" width="14.59765625" bestFit="1" customWidth="1"/>
    <col min="1449" max="1449" width="17.69921875" bestFit="1" customWidth="1"/>
    <col min="1450" max="1450" width="30.09765625" bestFit="1" customWidth="1"/>
    <col min="1451" max="1451" width="33.09765625" bestFit="1" customWidth="1"/>
    <col min="1452" max="1452" width="28.09765625" bestFit="1" customWidth="1"/>
    <col min="1453" max="1453" width="31.09765625" bestFit="1" customWidth="1"/>
    <col min="1454" max="1454" width="30.19921875" bestFit="1" customWidth="1"/>
    <col min="1455" max="1455" width="33.19921875" bestFit="1" customWidth="1"/>
    <col min="1456" max="1456" width="27.19921875" bestFit="1" customWidth="1"/>
    <col min="1457" max="1457" width="30.19921875" bestFit="1" customWidth="1"/>
    <col min="1458" max="1458" width="17.296875" bestFit="1" customWidth="1"/>
    <col min="1459" max="1459" width="20.296875" bestFit="1" customWidth="1"/>
    <col min="1460" max="1460" width="18.09765625" bestFit="1" customWidth="1"/>
    <col min="1461" max="1461" width="21.19921875" bestFit="1" customWidth="1"/>
    <col min="1462" max="1462" width="20.09765625" bestFit="1" customWidth="1"/>
    <col min="1463" max="1463" width="23.09765625" bestFit="1" customWidth="1"/>
    <col min="1464" max="1464" width="19.796875" bestFit="1" customWidth="1"/>
    <col min="1465" max="1465" width="22.796875" bestFit="1" customWidth="1"/>
    <col min="1466" max="1466" width="16" bestFit="1" customWidth="1"/>
    <col min="1467" max="1467" width="19" bestFit="1" customWidth="1"/>
    <col min="1468" max="1468" width="16.09765625" bestFit="1" customWidth="1"/>
    <col min="1469" max="1469" width="19.09765625" bestFit="1" customWidth="1"/>
    <col min="1470" max="1470" width="26.09765625" bestFit="1" customWidth="1"/>
    <col min="1471" max="1471" width="29.09765625" bestFit="1" customWidth="1"/>
    <col min="1472" max="1472" width="25.8984375" bestFit="1" customWidth="1"/>
    <col min="1473" max="1473" width="28.8984375" bestFit="1" customWidth="1"/>
    <col min="1474" max="1474" width="17.59765625" bestFit="1" customWidth="1"/>
    <col min="1475" max="1475" width="20.59765625" bestFit="1" customWidth="1"/>
    <col min="1476" max="1476" width="17.3984375" bestFit="1" customWidth="1"/>
    <col min="1477" max="1477" width="20.3984375" bestFit="1" customWidth="1"/>
    <col min="1478" max="1478" width="12.296875" bestFit="1" customWidth="1"/>
    <col min="1479" max="1479" width="15.296875" bestFit="1" customWidth="1"/>
    <col min="1480" max="1480" width="27.296875" bestFit="1" customWidth="1"/>
    <col min="1481" max="1481" width="30.296875" bestFit="1" customWidth="1"/>
    <col min="1482" max="1482" width="14.5" bestFit="1" customWidth="1"/>
    <col min="1483" max="1483" width="17.59765625" bestFit="1" customWidth="1"/>
    <col min="1484" max="1484" width="12.09765625" bestFit="1" customWidth="1"/>
    <col min="1485" max="1485" width="15.09765625" bestFit="1" customWidth="1"/>
    <col min="1486" max="1486" width="11.19921875" bestFit="1" customWidth="1"/>
    <col min="1487" max="1487" width="14.19921875" bestFit="1" customWidth="1"/>
    <col min="1488" max="1488" width="12.3984375" bestFit="1" customWidth="1"/>
    <col min="1489" max="1489" width="15.3984375" bestFit="1" customWidth="1"/>
    <col min="1490" max="1490" width="21.5" bestFit="1" customWidth="1"/>
    <col min="1491" max="1491" width="24.5" bestFit="1" customWidth="1"/>
    <col min="1492" max="1492" width="13" bestFit="1" customWidth="1"/>
    <col min="1493" max="1493" width="16" bestFit="1" customWidth="1"/>
    <col min="1494" max="1494" width="13.69921875" bestFit="1" customWidth="1"/>
    <col min="1495" max="1495" width="16.69921875" bestFit="1" customWidth="1"/>
    <col min="1496" max="1496" width="9.3984375" bestFit="1" customWidth="1"/>
    <col min="1497" max="1497" width="12.296875" bestFit="1" customWidth="1"/>
    <col min="1498" max="1498" width="24.796875" bestFit="1" customWidth="1"/>
    <col min="1499" max="1499" width="27.796875" bestFit="1" customWidth="1"/>
    <col min="1500" max="1500" width="19.796875" bestFit="1" customWidth="1"/>
    <col min="1501" max="1501" width="22.796875" bestFit="1" customWidth="1"/>
    <col min="1502" max="1502" width="13.69921875" bestFit="1" customWidth="1"/>
    <col min="1503" max="1503" width="16.69921875" bestFit="1" customWidth="1"/>
    <col min="1504" max="1504" width="16.19921875" bestFit="1" customWidth="1"/>
    <col min="1505" max="1505" width="19.19921875" bestFit="1" customWidth="1"/>
    <col min="1506" max="1506" width="21.59765625" bestFit="1" customWidth="1"/>
    <col min="1507" max="1507" width="24.59765625" bestFit="1" customWidth="1"/>
    <col min="1508" max="1508" width="15.8984375" bestFit="1" customWidth="1"/>
    <col min="1509" max="1509" width="18.8984375" bestFit="1" customWidth="1"/>
    <col min="1510" max="1510" width="14.296875" bestFit="1" customWidth="1"/>
    <col min="1511" max="1511" width="17.3984375" bestFit="1" customWidth="1"/>
    <col min="1512" max="1512" width="12.69921875" bestFit="1" customWidth="1"/>
    <col min="1513" max="1513" width="15.69921875" bestFit="1" customWidth="1"/>
    <col min="1514" max="1514" width="12.59765625" bestFit="1" customWidth="1"/>
    <col min="1515" max="1515" width="15.59765625" bestFit="1" customWidth="1"/>
    <col min="1516" max="1516" width="26.296875" bestFit="1" customWidth="1"/>
    <col min="1517" max="1517" width="29.3984375" bestFit="1" customWidth="1"/>
    <col min="1518" max="1518" width="25.19921875" bestFit="1" customWidth="1"/>
    <col min="1519" max="1519" width="28.19921875" bestFit="1" customWidth="1"/>
    <col min="1520" max="1520" width="16.69921875" bestFit="1" customWidth="1"/>
    <col min="1521" max="1521" width="19.69921875" bestFit="1" customWidth="1"/>
    <col min="1522" max="1522" width="16.796875" bestFit="1" customWidth="1"/>
    <col min="1523" max="1523" width="19.796875" bestFit="1" customWidth="1"/>
    <col min="1524" max="1524" width="12.59765625" bestFit="1" customWidth="1"/>
    <col min="1525" max="1525" width="15.59765625" bestFit="1" customWidth="1"/>
    <col min="1526" max="1526" width="27.296875" bestFit="1" customWidth="1"/>
    <col min="1527" max="1527" width="30.296875" bestFit="1" customWidth="1"/>
    <col min="1528" max="1528" width="14.296875" bestFit="1" customWidth="1"/>
    <col min="1529" max="1529" width="17.3984375" bestFit="1" customWidth="1"/>
    <col min="1530" max="1530" width="16.296875" bestFit="1" customWidth="1"/>
    <col min="1531" max="1531" width="19.296875" bestFit="1" customWidth="1"/>
    <col min="1532" max="1532" width="16.796875" bestFit="1" customWidth="1"/>
    <col min="1533" max="1533" width="19.796875" bestFit="1" customWidth="1"/>
    <col min="1534" max="1534" width="16.296875" bestFit="1" customWidth="1"/>
    <col min="1535" max="1535" width="19.296875" bestFit="1" customWidth="1"/>
    <col min="1536" max="1536" width="14.19921875" bestFit="1" customWidth="1"/>
    <col min="1537" max="1537" width="17.296875" bestFit="1" customWidth="1"/>
    <col min="1538" max="1538" width="21.296875" bestFit="1" customWidth="1"/>
    <col min="1539" max="1539" width="24.296875" bestFit="1" customWidth="1"/>
    <col min="1540" max="1540" width="25.8984375" bestFit="1" customWidth="1"/>
    <col min="1541" max="1541" width="28.8984375" bestFit="1" customWidth="1"/>
    <col min="1542" max="1542" width="26.59765625" bestFit="1" customWidth="1"/>
    <col min="1543" max="1543" width="29.69921875" bestFit="1" customWidth="1"/>
    <col min="1544" max="1544" width="14.19921875" bestFit="1" customWidth="1"/>
    <col min="1545" max="1545" width="17.296875" bestFit="1" customWidth="1"/>
    <col min="1546" max="1546" width="16.3984375" bestFit="1" customWidth="1"/>
    <col min="1547" max="1547" width="19.3984375" bestFit="1" customWidth="1"/>
    <col min="1548" max="1548" width="13.59765625" bestFit="1" customWidth="1"/>
    <col min="1549" max="1549" width="16.59765625" bestFit="1" customWidth="1"/>
    <col min="1550" max="1550" width="27.59765625" bestFit="1" customWidth="1"/>
    <col min="1551" max="1551" width="30.59765625" bestFit="1" customWidth="1"/>
    <col min="1552" max="1552" width="16" bestFit="1" customWidth="1"/>
    <col min="1553" max="1553" width="19" bestFit="1" customWidth="1"/>
    <col min="1554" max="1554" width="17.59765625" bestFit="1" customWidth="1"/>
    <col min="1555" max="1555" width="20.59765625" bestFit="1" customWidth="1"/>
    <col min="1556" max="1556" width="14.296875" bestFit="1" customWidth="1"/>
    <col min="1557" max="1557" width="17.3984375" bestFit="1" customWidth="1"/>
    <col min="1558" max="1558" width="11.59765625" bestFit="1" customWidth="1"/>
    <col min="1559" max="1559" width="14.59765625" bestFit="1" customWidth="1"/>
    <col min="1560" max="1560" width="24" bestFit="1" customWidth="1"/>
    <col min="1561" max="1561" width="27" bestFit="1" customWidth="1"/>
    <col min="1562" max="1562" width="26" bestFit="1" customWidth="1"/>
    <col min="1563" max="1563" width="29" bestFit="1" customWidth="1"/>
    <col min="1564" max="1564" width="28.8984375" bestFit="1" customWidth="1"/>
    <col min="1565" max="1565" width="31.8984375" bestFit="1" customWidth="1"/>
    <col min="1566" max="1566" width="15.09765625" bestFit="1" customWidth="1"/>
    <col min="1567" max="1567" width="18.09765625" bestFit="1" customWidth="1"/>
    <col min="1568" max="1568" width="13.296875" bestFit="1" customWidth="1"/>
    <col min="1569" max="1569" width="16.296875" bestFit="1" customWidth="1"/>
    <col min="1570" max="1570" width="15.796875" bestFit="1" customWidth="1"/>
    <col min="1571" max="1571" width="18.796875" bestFit="1" customWidth="1"/>
    <col min="1572" max="1572" width="10.3984375" bestFit="1" customWidth="1"/>
    <col min="1573" max="1573" width="13.3984375" bestFit="1" customWidth="1"/>
    <col min="1574" max="1574" width="27" bestFit="1" customWidth="1"/>
    <col min="1575" max="1575" width="30.09765625" bestFit="1" customWidth="1"/>
    <col min="1576" max="1576" width="23.796875" bestFit="1" customWidth="1"/>
    <col min="1577" max="1577" width="26.796875" bestFit="1" customWidth="1"/>
    <col min="1578" max="1578" width="14.3984375" bestFit="1" customWidth="1"/>
    <col min="1579" max="1579" width="17.5" bestFit="1" customWidth="1"/>
    <col min="1580" max="1580" width="18.69921875" bestFit="1" customWidth="1"/>
    <col min="1581" max="1581" width="21.796875" bestFit="1" customWidth="1"/>
    <col min="1582" max="1582" width="18.69921875" bestFit="1" customWidth="1"/>
    <col min="1583" max="1583" width="21.796875" bestFit="1" customWidth="1"/>
    <col min="1584" max="1584" width="11.8984375" bestFit="1" customWidth="1"/>
    <col min="1585" max="1585" width="14.8984375" bestFit="1" customWidth="1"/>
    <col min="1586" max="1586" width="13.69921875" bestFit="1" customWidth="1"/>
    <col min="1587" max="1587" width="16.69921875" bestFit="1" customWidth="1"/>
    <col min="1588" max="1588" width="12.59765625" bestFit="1" customWidth="1"/>
    <col min="1589" max="1589" width="15.59765625" bestFit="1" customWidth="1"/>
    <col min="1590" max="1590" width="14.5" bestFit="1" customWidth="1"/>
    <col min="1591" max="1591" width="17.59765625" bestFit="1" customWidth="1"/>
    <col min="1592" max="1592" width="15.796875" bestFit="1" customWidth="1"/>
    <col min="1593" max="1593" width="18.796875" bestFit="1" customWidth="1"/>
    <col min="1594" max="1594" width="13.3984375" bestFit="1" customWidth="1"/>
    <col min="1595" max="1595" width="16.3984375" bestFit="1" customWidth="1"/>
    <col min="1596" max="1596" width="23.09765625" bestFit="1" customWidth="1"/>
    <col min="1597" max="1597" width="26.09765625" bestFit="1" customWidth="1"/>
    <col min="1598" max="1598" width="26" bestFit="1" customWidth="1"/>
    <col min="1599" max="1599" width="29" bestFit="1" customWidth="1"/>
    <col min="1600" max="1600" width="21.59765625" bestFit="1" customWidth="1"/>
    <col min="1601" max="1601" width="24.59765625" bestFit="1" customWidth="1"/>
    <col min="1602" max="1602" width="24.796875" bestFit="1" customWidth="1"/>
    <col min="1603" max="1603" width="27.796875" bestFit="1" customWidth="1"/>
    <col min="1604" max="1604" width="25.59765625" bestFit="1" customWidth="1"/>
    <col min="1605" max="1605" width="28.59765625" bestFit="1" customWidth="1"/>
    <col min="1606" max="1606" width="24" bestFit="1" customWidth="1"/>
    <col min="1607" max="1607" width="27" bestFit="1" customWidth="1"/>
    <col min="1608" max="1608" width="13.69921875" bestFit="1" customWidth="1"/>
    <col min="1609" max="1609" width="16.69921875" bestFit="1" customWidth="1"/>
    <col min="1610" max="1610" width="15.8984375" bestFit="1" customWidth="1"/>
    <col min="1611" max="1611" width="18.8984375" bestFit="1" customWidth="1"/>
    <col min="1612" max="1612" width="12.09765625" bestFit="1" customWidth="1"/>
    <col min="1613" max="1613" width="15.09765625" bestFit="1" customWidth="1"/>
    <col min="1614" max="1614" width="11" bestFit="1" customWidth="1"/>
    <col min="1615" max="1615" width="14" bestFit="1" customWidth="1"/>
    <col min="1616" max="1616" width="14.3984375" bestFit="1" customWidth="1"/>
    <col min="1617" max="1617" width="17.5" bestFit="1" customWidth="1"/>
    <col min="1618" max="1618" width="12.8984375" bestFit="1" customWidth="1"/>
    <col min="1619" max="1619" width="15.8984375" bestFit="1" customWidth="1"/>
    <col min="1620" max="1620" width="15.59765625" bestFit="1" customWidth="1"/>
    <col min="1621" max="1621" width="18.59765625" bestFit="1" customWidth="1"/>
    <col min="1622" max="1622" width="13.09765625" bestFit="1" customWidth="1"/>
    <col min="1623" max="1623" width="16.09765625" bestFit="1" customWidth="1"/>
    <col min="1624" max="1624" width="14.3984375" bestFit="1" customWidth="1"/>
    <col min="1625" max="1625" width="17.5" bestFit="1" customWidth="1"/>
    <col min="1626" max="1626" width="14.5" bestFit="1" customWidth="1"/>
    <col min="1627" max="1627" width="17.59765625" bestFit="1" customWidth="1"/>
    <col min="1628" max="1628" width="13.8984375" bestFit="1" customWidth="1"/>
    <col min="1629" max="1629" width="16.8984375" bestFit="1" customWidth="1"/>
    <col min="1630" max="1630" width="13.796875" bestFit="1" customWidth="1"/>
    <col min="1631" max="1631" width="16.796875" bestFit="1" customWidth="1"/>
    <col min="1632" max="1632" width="11.8984375" bestFit="1" customWidth="1"/>
    <col min="1633" max="1633" width="14.8984375" bestFit="1" customWidth="1"/>
    <col min="1634" max="1634" width="15" bestFit="1" customWidth="1"/>
    <col min="1635" max="1635" width="18" bestFit="1" customWidth="1"/>
    <col min="1636" max="1636" width="13" bestFit="1" customWidth="1"/>
    <col min="1637" max="1637" width="16" bestFit="1" customWidth="1"/>
    <col min="1638" max="1638" width="13.69921875" bestFit="1" customWidth="1"/>
    <col min="1639" max="1639" width="16.69921875" bestFit="1" customWidth="1"/>
    <col min="1640" max="1640" width="14.8984375" bestFit="1" customWidth="1"/>
    <col min="1641" max="1641" width="17.8984375" bestFit="1" customWidth="1"/>
    <col min="1642" max="1642" width="13.69921875" bestFit="1" customWidth="1"/>
    <col min="1643" max="1643" width="16.69921875" bestFit="1" customWidth="1"/>
    <col min="1644" max="1644" width="9.796875" bestFit="1" customWidth="1"/>
    <col min="1645" max="1645" width="12.69921875" bestFit="1" customWidth="1"/>
    <col min="1646" max="1646" width="14.3984375" bestFit="1" customWidth="1"/>
    <col min="1647" max="1647" width="17.5" bestFit="1" customWidth="1"/>
    <col min="1648" max="1648" width="13.19921875" bestFit="1" customWidth="1"/>
    <col min="1649" max="1649" width="16.19921875" bestFit="1" customWidth="1"/>
    <col min="1650" max="1650" width="24.69921875" bestFit="1" customWidth="1"/>
    <col min="1651" max="1651" width="27.69921875" bestFit="1" customWidth="1"/>
    <col min="1652" max="1652" width="14.59765625" bestFit="1" customWidth="1"/>
    <col min="1653" max="1653" width="17.69921875" bestFit="1" customWidth="1"/>
    <col min="1654" max="1654" width="15.69921875" bestFit="1" customWidth="1"/>
    <col min="1655" max="1655" width="18.69921875" bestFit="1" customWidth="1"/>
    <col min="1656" max="1656" width="26.796875" bestFit="1" customWidth="1"/>
    <col min="1657" max="1657" width="29.8984375" bestFit="1" customWidth="1"/>
    <col min="1658" max="1658" width="27" bestFit="1" customWidth="1"/>
    <col min="1659" max="1659" width="30.09765625" bestFit="1" customWidth="1"/>
    <col min="1660" max="1660" width="12.09765625" bestFit="1" customWidth="1"/>
    <col min="1661" max="1661" width="15.09765625" bestFit="1" customWidth="1"/>
    <col min="1662" max="1662" width="15" bestFit="1" customWidth="1"/>
    <col min="1663" max="1663" width="18" bestFit="1" customWidth="1"/>
    <col min="1664" max="1664" width="21.09765625" bestFit="1" customWidth="1"/>
    <col min="1665" max="1665" width="24.09765625" bestFit="1" customWidth="1"/>
    <col min="1666" max="1666" width="17.5" bestFit="1" customWidth="1"/>
    <col min="1667" max="1667" width="20.5" bestFit="1" customWidth="1"/>
    <col min="1668" max="1668" width="12.19921875" bestFit="1" customWidth="1"/>
    <col min="1669" max="1669" width="15.19921875" bestFit="1" customWidth="1"/>
    <col min="1670" max="1670" width="12.5" bestFit="1" customWidth="1"/>
    <col min="1671" max="1671" width="9.19921875" bestFit="1" customWidth="1"/>
    <col min="1672" max="1672" width="15.5" bestFit="1" customWidth="1"/>
    <col min="1673" max="1673" width="17.3984375" bestFit="1" customWidth="1"/>
    <col min="1674" max="1674" width="20.3984375" bestFit="1" customWidth="1"/>
    <col min="1675" max="1675" width="11.09765625" bestFit="1" customWidth="1"/>
    <col min="1676" max="1677" width="14.09765625" bestFit="1" customWidth="1"/>
    <col min="1678" max="1678" width="17.19921875" bestFit="1" customWidth="1"/>
    <col min="1679" max="1679" width="17" bestFit="1" customWidth="1"/>
    <col min="1680" max="1680" width="20" bestFit="1" customWidth="1"/>
    <col min="1681" max="1681" width="15.19921875" bestFit="1" customWidth="1"/>
    <col min="1682" max="1682" width="18.19921875" bestFit="1" customWidth="1"/>
    <col min="1683" max="1683" width="24.3984375" bestFit="1" customWidth="1"/>
    <col min="1684" max="1684" width="27.3984375" bestFit="1" customWidth="1"/>
    <col min="1685" max="1685" width="14" bestFit="1" customWidth="1"/>
    <col min="1686" max="1686" width="17.09765625" bestFit="1" customWidth="1"/>
    <col min="1687" max="1687" width="27.3984375" bestFit="1" customWidth="1"/>
    <col min="1688" max="1688" width="30.3984375" bestFit="1" customWidth="1"/>
    <col min="1689" max="1689" width="11.8984375" bestFit="1" customWidth="1"/>
    <col min="1690" max="1690" width="14.8984375" bestFit="1" customWidth="1"/>
    <col min="1691" max="1691" width="25.3984375" bestFit="1" customWidth="1"/>
    <col min="1692" max="1692" width="28.3984375" bestFit="1" customWidth="1"/>
    <col min="1693" max="1693" width="26.3984375" bestFit="1" customWidth="1"/>
    <col min="1694" max="1694" width="29.5" bestFit="1" customWidth="1"/>
    <col min="1695" max="1695" width="23.3984375" bestFit="1" customWidth="1"/>
    <col min="1696" max="1696" width="26.3984375" bestFit="1" customWidth="1"/>
    <col min="1697" max="1697" width="26" bestFit="1" customWidth="1"/>
    <col min="1698" max="1698" width="29" bestFit="1" customWidth="1"/>
    <col min="1699" max="1699" width="20.8984375" bestFit="1" customWidth="1"/>
    <col min="1700" max="1700" width="23.8984375" bestFit="1" customWidth="1"/>
    <col min="1701" max="1701" width="10.8984375" bestFit="1" customWidth="1"/>
    <col min="1702" max="1702" width="13.8984375" bestFit="1" customWidth="1"/>
    <col min="1703" max="1703" width="11.5" bestFit="1" customWidth="1"/>
    <col min="1704" max="1704" width="9.19921875" bestFit="1" customWidth="1"/>
    <col min="1705" max="1705" width="14.5" bestFit="1" customWidth="1"/>
    <col min="1706" max="1706" width="27.296875" bestFit="1" customWidth="1"/>
    <col min="1707" max="1707" width="30.296875" bestFit="1" customWidth="1"/>
    <col min="1708" max="1708" width="29.69921875" bestFit="1" customWidth="1"/>
    <col min="1709" max="1709" width="32.69921875" bestFit="1" customWidth="1"/>
    <col min="1710" max="1710" width="25.69921875" bestFit="1" customWidth="1"/>
    <col min="1711" max="1711" width="28.69921875" bestFit="1" customWidth="1"/>
    <col min="1712" max="1712" width="23.796875" bestFit="1" customWidth="1"/>
    <col min="1713" max="1713" width="26.796875" bestFit="1" customWidth="1"/>
    <col min="1714" max="1714" width="13.296875" bestFit="1" customWidth="1"/>
    <col min="1715" max="1715" width="16.296875" bestFit="1" customWidth="1"/>
    <col min="1716" max="1716" width="13.5" bestFit="1" customWidth="1"/>
    <col min="1717" max="1717" width="16.5" bestFit="1" customWidth="1"/>
    <col min="1718" max="1718" width="17.59765625" bestFit="1" customWidth="1"/>
    <col min="1719" max="1719" width="20.59765625" bestFit="1" customWidth="1"/>
    <col min="1720" max="1720" width="12.5" bestFit="1" customWidth="1"/>
    <col min="1721" max="1721" width="15.5" bestFit="1" customWidth="1"/>
    <col min="1722" max="1722" width="26.19921875" bestFit="1" customWidth="1"/>
    <col min="1723" max="1723" width="29.19921875" bestFit="1" customWidth="1"/>
    <col min="1724" max="1724" width="26.8984375" bestFit="1" customWidth="1"/>
    <col min="1725" max="1725" width="30" bestFit="1" customWidth="1"/>
    <col min="1726" max="1726" width="14.8984375" bestFit="1" customWidth="1"/>
    <col min="1727" max="1727" width="17.8984375" bestFit="1" customWidth="1"/>
    <col min="1728" max="1728" width="17.69921875" bestFit="1" customWidth="1"/>
    <col min="1729" max="1729" width="20.69921875" bestFit="1" customWidth="1"/>
    <col min="1730" max="1730" width="15" bestFit="1" customWidth="1"/>
    <col min="1731" max="1731" width="18" bestFit="1" customWidth="1"/>
    <col min="1732" max="1732" width="17" bestFit="1" customWidth="1"/>
    <col min="1733" max="1733" width="20" bestFit="1" customWidth="1"/>
    <col min="1734" max="1734" width="19.19921875" bestFit="1" customWidth="1"/>
    <col min="1735" max="1735" width="22.19921875" bestFit="1" customWidth="1"/>
    <col min="1736" max="1736" width="24.8984375" bestFit="1" customWidth="1"/>
    <col min="1737" max="1737" width="27.8984375" bestFit="1" customWidth="1"/>
    <col min="1738" max="1738" width="14.59765625" bestFit="1" customWidth="1"/>
    <col min="1739" max="1739" width="17.69921875" bestFit="1" customWidth="1"/>
    <col min="1740" max="1740" width="9.796875" bestFit="1" customWidth="1"/>
    <col min="1741" max="1741" width="12.69921875" bestFit="1" customWidth="1"/>
    <col min="1742" max="1742" width="22.8984375" bestFit="1" customWidth="1"/>
    <col min="1743" max="1743" width="26" bestFit="1" customWidth="1"/>
    <col min="1744" max="1744" width="21.796875" bestFit="1" customWidth="1"/>
    <col min="1745" max="1745" width="24.796875" bestFit="1" customWidth="1"/>
    <col min="1746" max="1746" width="26.59765625" bestFit="1" customWidth="1"/>
    <col min="1747" max="1747" width="29.69921875" bestFit="1" customWidth="1"/>
    <col min="1748" max="1748" width="24.296875" bestFit="1" customWidth="1"/>
    <col min="1749" max="1749" width="27.296875" bestFit="1" customWidth="1"/>
    <col min="1750" max="1750" width="24.59765625" bestFit="1" customWidth="1"/>
    <col min="1751" max="1751" width="27.59765625" bestFit="1" customWidth="1"/>
    <col min="1752" max="1752" width="23.796875" bestFit="1" customWidth="1"/>
    <col min="1753" max="1753" width="26.796875" bestFit="1" customWidth="1"/>
    <col min="1754" max="1754" width="24.69921875" bestFit="1" customWidth="1"/>
    <col min="1755" max="1755" width="27.69921875" bestFit="1" customWidth="1"/>
    <col min="1756" max="1756" width="13.5" bestFit="1" customWidth="1"/>
    <col min="1757" max="1757" width="16.5" bestFit="1" customWidth="1"/>
    <col min="1758" max="1758" width="14.3984375" bestFit="1" customWidth="1"/>
    <col min="1759" max="1759" width="17.5" bestFit="1" customWidth="1"/>
    <col min="1760" max="1760" width="28.19921875" bestFit="1" customWidth="1"/>
    <col min="1761" max="1761" width="31.19921875" bestFit="1" customWidth="1"/>
    <col min="1762" max="1762" width="11.5" bestFit="1" customWidth="1"/>
    <col min="1763" max="1763" width="14.5" bestFit="1" customWidth="1"/>
    <col min="1764" max="1764" width="26.3984375" bestFit="1" customWidth="1"/>
    <col min="1765" max="1765" width="29.5" bestFit="1" customWidth="1"/>
    <col min="1766" max="1766" width="13.3984375" bestFit="1" customWidth="1"/>
    <col min="1767" max="1767" width="16.3984375" bestFit="1" customWidth="1"/>
    <col min="1768" max="1768" width="30.796875" bestFit="1" customWidth="1"/>
    <col min="1769" max="1769" width="33.8984375" bestFit="1" customWidth="1"/>
    <col min="1770" max="1770" width="17" bestFit="1" customWidth="1"/>
    <col min="1771" max="1771" width="20" bestFit="1" customWidth="1"/>
    <col min="1772" max="1772" width="14" bestFit="1" customWidth="1"/>
    <col min="1773" max="1773" width="17.09765625" bestFit="1" customWidth="1"/>
    <col min="1774" max="1774" width="24.796875" bestFit="1" customWidth="1"/>
    <col min="1775" max="1775" width="27.796875" bestFit="1" customWidth="1"/>
    <col min="1776" max="1776" width="12.09765625" bestFit="1" customWidth="1"/>
    <col min="1777" max="1777" width="15.09765625" bestFit="1" customWidth="1"/>
    <col min="1778" max="1778" width="12.69921875" bestFit="1" customWidth="1"/>
    <col min="1779" max="1779" width="15.69921875" bestFit="1" customWidth="1"/>
    <col min="1780" max="1780" width="26.09765625" bestFit="1" customWidth="1"/>
    <col min="1781" max="1781" width="29.09765625" bestFit="1" customWidth="1"/>
    <col min="1782" max="1782" width="25" bestFit="1" customWidth="1"/>
    <col min="1783" max="1783" width="28" bestFit="1" customWidth="1"/>
    <col min="1784" max="1784" width="12.69921875" bestFit="1" customWidth="1"/>
    <col min="1785" max="1785" width="15.69921875" bestFit="1" customWidth="1"/>
    <col min="1786" max="1786" width="22.3984375" bestFit="1" customWidth="1"/>
    <col min="1787" max="1787" width="25.5" bestFit="1" customWidth="1"/>
    <col min="1788" max="1788" width="25.09765625" bestFit="1" customWidth="1"/>
    <col min="1789" max="1789" width="28.09765625" bestFit="1" customWidth="1"/>
    <col min="1790" max="1790" width="32.296875" bestFit="1" customWidth="1"/>
    <col min="1791" max="1791" width="35.296875" bestFit="1" customWidth="1"/>
    <col min="1792" max="1792" width="12.69921875" bestFit="1" customWidth="1"/>
    <col min="1793" max="1793" width="15.69921875" bestFit="1" customWidth="1"/>
    <col min="1794" max="1794" width="11.8984375" bestFit="1" customWidth="1"/>
    <col min="1795" max="1795" width="14.8984375" bestFit="1" customWidth="1"/>
    <col min="1796" max="1796" width="27.3984375" bestFit="1" customWidth="1"/>
    <col min="1797" max="1797" width="30.3984375" bestFit="1" customWidth="1"/>
    <col min="1798" max="1798" width="26.8984375" bestFit="1" customWidth="1"/>
    <col min="1799" max="1799" width="30" bestFit="1" customWidth="1"/>
    <col min="1800" max="1800" width="14.59765625" bestFit="1" customWidth="1"/>
    <col min="1801" max="1801" width="17.69921875" bestFit="1" customWidth="1"/>
    <col min="1802" max="1802" width="12.59765625" bestFit="1" customWidth="1"/>
    <col min="1803" max="1803" width="15.59765625" bestFit="1" customWidth="1"/>
    <col min="1804" max="1804" width="13.59765625" bestFit="1" customWidth="1"/>
    <col min="1805" max="1805" width="16.59765625" bestFit="1" customWidth="1"/>
    <col min="1806" max="1806" width="11.3984375" bestFit="1" customWidth="1"/>
    <col min="1807" max="1807" width="14.3984375" bestFit="1" customWidth="1"/>
    <col min="1808" max="1808" width="15.19921875" bestFit="1" customWidth="1"/>
    <col min="1809" max="1809" width="18.19921875" bestFit="1" customWidth="1"/>
    <col min="1810" max="1810" width="23.59765625" bestFit="1" customWidth="1"/>
    <col min="1811" max="1811" width="26.59765625" bestFit="1" customWidth="1"/>
    <col min="1812" max="1812" width="25.3984375" bestFit="1" customWidth="1"/>
    <col min="1813" max="1813" width="28.3984375" bestFit="1" customWidth="1"/>
    <col min="1814" max="1814" width="20.59765625" bestFit="1" customWidth="1"/>
    <col min="1815" max="1815" width="23.59765625" bestFit="1" customWidth="1"/>
    <col min="1816" max="1816" width="16.59765625" bestFit="1" customWidth="1"/>
    <col min="1817" max="1817" width="19.59765625" bestFit="1" customWidth="1"/>
    <col min="1818" max="1818" width="10.8984375" bestFit="1" customWidth="1"/>
    <col min="1819" max="1819" width="13.8984375" bestFit="1" customWidth="1"/>
    <col min="1820" max="1820" width="24.3984375" bestFit="1" customWidth="1"/>
    <col min="1821" max="1821" width="27.3984375" bestFit="1" customWidth="1"/>
    <col min="1822" max="1822" width="12.09765625" bestFit="1" customWidth="1"/>
    <col min="1823" max="1823" width="15.09765625" bestFit="1" customWidth="1"/>
    <col min="1824" max="1824" width="12.19921875" bestFit="1" customWidth="1"/>
    <col min="1825" max="1825" width="15.19921875" bestFit="1" customWidth="1"/>
    <col min="1826" max="1826" width="17" bestFit="1" customWidth="1"/>
    <col min="1827" max="1827" width="20" bestFit="1" customWidth="1"/>
    <col min="1828" max="1828" width="17" bestFit="1" customWidth="1"/>
    <col min="1829" max="1829" width="20" bestFit="1" customWidth="1"/>
    <col min="1830" max="1830" width="12.796875" bestFit="1" customWidth="1"/>
    <col min="1831" max="1831" width="15.796875" bestFit="1" customWidth="1"/>
    <col min="1832" max="1832" width="16.69921875" bestFit="1" customWidth="1"/>
    <col min="1833" max="1833" width="19.69921875" bestFit="1" customWidth="1"/>
    <col min="1834" max="1834" width="13.59765625" bestFit="1" customWidth="1"/>
    <col min="1835" max="1835" width="16.59765625" bestFit="1" customWidth="1"/>
    <col min="1836" max="1836" width="12.296875" bestFit="1" customWidth="1"/>
    <col min="1837" max="1837" width="15.296875" bestFit="1" customWidth="1"/>
    <col min="1838" max="1838" width="17.296875" bestFit="1" customWidth="1"/>
    <col min="1839" max="1839" width="20.296875" bestFit="1" customWidth="1"/>
    <col min="1840" max="1840" width="13.59765625" bestFit="1" customWidth="1"/>
    <col min="1841" max="1841" width="16.59765625" bestFit="1" customWidth="1"/>
    <col min="1842" max="1842" width="13.19921875" bestFit="1" customWidth="1"/>
    <col min="1843" max="1843" width="16.19921875" bestFit="1" customWidth="1"/>
    <col min="1844" max="1844" width="11.296875" bestFit="1" customWidth="1"/>
    <col min="1845" max="1845" width="14.296875" bestFit="1" customWidth="1"/>
    <col min="1846" max="1846" width="10.8984375" bestFit="1" customWidth="1"/>
    <col min="1847" max="1847" width="13.8984375" bestFit="1" customWidth="1"/>
    <col min="1848" max="1848" width="15.296875" bestFit="1" customWidth="1"/>
    <col min="1849" max="1849" width="18.296875" bestFit="1" customWidth="1"/>
    <col min="1850" max="1850" width="14.09765625" bestFit="1" customWidth="1"/>
    <col min="1851" max="1851" width="17.19921875" bestFit="1" customWidth="1"/>
    <col min="1852" max="1852" width="29" bestFit="1" customWidth="1"/>
    <col min="1853" max="1853" width="32" bestFit="1" customWidth="1"/>
    <col min="1854" max="1854" width="11.09765625" bestFit="1" customWidth="1"/>
    <col min="1855" max="1855" width="9.19921875" bestFit="1" customWidth="1"/>
    <col min="1856" max="1856" width="14.09765625" bestFit="1" customWidth="1"/>
    <col min="1857" max="1857" width="24.59765625" bestFit="1" customWidth="1"/>
    <col min="1858" max="1858" width="27.59765625" bestFit="1" customWidth="1"/>
    <col min="1859" max="1859" width="24.59765625" bestFit="1" customWidth="1"/>
    <col min="1860" max="1860" width="27.59765625" bestFit="1" customWidth="1"/>
    <col min="1861" max="1861" width="28.69921875" bestFit="1" customWidth="1"/>
    <col min="1862" max="1862" width="31.69921875" bestFit="1" customWidth="1"/>
    <col min="1863" max="1863" width="31.5" bestFit="1" customWidth="1"/>
    <col min="1864" max="1864" width="34.5" bestFit="1" customWidth="1"/>
    <col min="1865" max="1865" width="24.3984375" bestFit="1" customWidth="1"/>
    <col min="1866" max="1866" width="27.3984375" bestFit="1" customWidth="1"/>
    <col min="1867" max="1867" width="26.8984375" bestFit="1" customWidth="1"/>
    <col min="1868" max="1868" width="30" bestFit="1" customWidth="1"/>
    <col min="1869" max="1869" width="14.296875" bestFit="1" customWidth="1"/>
    <col min="1870" max="1870" width="17.3984375" bestFit="1" customWidth="1"/>
    <col min="1871" max="1871" width="14.8984375" bestFit="1" customWidth="1"/>
    <col min="1872" max="1872" width="17.8984375" bestFit="1" customWidth="1"/>
    <col min="1873" max="1873" width="12.3984375" bestFit="1" customWidth="1"/>
    <col min="1874" max="1874" width="15.3984375" bestFit="1" customWidth="1"/>
    <col min="1875" max="1875" width="18.19921875" bestFit="1" customWidth="1"/>
    <col min="1876" max="1876" width="9.19921875" bestFit="1" customWidth="1"/>
    <col min="1877" max="1877" width="21.296875" bestFit="1" customWidth="1"/>
    <col min="1878" max="1878" width="12.8984375" bestFit="1" customWidth="1"/>
    <col min="1879" max="1879" width="15.8984375" bestFit="1" customWidth="1"/>
    <col min="1880" max="1880" width="13.19921875" bestFit="1" customWidth="1"/>
    <col min="1881" max="1881" width="16.19921875" bestFit="1" customWidth="1"/>
    <col min="1882" max="1882" width="28.3984375" bestFit="1" customWidth="1"/>
    <col min="1883" max="1883" width="31.3984375" bestFit="1" customWidth="1"/>
    <col min="1884" max="1884" width="30.5" bestFit="1" customWidth="1"/>
    <col min="1885" max="1885" width="33.59765625" bestFit="1" customWidth="1"/>
    <col min="1886" max="1886" width="26.5" bestFit="1" customWidth="1"/>
    <col min="1887" max="1887" width="29.59765625" bestFit="1" customWidth="1"/>
    <col min="1888" max="1888" width="27.296875" bestFit="1" customWidth="1"/>
    <col min="1889" max="1889" width="30.296875" bestFit="1" customWidth="1"/>
    <col min="1890" max="1890" width="26.5" bestFit="1" customWidth="1"/>
    <col min="1891" max="1891" width="29.59765625" bestFit="1" customWidth="1"/>
    <col min="1892" max="1892" width="25.09765625" bestFit="1" customWidth="1"/>
    <col min="1893" max="1893" width="28.09765625" bestFit="1" customWidth="1"/>
    <col min="1894" max="1894" width="15.3984375" bestFit="1" customWidth="1"/>
    <col min="1895" max="1895" width="18.3984375" bestFit="1" customWidth="1"/>
    <col min="1896" max="1896" width="17.3984375" bestFit="1" customWidth="1"/>
    <col min="1897" max="1897" width="20.3984375" bestFit="1" customWidth="1"/>
    <col min="1898" max="1898" width="16.296875" bestFit="1" customWidth="1"/>
    <col min="1899" max="1899" width="19.296875" bestFit="1" customWidth="1"/>
    <col min="1900" max="1900" width="15.8984375" bestFit="1" customWidth="1"/>
    <col min="1901" max="1901" width="18.8984375" bestFit="1" customWidth="1"/>
    <col min="1902" max="1902" width="15.59765625" bestFit="1" customWidth="1"/>
    <col min="1903" max="1903" width="18.59765625" bestFit="1" customWidth="1"/>
    <col min="1904" max="1904" width="16.796875" bestFit="1" customWidth="1"/>
    <col min="1905" max="1905" width="19.796875" bestFit="1" customWidth="1"/>
    <col min="1906" max="1906" width="14.3984375" bestFit="1" customWidth="1"/>
    <col min="1907" max="1907" width="17.5" bestFit="1" customWidth="1"/>
    <col min="1908" max="1908" width="11.69921875" bestFit="1" customWidth="1"/>
    <col min="1909" max="1909" width="14.69921875" bestFit="1" customWidth="1"/>
    <col min="1910" max="1910" width="24.19921875" bestFit="1" customWidth="1"/>
    <col min="1911" max="1911" width="27.19921875" bestFit="1" customWidth="1"/>
    <col min="1912" max="1912" width="24.59765625" bestFit="1" customWidth="1"/>
    <col min="1913" max="1913" width="27.59765625" bestFit="1" customWidth="1"/>
    <col min="1914" max="1914" width="29.8984375" bestFit="1" customWidth="1"/>
    <col min="1915" max="1915" width="32.8984375" bestFit="1" customWidth="1"/>
    <col min="1916" max="1916" width="25.69921875" bestFit="1" customWidth="1"/>
    <col min="1917" max="1917" width="28.69921875" bestFit="1" customWidth="1"/>
    <col min="1918" max="1918" width="15.09765625" bestFit="1" customWidth="1"/>
    <col min="1919" max="1919" width="18.09765625" bestFit="1" customWidth="1"/>
    <col min="1920" max="1920" width="25.59765625" bestFit="1" customWidth="1"/>
    <col min="1921" max="1921" width="28.59765625" bestFit="1" customWidth="1"/>
    <col min="1922" max="1922" width="14.296875" bestFit="1" customWidth="1"/>
    <col min="1923" max="1923" width="17.3984375" bestFit="1" customWidth="1"/>
    <col min="1924" max="1924" width="10.796875" bestFit="1" customWidth="1"/>
    <col min="1925" max="1925" width="13.796875" bestFit="1" customWidth="1"/>
    <col min="1926" max="1926" width="24.296875" bestFit="1" customWidth="1"/>
    <col min="1927" max="1927" width="27.296875" bestFit="1" customWidth="1"/>
    <col min="1928" max="1928" width="11.59765625" bestFit="1" customWidth="1"/>
    <col min="1929" max="1929" width="14.59765625" bestFit="1" customWidth="1"/>
    <col min="1930" max="1930" width="13.59765625" bestFit="1" customWidth="1"/>
    <col min="1931" max="1931" width="16.59765625" bestFit="1" customWidth="1"/>
    <col min="1932" max="1932" width="11.69921875" bestFit="1" customWidth="1"/>
    <col min="1933" max="1933" width="14.69921875" bestFit="1" customWidth="1"/>
    <col min="1934" max="1934" width="27.5" bestFit="1" customWidth="1"/>
    <col min="1935" max="1935" width="30.5" bestFit="1" customWidth="1"/>
    <col min="1936" max="1936" width="22" bestFit="1" customWidth="1"/>
    <col min="1937" max="1937" width="25" bestFit="1" customWidth="1"/>
    <col min="1938" max="1938" width="23.5" bestFit="1" customWidth="1"/>
    <col min="1939" max="1939" width="26.5" bestFit="1" customWidth="1"/>
    <col min="1940" max="1940" width="22.796875" bestFit="1" customWidth="1"/>
    <col min="1941" max="1941" width="25.8984375" bestFit="1" customWidth="1"/>
    <col min="1942" max="1942" width="14.59765625" bestFit="1" customWidth="1"/>
    <col min="1943" max="1943" width="17.69921875" bestFit="1" customWidth="1"/>
    <col min="1944" max="1944" width="15" bestFit="1" customWidth="1"/>
    <col min="1945" max="1945" width="18" bestFit="1" customWidth="1"/>
    <col min="1946" max="1946" width="20.296875" bestFit="1" customWidth="1"/>
    <col min="1947" max="1947" width="23.296875" bestFit="1" customWidth="1"/>
    <col min="1948" max="1948" width="11" bestFit="1" customWidth="1"/>
    <col min="1949" max="1949" width="14" bestFit="1" customWidth="1"/>
    <col min="1950" max="1950" width="16.19921875" bestFit="1" customWidth="1"/>
    <col min="1951" max="1951" width="19.19921875" bestFit="1" customWidth="1"/>
    <col min="1952" max="1952" width="11.19921875" bestFit="1" customWidth="1"/>
    <col min="1953" max="1953" width="14.19921875" bestFit="1" customWidth="1"/>
    <col min="1954" max="1954" width="11.5" bestFit="1" customWidth="1"/>
    <col min="1955" max="1955" width="9.19921875" bestFit="1" customWidth="1"/>
    <col min="1956" max="1956" width="14.5" bestFit="1" customWidth="1"/>
    <col min="1957" max="1957" width="25.796875" bestFit="1" customWidth="1"/>
    <col min="1958" max="1958" width="28.796875" bestFit="1" customWidth="1"/>
    <col min="1959" max="1959" width="21.19921875" bestFit="1" customWidth="1"/>
    <col min="1960" max="1960" width="24.19921875" bestFit="1" customWidth="1"/>
    <col min="1961" max="1961" width="25.59765625" bestFit="1" customWidth="1"/>
    <col min="1962" max="1962" width="28.59765625" bestFit="1" customWidth="1"/>
    <col min="1963" max="1963" width="13" bestFit="1" customWidth="1"/>
    <col min="1964" max="1964" width="16" bestFit="1" customWidth="1"/>
    <col min="1965" max="1965" width="10.8984375" bestFit="1" customWidth="1"/>
  </cols>
  <sheetData>
    <row r="1" spans="1:6" x14ac:dyDescent="0.3">
      <c r="A1" s="11" t="s">
        <v>6</v>
      </c>
      <c r="B1" t="s">
        <v>2067</v>
      </c>
    </row>
    <row r="3" spans="1:6" x14ac:dyDescent="0.3">
      <c r="A3" s="11" t="s">
        <v>2068</v>
      </c>
      <c r="B3" s="11" t="s">
        <v>2069</v>
      </c>
    </row>
    <row r="4" spans="1:6" x14ac:dyDescent="0.3">
      <c r="A4" s="11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3">
      <c r="A5" s="12" t="s">
        <v>2037</v>
      </c>
      <c r="B5" s="13">
        <v>11</v>
      </c>
      <c r="C5" s="13">
        <v>60</v>
      </c>
      <c r="D5" s="13">
        <v>5</v>
      </c>
      <c r="E5" s="13">
        <v>102</v>
      </c>
      <c r="F5" s="13">
        <v>178</v>
      </c>
    </row>
    <row r="6" spans="1:6" x14ac:dyDescent="0.3">
      <c r="A6" s="12" t="s">
        <v>2031</v>
      </c>
      <c r="B6" s="13">
        <v>4</v>
      </c>
      <c r="C6" s="13">
        <v>20</v>
      </c>
      <c r="D6" s="13"/>
      <c r="E6" s="13">
        <v>22</v>
      </c>
      <c r="F6" s="13">
        <v>46</v>
      </c>
    </row>
    <row r="7" spans="1:6" x14ac:dyDescent="0.3">
      <c r="A7" s="12" t="s">
        <v>2055</v>
      </c>
      <c r="B7" s="13">
        <v>1</v>
      </c>
      <c r="C7" s="13">
        <v>23</v>
      </c>
      <c r="D7" s="13">
        <v>3</v>
      </c>
      <c r="E7" s="13">
        <v>21</v>
      </c>
      <c r="F7" s="13">
        <v>48</v>
      </c>
    </row>
    <row r="8" spans="1:6" x14ac:dyDescent="0.3">
      <c r="A8" s="12" t="s">
        <v>2061</v>
      </c>
      <c r="B8" s="13"/>
      <c r="C8" s="13"/>
      <c r="D8" s="13"/>
      <c r="E8" s="13">
        <v>4</v>
      </c>
      <c r="F8" s="13">
        <v>4</v>
      </c>
    </row>
    <row r="9" spans="1:6" x14ac:dyDescent="0.3">
      <c r="A9" s="12" t="s">
        <v>2039</v>
      </c>
      <c r="B9" s="13">
        <v>10</v>
      </c>
      <c r="C9" s="13">
        <v>66</v>
      </c>
      <c r="D9" s="13"/>
      <c r="E9" s="13">
        <v>99</v>
      </c>
      <c r="F9" s="13">
        <v>175</v>
      </c>
    </row>
    <row r="10" spans="1:6" x14ac:dyDescent="0.3">
      <c r="A10" s="12" t="s">
        <v>2042</v>
      </c>
      <c r="B10" s="13">
        <v>4</v>
      </c>
      <c r="C10" s="13">
        <v>11</v>
      </c>
      <c r="D10" s="13">
        <v>1</v>
      </c>
      <c r="E10" s="13">
        <v>26</v>
      </c>
      <c r="F10" s="13">
        <v>42</v>
      </c>
    </row>
    <row r="11" spans="1:6" x14ac:dyDescent="0.3">
      <c r="A11" s="12" t="s">
        <v>2044</v>
      </c>
      <c r="B11" s="13">
        <v>2</v>
      </c>
      <c r="C11" s="13">
        <v>24</v>
      </c>
      <c r="D11" s="13">
        <v>1</v>
      </c>
      <c r="E11" s="13">
        <v>40</v>
      </c>
      <c r="F11" s="13">
        <v>67</v>
      </c>
    </row>
    <row r="12" spans="1:6" x14ac:dyDescent="0.3">
      <c r="A12" s="12" t="s">
        <v>2035</v>
      </c>
      <c r="B12" s="13">
        <v>2</v>
      </c>
      <c r="C12" s="13">
        <v>28</v>
      </c>
      <c r="D12" s="13">
        <v>2</v>
      </c>
      <c r="E12" s="13">
        <v>64</v>
      </c>
      <c r="F12" s="13">
        <v>96</v>
      </c>
    </row>
    <row r="13" spans="1:6" x14ac:dyDescent="0.3">
      <c r="A13" s="12" t="s">
        <v>2033</v>
      </c>
      <c r="B13" s="13">
        <v>23</v>
      </c>
      <c r="C13" s="13">
        <v>132</v>
      </c>
      <c r="D13" s="13">
        <v>2</v>
      </c>
      <c r="E13" s="13">
        <v>187</v>
      </c>
      <c r="F13" s="13">
        <v>344</v>
      </c>
    </row>
    <row r="14" spans="1:6" x14ac:dyDescent="0.3">
      <c r="A14" s="12" t="s">
        <v>2066</v>
      </c>
      <c r="B14" s="13">
        <v>57</v>
      </c>
      <c r="C14" s="13">
        <v>364</v>
      </c>
      <c r="D14" s="13">
        <v>14</v>
      </c>
      <c r="E14" s="13">
        <v>565</v>
      </c>
      <c r="F14" s="13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F8AE0-FF3A-44E8-86D1-FDD9C573F815}">
  <dimension ref="A1:F30"/>
  <sheetViews>
    <sheetView topLeftCell="A5" workbookViewId="0">
      <selection activeCell="F21" sqref="F2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11" t="s">
        <v>6</v>
      </c>
      <c r="B1" t="s">
        <v>2067</v>
      </c>
    </row>
    <row r="2" spans="1:6" x14ac:dyDescent="0.3">
      <c r="A2" s="11" t="s">
        <v>2070</v>
      </c>
      <c r="B2" t="s">
        <v>2067</v>
      </c>
    </row>
    <row r="4" spans="1:6" x14ac:dyDescent="0.3">
      <c r="A4" s="11" t="s">
        <v>2068</v>
      </c>
      <c r="B4" s="11" t="s">
        <v>2069</v>
      </c>
    </row>
    <row r="5" spans="1:6" x14ac:dyDescent="0.3">
      <c r="A5" s="11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3">
      <c r="A6" s="12" t="s">
        <v>2038</v>
      </c>
      <c r="B6" s="13">
        <v>1</v>
      </c>
      <c r="C6" s="13">
        <v>10</v>
      </c>
      <c r="D6" s="13">
        <v>2</v>
      </c>
      <c r="E6" s="13">
        <v>21</v>
      </c>
      <c r="F6" s="13">
        <v>34</v>
      </c>
    </row>
    <row r="7" spans="1:6" x14ac:dyDescent="0.3">
      <c r="A7" s="12" t="s">
        <v>2062</v>
      </c>
      <c r="B7" s="13"/>
      <c r="C7" s="13"/>
      <c r="D7" s="13"/>
      <c r="E7" s="13">
        <v>4</v>
      </c>
      <c r="F7" s="13">
        <v>4</v>
      </c>
    </row>
    <row r="8" spans="1:6" x14ac:dyDescent="0.3">
      <c r="A8" s="12" t="s">
        <v>2051</v>
      </c>
      <c r="B8" s="13">
        <v>4</v>
      </c>
      <c r="C8" s="13">
        <v>21</v>
      </c>
      <c r="D8" s="13">
        <v>1</v>
      </c>
      <c r="E8" s="13">
        <v>34</v>
      </c>
      <c r="F8" s="13">
        <v>60</v>
      </c>
    </row>
    <row r="9" spans="1:6" x14ac:dyDescent="0.3">
      <c r="A9" s="12" t="s">
        <v>2050</v>
      </c>
      <c r="B9" s="13">
        <v>2</v>
      </c>
      <c r="C9" s="13">
        <v>12</v>
      </c>
      <c r="D9" s="13">
        <v>1</v>
      </c>
      <c r="E9" s="13">
        <v>22</v>
      </c>
      <c r="F9" s="13">
        <v>37</v>
      </c>
    </row>
    <row r="10" spans="1:6" x14ac:dyDescent="0.3">
      <c r="A10" s="12" t="s">
        <v>2041</v>
      </c>
      <c r="B10" s="13"/>
      <c r="C10" s="13">
        <v>8</v>
      </c>
      <c r="D10" s="13"/>
      <c r="E10" s="13">
        <v>10</v>
      </c>
      <c r="F10" s="13">
        <v>18</v>
      </c>
    </row>
    <row r="11" spans="1:6" x14ac:dyDescent="0.3">
      <c r="A11" s="12" t="s">
        <v>2054</v>
      </c>
      <c r="B11" s="13">
        <v>1</v>
      </c>
      <c r="C11" s="13">
        <v>7</v>
      </c>
      <c r="D11" s="13"/>
      <c r="E11" s="13">
        <v>9</v>
      </c>
      <c r="F11" s="13">
        <v>17</v>
      </c>
    </row>
    <row r="12" spans="1:6" x14ac:dyDescent="0.3">
      <c r="A12" s="12" t="s">
        <v>2032</v>
      </c>
      <c r="B12" s="13">
        <v>4</v>
      </c>
      <c r="C12" s="13">
        <v>20</v>
      </c>
      <c r="D12" s="13"/>
      <c r="E12" s="13">
        <v>22</v>
      </c>
      <c r="F12" s="13">
        <v>46</v>
      </c>
    </row>
    <row r="13" spans="1:6" x14ac:dyDescent="0.3">
      <c r="A13" s="12" t="s">
        <v>2048</v>
      </c>
      <c r="B13" s="13">
        <v>3</v>
      </c>
      <c r="C13" s="13">
        <v>19</v>
      </c>
      <c r="D13" s="13"/>
      <c r="E13" s="13">
        <v>23</v>
      </c>
      <c r="F13" s="13">
        <v>45</v>
      </c>
    </row>
    <row r="14" spans="1:6" x14ac:dyDescent="0.3">
      <c r="A14" s="12" t="s">
        <v>2047</v>
      </c>
      <c r="B14" s="13">
        <v>1</v>
      </c>
      <c r="C14" s="13">
        <v>6</v>
      </c>
      <c r="D14" s="13"/>
      <c r="E14" s="13">
        <v>10</v>
      </c>
      <c r="F14" s="13">
        <v>17</v>
      </c>
    </row>
    <row r="15" spans="1:6" x14ac:dyDescent="0.3">
      <c r="A15" s="12" t="s">
        <v>2046</v>
      </c>
      <c r="B15" s="13"/>
      <c r="C15" s="13">
        <v>3</v>
      </c>
      <c r="D15" s="13"/>
      <c r="E15" s="13">
        <v>4</v>
      </c>
      <c r="F15" s="13">
        <v>7</v>
      </c>
    </row>
    <row r="16" spans="1:6" x14ac:dyDescent="0.3">
      <c r="A16" s="12" t="s">
        <v>2059</v>
      </c>
      <c r="B16" s="13"/>
      <c r="C16" s="13">
        <v>8</v>
      </c>
      <c r="D16" s="13">
        <v>1</v>
      </c>
      <c r="E16" s="13">
        <v>4</v>
      </c>
      <c r="F16" s="13">
        <v>13</v>
      </c>
    </row>
    <row r="17" spans="1:6" x14ac:dyDescent="0.3">
      <c r="A17" s="12" t="s">
        <v>2045</v>
      </c>
      <c r="B17" s="13">
        <v>1</v>
      </c>
      <c r="C17" s="13">
        <v>6</v>
      </c>
      <c r="D17" s="13">
        <v>1</v>
      </c>
      <c r="E17" s="13">
        <v>13</v>
      </c>
      <c r="F17" s="13">
        <v>21</v>
      </c>
    </row>
    <row r="18" spans="1:6" x14ac:dyDescent="0.3">
      <c r="A18" s="12" t="s">
        <v>2043</v>
      </c>
      <c r="B18" s="13">
        <v>4</v>
      </c>
      <c r="C18" s="13">
        <v>11</v>
      </c>
      <c r="D18" s="13">
        <v>1</v>
      </c>
      <c r="E18" s="13">
        <v>26</v>
      </c>
      <c r="F18" s="13">
        <v>42</v>
      </c>
    </row>
    <row r="19" spans="1:6" x14ac:dyDescent="0.3">
      <c r="A19" s="12" t="s">
        <v>2034</v>
      </c>
      <c r="B19" s="13">
        <v>23</v>
      </c>
      <c r="C19" s="13">
        <v>132</v>
      </c>
      <c r="D19" s="13">
        <v>2</v>
      </c>
      <c r="E19" s="13">
        <v>187</v>
      </c>
      <c r="F19" s="13">
        <v>344</v>
      </c>
    </row>
    <row r="20" spans="1:6" x14ac:dyDescent="0.3">
      <c r="A20" s="12" t="s">
        <v>2057</v>
      </c>
      <c r="B20" s="13"/>
      <c r="C20" s="13">
        <v>4</v>
      </c>
      <c r="D20" s="13"/>
      <c r="E20" s="13">
        <v>4</v>
      </c>
      <c r="F20" s="13">
        <v>8</v>
      </c>
    </row>
    <row r="21" spans="1:6" x14ac:dyDescent="0.3">
      <c r="A21" s="12" t="s">
        <v>2040</v>
      </c>
      <c r="B21" s="13">
        <v>6</v>
      </c>
      <c r="C21" s="13">
        <v>30</v>
      </c>
      <c r="D21" s="13"/>
      <c r="E21" s="13">
        <v>49</v>
      </c>
      <c r="F21" s="13">
        <v>85</v>
      </c>
    </row>
    <row r="22" spans="1:6" x14ac:dyDescent="0.3">
      <c r="A22" s="12" t="s">
        <v>2053</v>
      </c>
      <c r="B22" s="13"/>
      <c r="C22" s="13">
        <v>9</v>
      </c>
      <c r="D22" s="13"/>
      <c r="E22" s="13">
        <v>5</v>
      </c>
      <c r="F22" s="13">
        <v>14</v>
      </c>
    </row>
    <row r="23" spans="1:6" x14ac:dyDescent="0.3">
      <c r="A23" s="12" t="s">
        <v>2058</v>
      </c>
      <c r="B23" s="13">
        <v>1</v>
      </c>
      <c r="C23" s="13">
        <v>5</v>
      </c>
      <c r="D23" s="13">
        <v>1</v>
      </c>
      <c r="E23" s="13">
        <v>9</v>
      </c>
      <c r="F23" s="13">
        <v>16</v>
      </c>
    </row>
    <row r="24" spans="1:6" x14ac:dyDescent="0.3">
      <c r="A24" s="12" t="s">
        <v>2060</v>
      </c>
      <c r="B24" s="13">
        <v>3</v>
      </c>
      <c r="C24" s="13">
        <v>3</v>
      </c>
      <c r="D24" s="13"/>
      <c r="E24" s="13">
        <v>11</v>
      </c>
      <c r="F24" s="13">
        <v>17</v>
      </c>
    </row>
    <row r="25" spans="1:6" x14ac:dyDescent="0.3">
      <c r="A25" s="12" t="s">
        <v>2052</v>
      </c>
      <c r="B25" s="13"/>
      <c r="C25" s="13">
        <v>7</v>
      </c>
      <c r="D25" s="13"/>
      <c r="E25" s="13">
        <v>14</v>
      </c>
      <c r="F25" s="13">
        <v>21</v>
      </c>
    </row>
    <row r="26" spans="1:6" x14ac:dyDescent="0.3">
      <c r="A26" s="12" t="s">
        <v>2056</v>
      </c>
      <c r="B26" s="13">
        <v>1</v>
      </c>
      <c r="C26" s="13">
        <v>15</v>
      </c>
      <c r="D26" s="13">
        <v>2</v>
      </c>
      <c r="E26" s="13">
        <v>17</v>
      </c>
      <c r="F26" s="13">
        <v>35</v>
      </c>
    </row>
    <row r="27" spans="1:6" x14ac:dyDescent="0.3">
      <c r="A27" s="12" t="s">
        <v>2049</v>
      </c>
      <c r="B27" s="13"/>
      <c r="C27" s="13">
        <v>16</v>
      </c>
      <c r="D27" s="13">
        <v>1</v>
      </c>
      <c r="E27" s="13">
        <v>28</v>
      </c>
      <c r="F27" s="13">
        <v>45</v>
      </c>
    </row>
    <row r="28" spans="1:6" x14ac:dyDescent="0.3">
      <c r="A28" s="12" t="s">
        <v>2036</v>
      </c>
      <c r="B28" s="13">
        <v>2</v>
      </c>
      <c r="C28" s="13">
        <v>12</v>
      </c>
      <c r="D28" s="13">
        <v>1</v>
      </c>
      <c r="E28" s="13">
        <v>36</v>
      </c>
      <c r="F28" s="13">
        <v>51</v>
      </c>
    </row>
    <row r="29" spans="1:6" x14ac:dyDescent="0.3">
      <c r="A29" s="12" t="s">
        <v>2063</v>
      </c>
      <c r="B29" s="13"/>
      <c r="C29" s="13"/>
      <c r="D29" s="13"/>
      <c r="E29" s="13">
        <v>3</v>
      </c>
      <c r="F29" s="13">
        <v>3</v>
      </c>
    </row>
    <row r="30" spans="1:6" x14ac:dyDescent="0.3">
      <c r="A30" s="12" t="s">
        <v>2066</v>
      </c>
      <c r="B30" s="13">
        <v>57</v>
      </c>
      <c r="C30" s="13">
        <v>364</v>
      </c>
      <c r="D30" s="13">
        <v>14</v>
      </c>
      <c r="E30" s="13">
        <v>565</v>
      </c>
      <c r="F30" s="13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ED09-3778-42F4-A729-70700D032E22}">
  <dimension ref="A1:E18"/>
  <sheetViews>
    <sheetView workbookViewId="0">
      <selection activeCell="B25" sqref="B25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7" width="10.8984375" bestFit="1" customWidth="1"/>
  </cols>
  <sheetData>
    <row r="1" spans="1:5" x14ac:dyDescent="0.3">
      <c r="A1" s="11" t="s">
        <v>2070</v>
      </c>
      <c r="B1" t="s">
        <v>2067</v>
      </c>
    </row>
    <row r="2" spans="1:5" x14ac:dyDescent="0.3">
      <c r="A2" s="11" t="s">
        <v>2085</v>
      </c>
      <c r="B2" t="s">
        <v>2067</v>
      </c>
    </row>
    <row r="4" spans="1:5" x14ac:dyDescent="0.3">
      <c r="A4" s="11" t="s">
        <v>2068</v>
      </c>
      <c r="B4" s="11" t="s">
        <v>2069</v>
      </c>
    </row>
    <row r="5" spans="1:5" x14ac:dyDescent="0.3">
      <c r="A5" s="11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3">
      <c r="A6" s="12" t="s">
        <v>2073</v>
      </c>
      <c r="B6" s="13">
        <v>6</v>
      </c>
      <c r="C6" s="13">
        <v>36</v>
      </c>
      <c r="D6" s="13">
        <v>49</v>
      </c>
      <c r="E6" s="13">
        <v>91</v>
      </c>
    </row>
    <row r="7" spans="1:5" x14ac:dyDescent="0.3">
      <c r="A7" s="12" t="s">
        <v>2074</v>
      </c>
      <c r="B7" s="13">
        <v>7</v>
      </c>
      <c r="C7" s="13">
        <v>28</v>
      </c>
      <c r="D7" s="13">
        <v>44</v>
      </c>
      <c r="E7" s="13">
        <v>79</v>
      </c>
    </row>
    <row r="8" spans="1:5" x14ac:dyDescent="0.3">
      <c r="A8" s="12" t="s">
        <v>2075</v>
      </c>
      <c r="B8" s="13">
        <v>4</v>
      </c>
      <c r="C8" s="13">
        <v>33</v>
      </c>
      <c r="D8" s="13">
        <v>49</v>
      </c>
      <c r="E8" s="13">
        <v>86</v>
      </c>
    </row>
    <row r="9" spans="1:5" x14ac:dyDescent="0.3">
      <c r="A9" s="12" t="s">
        <v>2076</v>
      </c>
      <c r="B9" s="13">
        <v>1</v>
      </c>
      <c r="C9" s="13">
        <v>30</v>
      </c>
      <c r="D9" s="13">
        <v>46</v>
      </c>
      <c r="E9" s="13">
        <v>77</v>
      </c>
    </row>
    <row r="10" spans="1:5" x14ac:dyDescent="0.3">
      <c r="A10" s="12" t="s">
        <v>2077</v>
      </c>
      <c r="B10" s="13">
        <v>3</v>
      </c>
      <c r="C10" s="13">
        <v>35</v>
      </c>
      <c r="D10" s="13">
        <v>46</v>
      </c>
      <c r="E10" s="13">
        <v>84</v>
      </c>
    </row>
    <row r="11" spans="1:5" x14ac:dyDescent="0.3">
      <c r="A11" s="12" t="s">
        <v>2078</v>
      </c>
      <c r="B11" s="13">
        <v>3</v>
      </c>
      <c r="C11" s="13">
        <v>28</v>
      </c>
      <c r="D11" s="13">
        <v>55</v>
      </c>
      <c r="E11" s="13">
        <v>86</v>
      </c>
    </row>
    <row r="12" spans="1:5" x14ac:dyDescent="0.3">
      <c r="A12" s="12" t="s">
        <v>2079</v>
      </c>
      <c r="B12" s="13">
        <v>4</v>
      </c>
      <c r="C12" s="13">
        <v>31</v>
      </c>
      <c r="D12" s="13">
        <v>58</v>
      </c>
      <c r="E12" s="13">
        <v>93</v>
      </c>
    </row>
    <row r="13" spans="1:5" x14ac:dyDescent="0.3">
      <c r="A13" s="12" t="s">
        <v>2080</v>
      </c>
      <c r="B13" s="13">
        <v>8</v>
      </c>
      <c r="C13" s="13">
        <v>35</v>
      </c>
      <c r="D13" s="13">
        <v>41</v>
      </c>
      <c r="E13" s="13">
        <v>84</v>
      </c>
    </row>
    <row r="14" spans="1:5" x14ac:dyDescent="0.3">
      <c r="A14" s="12" t="s">
        <v>2081</v>
      </c>
      <c r="B14" s="13">
        <v>5</v>
      </c>
      <c r="C14" s="13">
        <v>23</v>
      </c>
      <c r="D14" s="13">
        <v>45</v>
      </c>
      <c r="E14" s="13">
        <v>73</v>
      </c>
    </row>
    <row r="15" spans="1:5" x14ac:dyDescent="0.3">
      <c r="A15" s="12" t="s">
        <v>2082</v>
      </c>
      <c r="B15" s="13">
        <v>6</v>
      </c>
      <c r="C15" s="13">
        <v>26</v>
      </c>
      <c r="D15" s="13">
        <v>45</v>
      </c>
      <c r="E15" s="13">
        <v>77</v>
      </c>
    </row>
    <row r="16" spans="1:5" x14ac:dyDescent="0.3">
      <c r="A16" s="12" t="s">
        <v>2083</v>
      </c>
      <c r="B16" s="13">
        <v>3</v>
      </c>
      <c r="C16" s="13">
        <v>27</v>
      </c>
      <c r="D16" s="13">
        <v>45</v>
      </c>
      <c r="E16" s="13">
        <v>75</v>
      </c>
    </row>
    <row r="17" spans="1:5" x14ac:dyDescent="0.3">
      <c r="A17" s="12" t="s">
        <v>2084</v>
      </c>
      <c r="B17" s="13">
        <v>7</v>
      </c>
      <c r="C17" s="13">
        <v>32</v>
      </c>
      <c r="D17" s="13">
        <v>42</v>
      </c>
      <c r="E17" s="13">
        <v>81</v>
      </c>
    </row>
    <row r="18" spans="1:5" x14ac:dyDescent="0.3">
      <c r="A18" s="12" t="s">
        <v>2066</v>
      </c>
      <c r="B18" s="13">
        <v>57</v>
      </c>
      <c r="C18" s="13">
        <v>364</v>
      </c>
      <c r="D18" s="13">
        <v>565</v>
      </c>
      <c r="E18" s="13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D8DFE-9278-4F84-91D1-2D1E27FEA46D}">
  <dimension ref="A1:H13"/>
  <sheetViews>
    <sheetView topLeftCell="A8" workbookViewId="0">
      <selection activeCell="H23" sqref="H23"/>
    </sheetView>
  </sheetViews>
  <sheetFormatPr defaultRowHeight="15.6" x14ac:dyDescent="0.3"/>
  <cols>
    <col min="1" max="1" width="28.19921875" customWidth="1"/>
    <col min="2" max="2" width="18.09765625" customWidth="1"/>
    <col min="3" max="3" width="13.19921875" customWidth="1"/>
    <col min="4" max="4" width="17" customWidth="1"/>
    <col min="5" max="5" width="11.8984375" customWidth="1"/>
    <col min="6" max="6" width="19.5" style="16" customWidth="1"/>
    <col min="7" max="7" width="15.19921875" style="6" customWidth="1"/>
    <col min="8" max="8" width="19.5" customWidth="1"/>
  </cols>
  <sheetData>
    <row r="1" spans="1:8" s="15" customFormat="1" x14ac:dyDescent="0.3">
      <c r="A1" s="15" t="s">
        <v>2086</v>
      </c>
      <c r="B1" s="15" t="s">
        <v>2087</v>
      </c>
      <c r="C1" s="15" t="s">
        <v>2088</v>
      </c>
      <c r="D1" s="15" t="s">
        <v>2089</v>
      </c>
      <c r="E1" s="15" t="s">
        <v>2090</v>
      </c>
      <c r="F1" s="18" t="s">
        <v>2091</v>
      </c>
      <c r="G1" s="17" t="s">
        <v>2092</v>
      </c>
      <c r="H1" s="15" t="s">
        <v>2093</v>
      </c>
    </row>
    <row r="2" spans="1:8" x14ac:dyDescent="0.3">
      <c r="A2" t="s">
        <v>2094</v>
      </c>
      <c r="B2">
        <f>COUNTIFS(Crowdfunding!D2:D1001,"&lt;1000",Crowdfunding!G2:G1001,"Successful")</f>
        <v>30</v>
      </c>
      <c r="C2">
        <f>COUNTIFS(Crowdfunding!D2:D1001,"&lt;1000",Crowdfunding!G2:G1001,"failed")</f>
        <v>20</v>
      </c>
      <c r="D2">
        <f>COUNTIFS(Crowdfunding!D2:D1001,"&lt;1000",Crowdfunding!G2:G1001,"canceled")</f>
        <v>1</v>
      </c>
      <c r="E2">
        <f>SUM(B2:D2)</f>
        <v>51</v>
      </c>
      <c r="F2" s="5">
        <f>(B2/E2)</f>
        <v>0.58823529411764708</v>
      </c>
      <c r="G2" s="5">
        <f>(C2/E2)</f>
        <v>0.39215686274509803</v>
      </c>
      <c r="H2" s="5">
        <f>(D2/E2)</f>
        <v>1.9607843137254902E-2</v>
      </c>
    </row>
    <row r="3" spans="1:8" x14ac:dyDescent="0.3">
      <c r="A3" t="s">
        <v>2095</v>
      </c>
      <c r="B3">
        <f>COUNTIFS(Crowdfunding!D2:D1001,"&gt;999",Crowdfunding!D2:D1001,"&lt;5000",Crowdfunding!G2:G1001,"successful")</f>
        <v>191</v>
      </c>
      <c r="C3">
        <f>COUNTIFS(Crowdfunding!D2:D1001,"&gt;999",Crowdfunding!D2:D1001,"&lt;5000",Crowdfunding!G2:G1001,"failed")</f>
        <v>38</v>
      </c>
      <c r="D3">
        <f>COUNTIFS(Crowdfunding!D2:D1001,"&gt;999",Crowdfunding!D2:D1001,"&lt;5000",Crowdfunding!G2:G1001,"canceled")</f>
        <v>2</v>
      </c>
      <c r="E3">
        <f t="shared" ref="E3:E13" si="0">SUM(B3:D3)</f>
        <v>231</v>
      </c>
      <c r="F3" s="5">
        <f t="shared" ref="F3:F13" si="1">(B3/E3)</f>
        <v>0.82683982683982682</v>
      </c>
      <c r="G3" s="5">
        <f t="shared" ref="G3:G13" si="2">(C3/E3)</f>
        <v>0.16450216450216451</v>
      </c>
      <c r="H3" s="5">
        <f t="shared" ref="H3:H13" si="3">(D3/E3)</f>
        <v>8.658008658008658E-3</v>
      </c>
    </row>
    <row r="4" spans="1:8" x14ac:dyDescent="0.3">
      <c r="A4" t="s">
        <v>2096</v>
      </c>
      <c r="B4">
        <f>COUNTIFS(Crowdfunding!D2:D1001,"&gt;4999",Crowdfunding!D2:D1001,"&lt;10000",Crowdfunding!G2:G1001,"Successful")</f>
        <v>164</v>
      </c>
      <c r="C4">
        <f>COUNTIFS(Crowdfunding!D2:D1001,"&gt;4999",Crowdfunding!D2:D1001,"&lt;10000",Crowdfunding!G2:G1001,"failed")</f>
        <v>126</v>
      </c>
      <c r="D4">
        <f>COUNTIFS(Crowdfunding!D2:D1001,"&gt;4999",Crowdfunding!D2:D1001,"&lt;10000",Crowdfunding!G2:G1001,"canceled")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3">
      <c r="A5" t="s">
        <v>2097</v>
      </c>
      <c r="B5">
        <f>COUNTIFS(Crowdfunding!D2:D1001,"&gt;9999",Crowdfunding!D2:D1001,"&lt;15000",Crowdfunding!G2:G1001,"successful")</f>
        <v>4</v>
      </c>
      <c r="C5">
        <f>COUNTIFS(Crowdfunding!D2:D1001,"&gt;9999",Crowdfunding!D2:D1001,"&lt;15000",Crowdfunding!G2:G1001,"failed")</f>
        <v>5</v>
      </c>
      <c r="D5">
        <f>COUNTIFS(Crowdfunding!D2:D1001,"&gt;9999",Crowdfunding!D2:D1001,"&lt;15000",Crowdfunding!G2:G1001,"canceled")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3">
      <c r="A6" t="s">
        <v>2098</v>
      </c>
      <c r="B6">
        <f>COUNTIFS(Crowdfunding!D2:D1001,"&gt;14999",Crowdfunding!D2:D1001,"&lt;20000",Crowdfunding!G2:G1001,"successful")</f>
        <v>10</v>
      </c>
      <c r="C6">
        <f>COUNTIFS(Crowdfunding!D3:D1002,"&gt;14999",Crowdfunding!D3:D1002,"&lt;20000",Crowdfunding!G3:G1002,"failed")</f>
        <v>0</v>
      </c>
      <c r="D6">
        <f>COUNTIFS(Crowdfunding!D2:D1001,"&gt;14999",Crowdfunding!D2:D1001,"&lt;20000",Crowdfunding!G2:G1001,"canceled")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3">
      <c r="A7" t="s">
        <v>2099</v>
      </c>
      <c r="B7">
        <f>COUNTIFS(Crowdfunding!D2:D1001,"&gt;19999",Crowdfunding!D2:D1001,"&lt;25000",Crowdfunding!G2:G1001,"successful")</f>
        <v>7</v>
      </c>
      <c r="C7">
        <f>COUNTIFS(Crowdfunding!D2:D1001,"&gt;19999",Crowdfunding!D2:D1001,"&lt;25000",Crowdfunding!G2:G1001,"failed")</f>
        <v>0</v>
      </c>
      <c r="D7">
        <f>COUNTIFS(Crowdfunding!D2:D1001,"&gt;19999",Crowdfunding!D2:D1001,"&lt;25000",Crowdfunding!G2:G1001,"canceled")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3">
      <c r="A8" t="s">
        <v>2100</v>
      </c>
      <c r="B8">
        <f>COUNTIFS(Crowdfunding!D2:D1001,"&gt;24999",Crowdfunding!D2:D1001,"&lt;30000",Crowdfunding!G2:G1001,"successful")</f>
        <v>11</v>
      </c>
      <c r="C8">
        <f>COUNTIFS(Crowdfunding!D2:D1001,"&gt;24999",Crowdfunding!D2:D1001,"&lt;30000",Crowdfunding!G2:G1001,"failed")</f>
        <v>3</v>
      </c>
      <c r="D8">
        <f>COUNTIFS(Crowdfunding!D2:D1001,"&gt;24999",Crowdfunding!D2:D1001,"&lt;30000",Crowdfunding!G2:G1001,"canceled")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3">
      <c r="A9" t="s">
        <v>2101</v>
      </c>
      <c r="B9">
        <f>COUNTIFS(Crowdfunding!D2:D1001,"&gt;29999",Crowdfunding!D2:D1001,"&lt;35000",Crowdfunding!G2:G1001,"successful")</f>
        <v>7</v>
      </c>
      <c r="C9">
        <f>COUNTIFS(Crowdfunding!D2:D1001,"&gt;19999",Crowdfunding!D2:D1001,"&lt;25000",Crowdfunding!G2:G1001,"failed")</f>
        <v>0</v>
      </c>
      <c r="D9">
        <f>COUNTIFS(Crowdfunding!D2:D1001,"&gt;29999",Crowdfunding!D2:D1001,"&lt;35000",Crowdfunding!G2:G1001,"canceled")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3">
      <c r="A10" t="s">
        <v>2102</v>
      </c>
      <c r="B10">
        <f>COUNTIFS(Crowdfunding!D2:D1001,"&gt;34999",Crowdfunding!D2:D1001,"&lt;40000",Crowdfunding!G2:G1001,"successful")</f>
        <v>8</v>
      </c>
      <c r="C10">
        <f>COUNTIFS(Crowdfunding!D2:D1001,"&gt;34999",Crowdfunding!D2:D1001,"&lt;40000",Crowdfunding!G2:G1001,"failed")</f>
        <v>3</v>
      </c>
      <c r="D10">
        <f>COUNTIFS(Crowdfunding!D2:D1001,"&gt;34999",Crowdfunding!D2:D1001,"&lt;40000",Crowdfunding!G2:G1001,"canceled")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3">
      <c r="A11" t="s">
        <v>2103</v>
      </c>
      <c r="B11">
        <f>COUNTIFS(Crowdfunding!D2:D1001,"&gt;39999",Crowdfunding!D2:D1001,"&lt;45000",Crowdfunding!G2:G1001,"successful")</f>
        <v>11</v>
      </c>
      <c r="C11">
        <f>COUNTIFS(Crowdfunding!D2:D1001,"&gt;39999",Crowdfunding!D2:D1001,"&lt;45000",Crowdfunding!G2:G1001,"failed")</f>
        <v>3</v>
      </c>
      <c r="D11">
        <f>COUNTIFS(Crowdfunding!D2:D1001,"&gt;39999",Crowdfunding!D2:D1001,"&lt;45000",Crowdfunding!G2:G1001,"canceled")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3">
      <c r="A12" t="s">
        <v>2104</v>
      </c>
      <c r="B12">
        <f>COUNTIFS(Crowdfunding!D2:D1001,"&gt;44999",Crowdfunding!D2:D1001,"&lt;50000",Crowdfunding!G2:G1001,"successful")</f>
        <v>8</v>
      </c>
      <c r="C12">
        <f>COUNTIFS(Crowdfunding!D2:D1001,"&gt;44999",Crowdfunding!D2:D1001,"&lt;50000",Crowdfunding!G2:G1001,"failed")</f>
        <v>3</v>
      </c>
      <c r="D12">
        <f>COUNTIFS(Crowdfunding!D2:D1001,"&gt;44999",Crowdfunding!D2:D1001,"&lt;50000",Crowdfunding!G2:G1001,"canceled")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3">
      <c r="A13" t="s">
        <v>2105</v>
      </c>
      <c r="B13">
        <f>COUNTIFS(Crowdfunding!D2:D1001,"&gt;49999",Crowdfunding!G2:G1001,"successful")</f>
        <v>114</v>
      </c>
      <c r="C13">
        <f>COUNTIFS(Crowdfunding!D2:D1001,"&gt;49999",Crowdfunding!G2:G1001,"failed")</f>
        <v>163</v>
      </c>
      <c r="D13">
        <f>COUNTIFS(Crowdfunding!D2:D1001,"&gt;49999",Crowdfunding!G2:G1001,"canceled")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63D9E-3F00-49C6-A93E-BE14C6CD0DA6}">
  <dimension ref="A1:K1003"/>
  <sheetViews>
    <sheetView tabSelected="1" topLeftCell="E1" workbookViewId="0">
      <selection activeCell="M15" sqref="M15"/>
    </sheetView>
  </sheetViews>
  <sheetFormatPr defaultRowHeight="15.6" x14ac:dyDescent="0.3"/>
  <cols>
    <col min="1" max="2" width="34" style="12" hidden="1" customWidth="1"/>
    <col min="3" max="3" width="37.796875" style="12" hidden="1" customWidth="1"/>
    <col min="4" max="4" width="38.8984375" hidden="1" customWidth="1"/>
    <col min="5" max="5" width="32.19921875" customWidth="1"/>
    <col min="6" max="6" width="9.296875" customWidth="1"/>
    <col min="7" max="7" width="35.296875" customWidth="1"/>
    <col min="8" max="8" width="19.69921875" customWidth="1"/>
    <col min="9" max="9" width="19.5" customWidth="1"/>
    <col min="10" max="10" width="17.69921875" customWidth="1"/>
  </cols>
  <sheetData>
    <row r="1" spans="1:11" s="15" customFormat="1" x14ac:dyDescent="0.3">
      <c r="A1" s="19"/>
      <c r="B1" s="19"/>
      <c r="C1" s="19"/>
      <c r="E1" s="15" t="s">
        <v>2109</v>
      </c>
      <c r="G1" s="15" t="s">
        <v>2110</v>
      </c>
      <c r="H1" s="15" t="s">
        <v>2108</v>
      </c>
      <c r="J1" s="15" t="s">
        <v>2111</v>
      </c>
    </row>
    <row r="2" spans="1:11" x14ac:dyDescent="0.3">
      <c r="A2" s="12" t="s">
        <v>2106</v>
      </c>
      <c r="C2" s="12" t="s">
        <v>2107</v>
      </c>
      <c r="E2" s="12">
        <v>16</v>
      </c>
      <c r="G2" s="12">
        <v>0</v>
      </c>
      <c r="H2" t="s">
        <v>2112</v>
      </c>
      <c r="I2" s="16">
        <f>AVERAGE(E2:E566)</f>
        <v>851.14690265486729</v>
      </c>
      <c r="J2" t="s">
        <v>2112</v>
      </c>
      <c r="K2" s="16">
        <f>AVERAGE(G2:G365)</f>
        <v>585.61538461538464</v>
      </c>
    </row>
    <row r="3" spans="1:11" x14ac:dyDescent="0.3">
      <c r="A3" s="12" t="b">
        <f>IF(Crowdfunding!G2="Successful",+Crowdfunding!H2)</f>
        <v>0</v>
      </c>
      <c r="C3" s="12">
        <f>IF(Crowdfunding!G2="failed", +Crowdfunding!H2)</f>
        <v>0</v>
      </c>
      <c r="E3" s="12">
        <v>26</v>
      </c>
      <c r="G3" s="12">
        <v>0</v>
      </c>
      <c r="H3" t="s">
        <v>2113</v>
      </c>
      <c r="I3">
        <f>MEDIAN(E2:E566)</f>
        <v>201</v>
      </c>
      <c r="J3" t="s">
        <v>2113</v>
      </c>
      <c r="K3" s="16">
        <f>MEDIAN(G2:G365)</f>
        <v>114.5</v>
      </c>
    </row>
    <row r="4" spans="1:11" x14ac:dyDescent="0.3">
      <c r="A4" s="12">
        <f>IF(Crowdfunding!G3="Successful",+Crowdfunding!H3)</f>
        <v>158</v>
      </c>
      <c r="C4" s="12" t="b">
        <f>IF(Crowdfunding!G3="failed", +Crowdfunding!H3)</f>
        <v>0</v>
      </c>
      <c r="E4" s="12">
        <v>27</v>
      </c>
      <c r="G4" s="12">
        <v>1</v>
      </c>
      <c r="H4" t="s">
        <v>2114</v>
      </c>
      <c r="I4">
        <v>16</v>
      </c>
      <c r="J4" t="s">
        <v>2114</v>
      </c>
      <c r="K4">
        <v>0</v>
      </c>
    </row>
    <row r="5" spans="1:11" x14ac:dyDescent="0.3">
      <c r="A5" s="12">
        <f>IF(Crowdfunding!G4="Successful",+Crowdfunding!H4)</f>
        <v>1425</v>
      </c>
      <c r="C5" s="12" t="b">
        <f>IF(Crowdfunding!G4="failed", +Crowdfunding!H4)</f>
        <v>0</v>
      </c>
      <c r="E5" s="12">
        <v>32</v>
      </c>
      <c r="G5" s="12">
        <v>1</v>
      </c>
      <c r="H5" t="s">
        <v>2115</v>
      </c>
      <c r="I5">
        <v>7295</v>
      </c>
      <c r="J5" t="s">
        <v>2115</v>
      </c>
      <c r="K5">
        <v>6080</v>
      </c>
    </row>
    <row r="6" spans="1:11" x14ac:dyDescent="0.3">
      <c r="A6" s="12" t="b">
        <f>IF(Crowdfunding!G5="Successful",+Crowdfunding!H5)</f>
        <v>0</v>
      </c>
      <c r="C6" s="12">
        <f>IF(Crowdfunding!G5="failed", +Crowdfunding!H5)</f>
        <v>24</v>
      </c>
      <c r="E6" s="12">
        <v>32</v>
      </c>
      <c r="G6" s="12">
        <v>1</v>
      </c>
      <c r="H6" t="s">
        <v>2116</v>
      </c>
      <c r="I6" s="16">
        <f>_xlfn.VAR.P(E2:E566)</f>
        <v>1603373.7324019109</v>
      </c>
      <c r="J6" t="s">
        <v>2116</v>
      </c>
      <c r="K6" s="16">
        <f>_xlfn.VAR.P(G2:G365)</f>
        <v>921574.68174133555</v>
      </c>
    </row>
    <row r="7" spans="1:11" x14ac:dyDescent="0.3">
      <c r="A7" s="12" t="b">
        <f>IF(Crowdfunding!G6="Successful",+Crowdfunding!H6)</f>
        <v>0</v>
      </c>
      <c r="C7" s="12">
        <f>IF(Crowdfunding!G6="failed", +Crowdfunding!H6)</f>
        <v>53</v>
      </c>
      <c r="E7" s="12">
        <v>34</v>
      </c>
      <c r="G7" s="12">
        <v>1</v>
      </c>
      <c r="H7" t="s">
        <v>2117</v>
      </c>
      <c r="I7" s="16">
        <f>_xlfn.STDEV.P(E2:E566)</f>
        <v>1266.2439466397898</v>
      </c>
      <c r="J7" t="s">
        <v>2117</v>
      </c>
      <c r="K7" s="16">
        <f>_xlfn.STDEV.P(G2:G365)</f>
        <v>959.98681331637863</v>
      </c>
    </row>
    <row r="8" spans="1:11" x14ac:dyDescent="0.3">
      <c r="A8" s="12">
        <f>IF(Crowdfunding!G7="Successful",+Crowdfunding!H7)</f>
        <v>174</v>
      </c>
      <c r="C8" s="12" t="b">
        <f>IF(Crowdfunding!G7="failed", +Crowdfunding!H7)</f>
        <v>0</v>
      </c>
      <c r="E8" s="12">
        <v>40</v>
      </c>
      <c r="G8" s="12">
        <v>1</v>
      </c>
    </row>
    <row r="9" spans="1:11" x14ac:dyDescent="0.3">
      <c r="A9" s="12" t="b">
        <f>IF(Crowdfunding!G8="Successful",+Crowdfunding!H8)</f>
        <v>0</v>
      </c>
      <c r="C9" s="12">
        <f>IF(Crowdfunding!G8="failed", +Crowdfunding!H8)</f>
        <v>18</v>
      </c>
      <c r="E9" s="12">
        <v>41</v>
      </c>
      <c r="G9" s="12">
        <v>1</v>
      </c>
    </row>
    <row r="10" spans="1:11" x14ac:dyDescent="0.3">
      <c r="A10" s="12">
        <f>IF(Crowdfunding!G9="Successful",+Crowdfunding!H9)</f>
        <v>227</v>
      </c>
      <c r="C10" s="12" t="b">
        <f>IF(Crowdfunding!G9="failed", +Crowdfunding!H9)</f>
        <v>0</v>
      </c>
      <c r="E10" s="12">
        <v>41</v>
      </c>
      <c r="G10" s="12">
        <v>1</v>
      </c>
    </row>
    <row r="11" spans="1:11" x14ac:dyDescent="0.3">
      <c r="A11" s="12" t="b">
        <f>IF(Crowdfunding!G10="Successful",+Crowdfunding!H10)</f>
        <v>0</v>
      </c>
      <c r="C11" s="12" t="b">
        <f>IF(Crowdfunding!G10="failed", +Crowdfunding!H10)</f>
        <v>0</v>
      </c>
      <c r="E11" s="12">
        <v>42</v>
      </c>
      <c r="G11" s="12">
        <v>1</v>
      </c>
    </row>
    <row r="12" spans="1:11" x14ac:dyDescent="0.3">
      <c r="A12" s="12" t="b">
        <f>IF(Crowdfunding!G11="Successful",+Crowdfunding!H11)</f>
        <v>0</v>
      </c>
      <c r="C12" s="12">
        <f>IF(Crowdfunding!G11="failed", +Crowdfunding!H11)</f>
        <v>44</v>
      </c>
      <c r="E12" s="12">
        <v>43</v>
      </c>
      <c r="G12" s="12">
        <v>1</v>
      </c>
    </row>
    <row r="13" spans="1:11" x14ac:dyDescent="0.3">
      <c r="A13" s="12">
        <f>IF(Crowdfunding!G12="Successful",+Crowdfunding!H12)</f>
        <v>220</v>
      </c>
      <c r="C13" s="12" t="b">
        <f>IF(Crowdfunding!G12="failed", +Crowdfunding!H12)</f>
        <v>0</v>
      </c>
      <c r="E13" s="12">
        <v>43</v>
      </c>
      <c r="G13" s="12">
        <v>1</v>
      </c>
    </row>
    <row r="14" spans="1:11" x14ac:dyDescent="0.3">
      <c r="A14" s="12" t="b">
        <f>IF(Crowdfunding!G13="Successful",+Crowdfunding!H13)</f>
        <v>0</v>
      </c>
      <c r="C14" s="12">
        <f>IF(Crowdfunding!G13="failed", +Crowdfunding!H13)</f>
        <v>27</v>
      </c>
      <c r="E14" s="12">
        <v>48</v>
      </c>
      <c r="G14" s="12">
        <v>1</v>
      </c>
    </row>
    <row r="15" spans="1:11" x14ac:dyDescent="0.3">
      <c r="A15" s="12" t="b">
        <f>IF(Crowdfunding!G14="Successful",+Crowdfunding!H14)</f>
        <v>0</v>
      </c>
      <c r="C15" s="12">
        <f>IF(Crowdfunding!G14="failed", +Crowdfunding!H14)</f>
        <v>55</v>
      </c>
      <c r="E15" s="12">
        <v>48</v>
      </c>
      <c r="G15" s="12">
        <v>1</v>
      </c>
    </row>
    <row r="16" spans="1:11" x14ac:dyDescent="0.3">
      <c r="A16" s="12">
        <f>IF(Crowdfunding!G15="Successful",+Crowdfunding!H15)</f>
        <v>98</v>
      </c>
      <c r="C16" s="12" t="b">
        <f>IF(Crowdfunding!G15="failed", +Crowdfunding!H15)</f>
        <v>0</v>
      </c>
      <c r="E16" s="12">
        <v>48</v>
      </c>
      <c r="G16" s="12">
        <v>1</v>
      </c>
    </row>
    <row r="17" spans="1:7" x14ac:dyDescent="0.3">
      <c r="A17" s="12" t="b">
        <f>IF(Crowdfunding!G16="Successful",+Crowdfunding!H16)</f>
        <v>0</v>
      </c>
      <c r="C17" s="12">
        <f>IF(Crowdfunding!G16="failed", +Crowdfunding!H16)</f>
        <v>200</v>
      </c>
      <c r="E17" s="12">
        <v>50</v>
      </c>
      <c r="G17" s="12">
        <v>1</v>
      </c>
    </row>
    <row r="18" spans="1:7" x14ac:dyDescent="0.3">
      <c r="A18" s="12" t="b">
        <f>IF(Crowdfunding!G17="Successful",+Crowdfunding!H17)</f>
        <v>0</v>
      </c>
      <c r="C18" s="12">
        <f>IF(Crowdfunding!G17="failed", +Crowdfunding!H17)</f>
        <v>452</v>
      </c>
      <c r="E18" s="12">
        <v>50</v>
      </c>
      <c r="G18" s="12">
        <v>1</v>
      </c>
    </row>
    <row r="19" spans="1:7" x14ac:dyDescent="0.3">
      <c r="A19" s="12">
        <f>IF(Crowdfunding!G18="Successful",+Crowdfunding!H18)</f>
        <v>100</v>
      </c>
      <c r="C19" s="12" t="b">
        <f>IF(Crowdfunding!G18="failed", +Crowdfunding!H18)</f>
        <v>0</v>
      </c>
      <c r="E19" s="12">
        <v>50</v>
      </c>
      <c r="G19" s="12">
        <v>1</v>
      </c>
    </row>
    <row r="20" spans="1:7" x14ac:dyDescent="0.3">
      <c r="A20" s="12">
        <f>IF(Crowdfunding!G19="Successful",+Crowdfunding!H19)</f>
        <v>1249</v>
      </c>
      <c r="C20" s="12" t="b">
        <f>IF(Crowdfunding!G19="failed", +Crowdfunding!H19)</f>
        <v>0</v>
      </c>
      <c r="E20" s="12">
        <v>52</v>
      </c>
      <c r="G20" s="12">
        <v>1</v>
      </c>
    </row>
    <row r="21" spans="1:7" x14ac:dyDescent="0.3">
      <c r="A21" s="12" t="b">
        <f>IF(Crowdfunding!G20="Successful",+Crowdfunding!H20)</f>
        <v>0</v>
      </c>
      <c r="C21" s="12" t="b">
        <f>IF(Crowdfunding!G20="failed", +Crowdfunding!H20)</f>
        <v>0</v>
      </c>
      <c r="E21" s="12">
        <v>53</v>
      </c>
      <c r="G21" s="12">
        <v>5</v>
      </c>
    </row>
    <row r="22" spans="1:7" x14ac:dyDescent="0.3">
      <c r="A22" s="12" t="b">
        <f>IF(Crowdfunding!G21="Successful",+Crowdfunding!H21)</f>
        <v>0</v>
      </c>
      <c r="C22" s="12">
        <f>IF(Crowdfunding!G21="failed", +Crowdfunding!H21)</f>
        <v>674</v>
      </c>
      <c r="E22" s="12">
        <v>53</v>
      </c>
      <c r="G22" s="12">
        <v>5</v>
      </c>
    </row>
    <row r="23" spans="1:7" x14ac:dyDescent="0.3">
      <c r="A23" s="12">
        <f>IF(Crowdfunding!G22="Successful",+Crowdfunding!H22)</f>
        <v>1396</v>
      </c>
      <c r="C23" s="12" t="b">
        <f>IF(Crowdfunding!G22="failed", +Crowdfunding!H22)</f>
        <v>0</v>
      </c>
      <c r="E23" s="12">
        <v>54</v>
      </c>
      <c r="G23" s="12">
        <v>6</v>
      </c>
    </row>
    <row r="24" spans="1:7" x14ac:dyDescent="0.3">
      <c r="A24" s="12" t="b">
        <f>IF(Crowdfunding!G23="Successful",+Crowdfunding!H23)</f>
        <v>0</v>
      </c>
      <c r="C24" s="12">
        <f>IF(Crowdfunding!G23="failed", +Crowdfunding!H23)</f>
        <v>558</v>
      </c>
      <c r="E24" s="12">
        <v>55</v>
      </c>
      <c r="G24" s="12">
        <v>7</v>
      </c>
    </row>
    <row r="25" spans="1:7" x14ac:dyDescent="0.3">
      <c r="A25" s="12">
        <f>IF(Crowdfunding!G24="Successful",+Crowdfunding!H24)</f>
        <v>890</v>
      </c>
      <c r="C25" s="12" t="b">
        <f>IF(Crowdfunding!G24="failed", +Crowdfunding!H24)</f>
        <v>0</v>
      </c>
      <c r="E25" s="12">
        <v>56</v>
      </c>
      <c r="G25" s="12">
        <v>7</v>
      </c>
    </row>
    <row r="26" spans="1:7" x14ac:dyDescent="0.3">
      <c r="A26" s="12">
        <f>IF(Crowdfunding!G25="Successful",+Crowdfunding!H25)</f>
        <v>142</v>
      </c>
      <c r="C26" s="12" t="b">
        <f>IF(Crowdfunding!G25="failed", +Crowdfunding!H25)</f>
        <v>0</v>
      </c>
      <c r="E26" s="12">
        <v>59</v>
      </c>
      <c r="G26" s="12">
        <v>9</v>
      </c>
    </row>
    <row r="27" spans="1:7" x14ac:dyDescent="0.3">
      <c r="A27" s="12">
        <f>IF(Crowdfunding!G26="Successful",+Crowdfunding!H26)</f>
        <v>2673</v>
      </c>
      <c r="C27" s="12" t="b">
        <f>IF(Crowdfunding!G26="failed", +Crowdfunding!H26)</f>
        <v>0</v>
      </c>
      <c r="E27" s="12">
        <v>62</v>
      </c>
      <c r="G27" s="12">
        <v>9</v>
      </c>
    </row>
    <row r="28" spans="1:7" x14ac:dyDescent="0.3">
      <c r="A28" s="12">
        <f>IF(Crowdfunding!G27="Successful",+Crowdfunding!H27)</f>
        <v>163</v>
      </c>
      <c r="C28" s="12" t="b">
        <f>IF(Crowdfunding!G27="failed", +Crowdfunding!H27)</f>
        <v>0</v>
      </c>
      <c r="E28" s="12">
        <v>64</v>
      </c>
      <c r="G28" s="12">
        <v>10</v>
      </c>
    </row>
    <row r="29" spans="1:7" x14ac:dyDescent="0.3">
      <c r="A29" s="12" t="b">
        <f>IF(Crowdfunding!G28="Successful",+Crowdfunding!H28)</f>
        <v>0</v>
      </c>
      <c r="C29" s="12" t="b">
        <f>IF(Crowdfunding!G28="failed", +Crowdfunding!H28)</f>
        <v>0</v>
      </c>
      <c r="E29" s="12">
        <v>65</v>
      </c>
      <c r="G29" s="12">
        <v>10</v>
      </c>
    </row>
    <row r="30" spans="1:7" x14ac:dyDescent="0.3">
      <c r="A30" s="12" t="b">
        <f>IF(Crowdfunding!G29="Successful",+Crowdfunding!H29)</f>
        <v>0</v>
      </c>
      <c r="C30" s="12">
        <f>IF(Crowdfunding!G29="failed", +Crowdfunding!H29)</f>
        <v>15</v>
      </c>
      <c r="E30" s="12">
        <v>65</v>
      </c>
      <c r="G30" s="12">
        <v>10</v>
      </c>
    </row>
    <row r="31" spans="1:7" x14ac:dyDescent="0.3">
      <c r="A31" s="12">
        <f>IF(Crowdfunding!G30="Successful",+Crowdfunding!H30)</f>
        <v>2220</v>
      </c>
      <c r="C31" s="12" t="b">
        <f>IF(Crowdfunding!G30="failed", +Crowdfunding!H30)</f>
        <v>0</v>
      </c>
      <c r="E31" s="12">
        <v>67</v>
      </c>
      <c r="G31" s="12">
        <v>10</v>
      </c>
    </row>
    <row r="32" spans="1:7" x14ac:dyDescent="0.3">
      <c r="A32" s="12">
        <f>IF(Crowdfunding!G31="Successful",+Crowdfunding!H31)</f>
        <v>1606</v>
      </c>
      <c r="C32" s="12" t="b">
        <f>IF(Crowdfunding!G31="failed", +Crowdfunding!H31)</f>
        <v>0</v>
      </c>
      <c r="E32" s="12">
        <v>68</v>
      </c>
      <c r="G32" s="12">
        <v>12</v>
      </c>
    </row>
    <row r="33" spans="1:7" x14ac:dyDescent="0.3">
      <c r="A33" s="12">
        <f>IF(Crowdfunding!G32="Successful",+Crowdfunding!H32)</f>
        <v>129</v>
      </c>
      <c r="C33" s="12" t="b">
        <f>IF(Crowdfunding!G32="failed", +Crowdfunding!H32)</f>
        <v>0</v>
      </c>
      <c r="E33" s="12">
        <v>69</v>
      </c>
      <c r="G33" s="12">
        <v>12</v>
      </c>
    </row>
    <row r="34" spans="1:7" x14ac:dyDescent="0.3">
      <c r="A34" s="12">
        <f>IF(Crowdfunding!G33="Successful",+Crowdfunding!H33)</f>
        <v>226</v>
      </c>
      <c r="C34" s="12" t="b">
        <f>IF(Crowdfunding!G33="failed", +Crowdfunding!H33)</f>
        <v>0</v>
      </c>
      <c r="E34" s="12">
        <v>69</v>
      </c>
      <c r="G34" s="12">
        <v>13</v>
      </c>
    </row>
    <row r="35" spans="1:7" x14ac:dyDescent="0.3">
      <c r="A35" s="12" t="b">
        <f>IF(Crowdfunding!G34="Successful",+Crowdfunding!H34)</f>
        <v>0</v>
      </c>
      <c r="C35" s="12">
        <f>IF(Crowdfunding!G34="failed", +Crowdfunding!H34)</f>
        <v>2307</v>
      </c>
      <c r="E35" s="12">
        <v>70</v>
      </c>
      <c r="G35" s="12">
        <v>13</v>
      </c>
    </row>
    <row r="36" spans="1:7" x14ac:dyDescent="0.3">
      <c r="A36" s="12">
        <f>IF(Crowdfunding!G35="Successful",+Crowdfunding!H35)</f>
        <v>5419</v>
      </c>
      <c r="C36" s="12" t="b">
        <f>IF(Crowdfunding!G35="failed", +Crowdfunding!H35)</f>
        <v>0</v>
      </c>
      <c r="E36" s="12">
        <v>71</v>
      </c>
      <c r="G36" s="12">
        <v>14</v>
      </c>
    </row>
    <row r="37" spans="1:7" x14ac:dyDescent="0.3">
      <c r="A37" s="12">
        <f>IF(Crowdfunding!G36="Successful",+Crowdfunding!H36)</f>
        <v>165</v>
      </c>
      <c r="C37" s="12" t="b">
        <f>IF(Crowdfunding!G36="failed", +Crowdfunding!H36)</f>
        <v>0</v>
      </c>
      <c r="E37" s="12">
        <v>72</v>
      </c>
      <c r="G37" s="12">
        <v>14</v>
      </c>
    </row>
    <row r="38" spans="1:7" x14ac:dyDescent="0.3">
      <c r="A38" s="12">
        <f>IF(Crowdfunding!G37="Successful",+Crowdfunding!H37)</f>
        <v>1965</v>
      </c>
      <c r="C38" s="12" t="b">
        <f>IF(Crowdfunding!G37="failed", +Crowdfunding!H37)</f>
        <v>0</v>
      </c>
      <c r="E38" s="12">
        <v>76</v>
      </c>
      <c r="G38" s="12">
        <v>15</v>
      </c>
    </row>
    <row r="39" spans="1:7" x14ac:dyDescent="0.3">
      <c r="A39" s="12">
        <f>IF(Crowdfunding!G38="Successful",+Crowdfunding!H38)</f>
        <v>16</v>
      </c>
      <c r="C39" s="12" t="b">
        <f>IF(Crowdfunding!G38="failed", +Crowdfunding!H38)</f>
        <v>0</v>
      </c>
      <c r="E39" s="12">
        <v>76</v>
      </c>
      <c r="G39" s="12">
        <v>15</v>
      </c>
    </row>
    <row r="40" spans="1:7" x14ac:dyDescent="0.3">
      <c r="A40" s="12">
        <f>IF(Crowdfunding!G39="Successful",+Crowdfunding!H39)</f>
        <v>107</v>
      </c>
      <c r="C40" s="12" t="b">
        <f>IF(Crowdfunding!G39="failed", +Crowdfunding!H39)</f>
        <v>0</v>
      </c>
      <c r="E40" s="12">
        <v>78</v>
      </c>
      <c r="G40" s="12">
        <v>15</v>
      </c>
    </row>
    <row r="41" spans="1:7" x14ac:dyDescent="0.3">
      <c r="A41" s="12">
        <f>IF(Crowdfunding!G40="Successful",+Crowdfunding!H40)</f>
        <v>134</v>
      </c>
      <c r="C41" s="12" t="b">
        <f>IF(Crowdfunding!G40="failed", +Crowdfunding!H40)</f>
        <v>0</v>
      </c>
      <c r="E41" s="12">
        <v>78</v>
      </c>
      <c r="G41" s="12">
        <v>15</v>
      </c>
    </row>
    <row r="42" spans="1:7" x14ac:dyDescent="0.3">
      <c r="A42" s="12" t="b">
        <f>IF(Crowdfunding!G41="Successful",+Crowdfunding!H41)</f>
        <v>0</v>
      </c>
      <c r="C42" s="12">
        <f>IF(Crowdfunding!G41="failed", +Crowdfunding!H41)</f>
        <v>88</v>
      </c>
      <c r="E42" s="12">
        <v>80</v>
      </c>
      <c r="G42" s="12">
        <v>15</v>
      </c>
    </row>
    <row r="43" spans="1:7" x14ac:dyDescent="0.3">
      <c r="A43" s="12">
        <f>IF(Crowdfunding!G42="Successful",+Crowdfunding!H42)</f>
        <v>198</v>
      </c>
      <c r="C43" s="12" t="b">
        <f>IF(Crowdfunding!G42="failed", +Crowdfunding!H42)</f>
        <v>0</v>
      </c>
      <c r="E43" s="12">
        <v>80</v>
      </c>
      <c r="G43" s="12">
        <v>15</v>
      </c>
    </row>
    <row r="44" spans="1:7" x14ac:dyDescent="0.3">
      <c r="A44" s="12">
        <f>IF(Crowdfunding!G43="Successful",+Crowdfunding!H43)</f>
        <v>111</v>
      </c>
      <c r="C44" s="12" t="b">
        <f>IF(Crowdfunding!G43="failed", +Crowdfunding!H43)</f>
        <v>0</v>
      </c>
      <c r="E44" s="12">
        <v>80</v>
      </c>
      <c r="G44" s="12">
        <v>16</v>
      </c>
    </row>
    <row r="45" spans="1:7" x14ac:dyDescent="0.3">
      <c r="A45" s="12">
        <f>IF(Crowdfunding!G44="Successful",+Crowdfunding!H44)</f>
        <v>222</v>
      </c>
      <c r="C45" s="12" t="b">
        <f>IF(Crowdfunding!G44="failed", +Crowdfunding!H44)</f>
        <v>0</v>
      </c>
      <c r="E45" s="12">
        <v>80</v>
      </c>
      <c r="G45" s="12">
        <v>16</v>
      </c>
    </row>
    <row r="46" spans="1:7" x14ac:dyDescent="0.3">
      <c r="A46" s="12">
        <f>IF(Crowdfunding!G45="Successful",+Crowdfunding!H45)</f>
        <v>6212</v>
      </c>
      <c r="C46" s="12" t="b">
        <f>IF(Crowdfunding!G45="failed", +Crowdfunding!H45)</f>
        <v>0</v>
      </c>
      <c r="E46" s="12">
        <v>80</v>
      </c>
      <c r="G46" s="12">
        <v>16</v>
      </c>
    </row>
    <row r="47" spans="1:7" x14ac:dyDescent="0.3">
      <c r="A47" s="12">
        <f>IF(Crowdfunding!G46="Successful",+Crowdfunding!H46)</f>
        <v>98</v>
      </c>
      <c r="C47" s="12" t="b">
        <f>IF(Crowdfunding!G46="failed", +Crowdfunding!H46)</f>
        <v>0</v>
      </c>
      <c r="E47" s="12">
        <v>80</v>
      </c>
      <c r="G47" s="12">
        <v>16</v>
      </c>
    </row>
    <row r="48" spans="1:7" x14ac:dyDescent="0.3">
      <c r="A48" s="12" t="b">
        <f>IF(Crowdfunding!G47="Successful",+Crowdfunding!H47)</f>
        <v>0</v>
      </c>
      <c r="C48" s="12">
        <f>IF(Crowdfunding!G47="failed", +Crowdfunding!H47)</f>
        <v>48</v>
      </c>
      <c r="E48" s="12">
        <v>81</v>
      </c>
      <c r="G48" s="12">
        <v>17</v>
      </c>
    </row>
    <row r="49" spans="1:7" x14ac:dyDescent="0.3">
      <c r="A49" s="12">
        <f>IF(Crowdfunding!G48="Successful",+Crowdfunding!H48)</f>
        <v>92</v>
      </c>
      <c r="C49" s="12" t="b">
        <f>IF(Crowdfunding!G48="failed", +Crowdfunding!H48)</f>
        <v>0</v>
      </c>
      <c r="E49" s="12">
        <v>82</v>
      </c>
      <c r="G49" s="12">
        <v>17</v>
      </c>
    </row>
    <row r="50" spans="1:7" x14ac:dyDescent="0.3">
      <c r="A50" s="12">
        <f>IF(Crowdfunding!G49="Successful",+Crowdfunding!H49)</f>
        <v>149</v>
      </c>
      <c r="C50" s="12" t="b">
        <f>IF(Crowdfunding!G49="failed", +Crowdfunding!H49)</f>
        <v>0</v>
      </c>
      <c r="E50" s="12">
        <v>82</v>
      </c>
      <c r="G50" s="12">
        <v>17</v>
      </c>
    </row>
    <row r="51" spans="1:7" x14ac:dyDescent="0.3">
      <c r="A51" s="12">
        <f>IF(Crowdfunding!G50="Successful",+Crowdfunding!H50)</f>
        <v>2431</v>
      </c>
      <c r="C51" s="12" t="b">
        <f>IF(Crowdfunding!G50="failed", +Crowdfunding!H50)</f>
        <v>0</v>
      </c>
      <c r="E51" s="12">
        <v>83</v>
      </c>
      <c r="G51" s="12">
        <v>18</v>
      </c>
    </row>
    <row r="52" spans="1:7" x14ac:dyDescent="0.3">
      <c r="A52" s="12">
        <f>IF(Crowdfunding!G51="Successful",+Crowdfunding!H51)</f>
        <v>303</v>
      </c>
      <c r="C52" s="12" t="b">
        <f>IF(Crowdfunding!G51="failed", +Crowdfunding!H51)</f>
        <v>0</v>
      </c>
      <c r="E52" s="12">
        <v>83</v>
      </c>
      <c r="G52" s="12">
        <v>18</v>
      </c>
    </row>
    <row r="53" spans="1:7" x14ac:dyDescent="0.3">
      <c r="A53" s="12" t="b">
        <f>IF(Crowdfunding!G52="Successful",+Crowdfunding!H52)</f>
        <v>0</v>
      </c>
      <c r="C53" s="12">
        <f>IF(Crowdfunding!G52="failed", +Crowdfunding!H52)</f>
        <v>1</v>
      </c>
      <c r="E53" s="12">
        <v>84</v>
      </c>
      <c r="G53" s="12">
        <v>19</v>
      </c>
    </row>
    <row r="54" spans="1:7" x14ac:dyDescent="0.3">
      <c r="A54" s="12" t="b">
        <f>IF(Crowdfunding!G53="Successful",+Crowdfunding!H53)</f>
        <v>0</v>
      </c>
      <c r="C54" s="12">
        <f>IF(Crowdfunding!G53="failed", +Crowdfunding!H53)</f>
        <v>1467</v>
      </c>
      <c r="E54" s="12">
        <v>84</v>
      </c>
      <c r="G54" s="12">
        <v>19</v>
      </c>
    </row>
    <row r="55" spans="1:7" x14ac:dyDescent="0.3">
      <c r="A55" s="12" t="b">
        <f>IF(Crowdfunding!G54="Successful",+Crowdfunding!H54)</f>
        <v>0</v>
      </c>
      <c r="C55" s="12">
        <f>IF(Crowdfunding!G54="failed", +Crowdfunding!H54)</f>
        <v>75</v>
      </c>
      <c r="E55" s="12">
        <v>85</v>
      </c>
      <c r="G55" s="12">
        <v>19</v>
      </c>
    </row>
    <row r="56" spans="1:7" x14ac:dyDescent="0.3">
      <c r="A56" s="12">
        <f>IF(Crowdfunding!G55="Successful",+Crowdfunding!H55)</f>
        <v>209</v>
      </c>
      <c r="C56" s="12" t="b">
        <f>IF(Crowdfunding!G55="failed", +Crowdfunding!H55)</f>
        <v>0</v>
      </c>
      <c r="E56" s="12">
        <v>85</v>
      </c>
      <c r="G56" s="12">
        <v>21</v>
      </c>
    </row>
    <row r="57" spans="1:7" x14ac:dyDescent="0.3">
      <c r="A57" s="12" t="b">
        <f>IF(Crowdfunding!G56="Successful",+Crowdfunding!H56)</f>
        <v>0</v>
      </c>
      <c r="C57" s="12">
        <f>IF(Crowdfunding!G56="failed", +Crowdfunding!H56)</f>
        <v>120</v>
      </c>
      <c r="E57" s="12">
        <v>85</v>
      </c>
      <c r="G57" s="12">
        <v>21</v>
      </c>
    </row>
    <row r="58" spans="1:7" x14ac:dyDescent="0.3">
      <c r="A58" s="12">
        <f>IF(Crowdfunding!G57="Successful",+Crowdfunding!H57)</f>
        <v>131</v>
      </c>
      <c r="C58" s="12" t="b">
        <f>IF(Crowdfunding!G57="failed", +Crowdfunding!H57)</f>
        <v>0</v>
      </c>
      <c r="E58" s="12">
        <v>85</v>
      </c>
      <c r="G58" s="12">
        <v>21</v>
      </c>
    </row>
    <row r="59" spans="1:7" x14ac:dyDescent="0.3">
      <c r="A59" s="12">
        <f>IF(Crowdfunding!G58="Successful",+Crowdfunding!H58)</f>
        <v>164</v>
      </c>
      <c r="C59" s="12" t="b">
        <f>IF(Crowdfunding!G58="failed", +Crowdfunding!H58)</f>
        <v>0</v>
      </c>
      <c r="E59" s="12">
        <v>85</v>
      </c>
      <c r="G59" s="12">
        <v>22</v>
      </c>
    </row>
    <row r="60" spans="1:7" x14ac:dyDescent="0.3">
      <c r="A60" s="12">
        <f>IF(Crowdfunding!G59="Successful",+Crowdfunding!H59)</f>
        <v>201</v>
      </c>
      <c r="C60" s="12" t="b">
        <f>IF(Crowdfunding!G59="failed", +Crowdfunding!H59)</f>
        <v>0</v>
      </c>
      <c r="E60" s="12">
        <v>85</v>
      </c>
      <c r="G60" s="12">
        <v>23</v>
      </c>
    </row>
    <row r="61" spans="1:7" x14ac:dyDescent="0.3">
      <c r="A61" s="12">
        <f>IF(Crowdfunding!G60="Successful",+Crowdfunding!H60)</f>
        <v>211</v>
      </c>
      <c r="C61" s="12" t="b">
        <f>IF(Crowdfunding!G60="failed", +Crowdfunding!H60)</f>
        <v>0</v>
      </c>
      <c r="E61" s="12">
        <v>86</v>
      </c>
      <c r="G61" s="12">
        <v>24</v>
      </c>
    </row>
    <row r="62" spans="1:7" x14ac:dyDescent="0.3">
      <c r="A62" s="12">
        <f>IF(Crowdfunding!G61="Successful",+Crowdfunding!H61)</f>
        <v>128</v>
      </c>
      <c r="C62" s="12" t="b">
        <f>IF(Crowdfunding!G61="failed", +Crowdfunding!H61)</f>
        <v>0</v>
      </c>
      <c r="E62" s="12">
        <v>86</v>
      </c>
      <c r="G62" s="12">
        <v>24</v>
      </c>
    </row>
    <row r="63" spans="1:7" x14ac:dyDescent="0.3">
      <c r="A63" s="12">
        <f>IF(Crowdfunding!G62="Successful",+Crowdfunding!H62)</f>
        <v>1600</v>
      </c>
      <c r="C63" s="12" t="b">
        <f>IF(Crowdfunding!G62="failed", +Crowdfunding!H62)</f>
        <v>0</v>
      </c>
      <c r="E63" s="12">
        <v>86</v>
      </c>
      <c r="G63" s="12">
        <v>24</v>
      </c>
    </row>
    <row r="64" spans="1:7" x14ac:dyDescent="0.3">
      <c r="A64" s="12" t="b">
        <f>IF(Crowdfunding!G63="Successful",+Crowdfunding!H63)</f>
        <v>0</v>
      </c>
      <c r="C64" s="12">
        <f>IF(Crowdfunding!G63="failed", +Crowdfunding!H63)</f>
        <v>2253</v>
      </c>
      <c r="E64" s="12">
        <v>87</v>
      </c>
      <c r="G64" s="12">
        <v>25</v>
      </c>
    </row>
    <row r="65" spans="1:7" x14ac:dyDescent="0.3">
      <c r="A65" s="12">
        <f>IF(Crowdfunding!G64="Successful",+Crowdfunding!H64)</f>
        <v>249</v>
      </c>
      <c r="C65" s="12" t="b">
        <f>IF(Crowdfunding!G64="failed", +Crowdfunding!H64)</f>
        <v>0</v>
      </c>
      <c r="E65" s="12">
        <v>87</v>
      </c>
      <c r="G65" s="12">
        <v>25</v>
      </c>
    </row>
    <row r="66" spans="1:7" x14ac:dyDescent="0.3">
      <c r="A66" s="12" t="b">
        <f>IF(Crowdfunding!G65="Successful",+Crowdfunding!H65)</f>
        <v>0</v>
      </c>
      <c r="C66" s="12">
        <f>IF(Crowdfunding!G65="failed", +Crowdfunding!H65)</f>
        <v>5</v>
      </c>
      <c r="E66" s="12">
        <v>87</v>
      </c>
      <c r="G66" s="12">
        <v>26</v>
      </c>
    </row>
    <row r="67" spans="1:7" x14ac:dyDescent="0.3">
      <c r="A67" s="12" t="b">
        <f>IF(Crowdfunding!G66="Successful",+Crowdfunding!H66)</f>
        <v>0</v>
      </c>
      <c r="C67" s="12">
        <f>IF(Crowdfunding!G66="failed", +Crowdfunding!H66)</f>
        <v>38</v>
      </c>
      <c r="E67" s="12">
        <v>88</v>
      </c>
      <c r="G67" s="12">
        <v>26</v>
      </c>
    </row>
    <row r="68" spans="1:7" x14ac:dyDescent="0.3">
      <c r="A68" s="12">
        <f>IF(Crowdfunding!G67="Successful",+Crowdfunding!H67)</f>
        <v>236</v>
      </c>
      <c r="C68" s="12" t="b">
        <f>IF(Crowdfunding!G67="failed", +Crowdfunding!H67)</f>
        <v>0</v>
      </c>
      <c r="E68" s="12">
        <v>88</v>
      </c>
      <c r="G68" s="12">
        <v>26</v>
      </c>
    </row>
    <row r="69" spans="1:7" x14ac:dyDescent="0.3">
      <c r="A69" s="12" t="b">
        <f>IF(Crowdfunding!G68="Successful",+Crowdfunding!H68)</f>
        <v>0</v>
      </c>
      <c r="C69" s="12">
        <f>IF(Crowdfunding!G68="failed", +Crowdfunding!H68)</f>
        <v>12</v>
      </c>
      <c r="E69" s="12">
        <v>88</v>
      </c>
      <c r="G69" s="12">
        <v>27</v>
      </c>
    </row>
    <row r="70" spans="1:7" x14ac:dyDescent="0.3">
      <c r="A70" s="12">
        <f>IF(Crowdfunding!G69="Successful",+Crowdfunding!H69)</f>
        <v>4065</v>
      </c>
      <c r="C70" s="12" t="b">
        <f>IF(Crowdfunding!G69="failed", +Crowdfunding!H69)</f>
        <v>0</v>
      </c>
      <c r="E70" s="12">
        <v>88</v>
      </c>
      <c r="G70" s="12">
        <v>27</v>
      </c>
    </row>
    <row r="71" spans="1:7" x14ac:dyDescent="0.3">
      <c r="A71" s="12">
        <f>IF(Crowdfunding!G70="Successful",+Crowdfunding!H70)</f>
        <v>246</v>
      </c>
      <c r="C71" s="12" t="b">
        <f>IF(Crowdfunding!G70="failed", +Crowdfunding!H70)</f>
        <v>0</v>
      </c>
      <c r="E71" s="12">
        <v>89</v>
      </c>
      <c r="G71" s="12">
        <v>29</v>
      </c>
    </row>
    <row r="72" spans="1:7" x14ac:dyDescent="0.3">
      <c r="A72" s="12" t="b">
        <f>IF(Crowdfunding!G71="Successful",+Crowdfunding!H71)</f>
        <v>0</v>
      </c>
      <c r="C72" s="12" t="b">
        <f>IF(Crowdfunding!G71="failed", +Crowdfunding!H71)</f>
        <v>0</v>
      </c>
      <c r="E72" s="12">
        <v>89</v>
      </c>
      <c r="G72" s="12">
        <v>30</v>
      </c>
    </row>
    <row r="73" spans="1:7" x14ac:dyDescent="0.3">
      <c r="A73" s="12">
        <f>IF(Crowdfunding!G72="Successful",+Crowdfunding!H72)</f>
        <v>2475</v>
      </c>
      <c r="C73" s="12" t="b">
        <f>IF(Crowdfunding!G72="failed", +Crowdfunding!H72)</f>
        <v>0</v>
      </c>
      <c r="E73" s="12">
        <v>91</v>
      </c>
      <c r="G73" s="12">
        <v>30</v>
      </c>
    </row>
    <row r="74" spans="1:7" x14ac:dyDescent="0.3">
      <c r="A74" s="12">
        <f>IF(Crowdfunding!G73="Successful",+Crowdfunding!H73)</f>
        <v>76</v>
      </c>
      <c r="C74" s="12" t="b">
        <f>IF(Crowdfunding!G73="failed", +Crowdfunding!H73)</f>
        <v>0</v>
      </c>
      <c r="E74" s="12">
        <v>92</v>
      </c>
      <c r="G74" s="12">
        <v>31</v>
      </c>
    </row>
    <row r="75" spans="1:7" x14ac:dyDescent="0.3">
      <c r="A75" s="12">
        <f>IF(Crowdfunding!G74="Successful",+Crowdfunding!H74)</f>
        <v>54</v>
      </c>
      <c r="C75" s="12" t="b">
        <f>IF(Crowdfunding!G74="failed", +Crowdfunding!H74)</f>
        <v>0</v>
      </c>
      <c r="E75" s="12">
        <v>92</v>
      </c>
      <c r="G75" s="12">
        <v>31</v>
      </c>
    </row>
    <row r="76" spans="1:7" x14ac:dyDescent="0.3">
      <c r="A76" s="12">
        <f>IF(Crowdfunding!G75="Successful",+Crowdfunding!H75)</f>
        <v>88</v>
      </c>
      <c r="C76" s="12" t="b">
        <f>IF(Crowdfunding!G75="failed", +Crowdfunding!H75)</f>
        <v>0</v>
      </c>
      <c r="E76" s="12">
        <v>92</v>
      </c>
      <c r="G76" s="12">
        <v>31</v>
      </c>
    </row>
    <row r="77" spans="1:7" x14ac:dyDescent="0.3">
      <c r="A77" s="12">
        <f>IF(Crowdfunding!G76="Successful",+Crowdfunding!H76)</f>
        <v>85</v>
      </c>
      <c r="C77" s="12" t="b">
        <f>IF(Crowdfunding!G76="failed", +Crowdfunding!H76)</f>
        <v>0</v>
      </c>
      <c r="E77" s="12">
        <v>92</v>
      </c>
      <c r="G77" s="12">
        <v>31</v>
      </c>
    </row>
    <row r="78" spans="1:7" x14ac:dyDescent="0.3">
      <c r="A78" s="12">
        <f>IF(Crowdfunding!G77="Successful",+Crowdfunding!H77)</f>
        <v>170</v>
      </c>
      <c r="C78" s="12" t="b">
        <f>IF(Crowdfunding!G77="failed", +Crowdfunding!H77)</f>
        <v>0</v>
      </c>
      <c r="E78" s="12">
        <v>92</v>
      </c>
      <c r="G78" s="12">
        <v>31</v>
      </c>
    </row>
    <row r="79" spans="1:7" x14ac:dyDescent="0.3">
      <c r="A79" s="12" t="b">
        <f>IF(Crowdfunding!G78="Successful",+Crowdfunding!H78)</f>
        <v>0</v>
      </c>
      <c r="C79" s="12">
        <f>IF(Crowdfunding!G78="failed", +Crowdfunding!H78)</f>
        <v>1684</v>
      </c>
      <c r="E79" s="12">
        <v>93</v>
      </c>
      <c r="G79" s="12">
        <v>32</v>
      </c>
    </row>
    <row r="80" spans="1:7" x14ac:dyDescent="0.3">
      <c r="A80" s="12" t="b">
        <f>IF(Crowdfunding!G79="Successful",+Crowdfunding!H79)</f>
        <v>0</v>
      </c>
      <c r="C80" s="12">
        <f>IF(Crowdfunding!G79="failed", +Crowdfunding!H79)</f>
        <v>56</v>
      </c>
      <c r="E80" s="12">
        <v>94</v>
      </c>
      <c r="G80" s="12">
        <v>32</v>
      </c>
    </row>
    <row r="81" spans="1:7" x14ac:dyDescent="0.3">
      <c r="A81" s="12">
        <f>IF(Crowdfunding!G80="Successful",+Crowdfunding!H80)</f>
        <v>330</v>
      </c>
      <c r="C81" s="12" t="b">
        <f>IF(Crowdfunding!G80="failed", +Crowdfunding!H80)</f>
        <v>0</v>
      </c>
      <c r="E81" s="12">
        <v>94</v>
      </c>
      <c r="G81" s="12">
        <v>33</v>
      </c>
    </row>
    <row r="82" spans="1:7" x14ac:dyDescent="0.3">
      <c r="A82" s="12" t="b">
        <f>IF(Crowdfunding!G81="Successful",+Crowdfunding!H81)</f>
        <v>0</v>
      </c>
      <c r="C82" s="12">
        <f>IF(Crowdfunding!G81="failed", +Crowdfunding!H81)</f>
        <v>838</v>
      </c>
      <c r="E82" s="12">
        <v>94</v>
      </c>
      <c r="G82" s="12">
        <v>33</v>
      </c>
    </row>
    <row r="83" spans="1:7" x14ac:dyDescent="0.3">
      <c r="A83" s="12">
        <f>IF(Crowdfunding!G82="Successful",+Crowdfunding!H82)</f>
        <v>127</v>
      </c>
      <c r="C83" s="12" t="b">
        <f>IF(Crowdfunding!G82="failed", +Crowdfunding!H82)</f>
        <v>0</v>
      </c>
      <c r="E83" s="12">
        <v>95</v>
      </c>
      <c r="G83" s="12">
        <v>33</v>
      </c>
    </row>
    <row r="84" spans="1:7" x14ac:dyDescent="0.3">
      <c r="A84" s="12">
        <f>IF(Crowdfunding!G83="Successful",+Crowdfunding!H83)</f>
        <v>411</v>
      </c>
      <c r="C84" s="12" t="b">
        <f>IF(Crowdfunding!G83="failed", +Crowdfunding!H83)</f>
        <v>0</v>
      </c>
      <c r="E84" s="12">
        <v>96</v>
      </c>
      <c r="G84" s="12">
        <v>34</v>
      </c>
    </row>
    <row r="85" spans="1:7" x14ac:dyDescent="0.3">
      <c r="A85" s="12">
        <f>IF(Crowdfunding!G84="Successful",+Crowdfunding!H84)</f>
        <v>180</v>
      </c>
      <c r="C85" s="12" t="b">
        <f>IF(Crowdfunding!G84="failed", +Crowdfunding!H84)</f>
        <v>0</v>
      </c>
      <c r="E85" s="12">
        <v>96</v>
      </c>
      <c r="G85" s="12">
        <v>35</v>
      </c>
    </row>
    <row r="86" spans="1:7" x14ac:dyDescent="0.3">
      <c r="A86" s="12" t="b">
        <f>IF(Crowdfunding!G85="Successful",+Crowdfunding!H85)</f>
        <v>0</v>
      </c>
      <c r="C86" s="12">
        <f>IF(Crowdfunding!G85="failed", +Crowdfunding!H85)</f>
        <v>1000</v>
      </c>
      <c r="E86" s="12">
        <v>96</v>
      </c>
      <c r="G86" s="12">
        <v>35</v>
      </c>
    </row>
    <row r="87" spans="1:7" x14ac:dyDescent="0.3">
      <c r="A87" s="12">
        <f>IF(Crowdfunding!G86="Successful",+Crowdfunding!H86)</f>
        <v>374</v>
      </c>
      <c r="C87" s="12" t="b">
        <f>IF(Crowdfunding!G86="failed", +Crowdfunding!H86)</f>
        <v>0</v>
      </c>
      <c r="E87" s="12">
        <v>97</v>
      </c>
      <c r="G87" s="12">
        <v>35</v>
      </c>
    </row>
    <row r="88" spans="1:7" x14ac:dyDescent="0.3">
      <c r="A88" s="12">
        <f>IF(Crowdfunding!G87="Successful",+Crowdfunding!H87)</f>
        <v>71</v>
      </c>
      <c r="C88" s="12" t="b">
        <f>IF(Crowdfunding!G87="failed", +Crowdfunding!H87)</f>
        <v>0</v>
      </c>
      <c r="E88" s="12">
        <v>98</v>
      </c>
      <c r="G88" s="12">
        <v>36</v>
      </c>
    </row>
    <row r="89" spans="1:7" x14ac:dyDescent="0.3">
      <c r="A89" s="12">
        <f>IF(Crowdfunding!G88="Successful",+Crowdfunding!H88)</f>
        <v>203</v>
      </c>
      <c r="C89" s="12" t="b">
        <f>IF(Crowdfunding!G88="failed", +Crowdfunding!H88)</f>
        <v>0</v>
      </c>
      <c r="E89" s="12">
        <v>98</v>
      </c>
      <c r="G89" s="12">
        <v>37</v>
      </c>
    </row>
    <row r="90" spans="1:7" x14ac:dyDescent="0.3">
      <c r="A90" s="12" t="b">
        <f>IF(Crowdfunding!G89="Successful",+Crowdfunding!H89)</f>
        <v>0</v>
      </c>
      <c r="C90" s="12">
        <f>IF(Crowdfunding!G89="failed", +Crowdfunding!H89)</f>
        <v>1482</v>
      </c>
      <c r="E90" s="12">
        <v>100</v>
      </c>
      <c r="G90" s="12">
        <v>37</v>
      </c>
    </row>
    <row r="91" spans="1:7" x14ac:dyDescent="0.3">
      <c r="A91" s="12">
        <f>IF(Crowdfunding!G90="Successful",+Crowdfunding!H90)</f>
        <v>113</v>
      </c>
      <c r="C91" s="12" t="b">
        <f>IF(Crowdfunding!G90="failed", +Crowdfunding!H90)</f>
        <v>0</v>
      </c>
      <c r="E91" s="12">
        <v>100</v>
      </c>
      <c r="G91" s="12">
        <v>37</v>
      </c>
    </row>
    <row r="92" spans="1:7" x14ac:dyDescent="0.3">
      <c r="A92" s="12">
        <f>IF(Crowdfunding!G91="Successful",+Crowdfunding!H91)</f>
        <v>96</v>
      </c>
      <c r="C92" s="12" t="b">
        <f>IF(Crowdfunding!G91="failed", +Crowdfunding!H91)</f>
        <v>0</v>
      </c>
      <c r="E92" s="12">
        <v>101</v>
      </c>
      <c r="G92" s="12">
        <v>38</v>
      </c>
    </row>
    <row r="93" spans="1:7" x14ac:dyDescent="0.3">
      <c r="A93" s="12" t="b">
        <f>IF(Crowdfunding!G92="Successful",+Crowdfunding!H92)</f>
        <v>0</v>
      </c>
      <c r="C93" s="12">
        <f>IF(Crowdfunding!G92="failed", +Crowdfunding!H92)</f>
        <v>106</v>
      </c>
      <c r="E93" s="12">
        <v>101</v>
      </c>
      <c r="G93" s="12">
        <v>38</v>
      </c>
    </row>
    <row r="94" spans="1:7" x14ac:dyDescent="0.3">
      <c r="A94" s="12" t="b">
        <f>IF(Crowdfunding!G93="Successful",+Crowdfunding!H93)</f>
        <v>0</v>
      </c>
      <c r="C94" s="12">
        <f>IF(Crowdfunding!G93="failed", +Crowdfunding!H93)</f>
        <v>679</v>
      </c>
      <c r="E94" s="12">
        <v>102</v>
      </c>
      <c r="G94" s="12">
        <v>38</v>
      </c>
    </row>
    <row r="95" spans="1:7" x14ac:dyDescent="0.3">
      <c r="A95" s="12">
        <f>IF(Crowdfunding!G94="Successful",+Crowdfunding!H94)</f>
        <v>498</v>
      </c>
      <c r="C95" s="12" t="b">
        <f>IF(Crowdfunding!G94="failed", +Crowdfunding!H94)</f>
        <v>0</v>
      </c>
      <c r="E95" s="12">
        <v>102</v>
      </c>
      <c r="G95" s="12">
        <v>39</v>
      </c>
    </row>
    <row r="96" spans="1:7" x14ac:dyDescent="0.3">
      <c r="A96" s="12" t="b">
        <f>IF(Crowdfunding!G95="Successful",+Crowdfunding!H95)</f>
        <v>0</v>
      </c>
      <c r="C96" s="12" t="b">
        <f>IF(Crowdfunding!G95="failed", +Crowdfunding!H95)</f>
        <v>0</v>
      </c>
      <c r="E96" s="12">
        <v>103</v>
      </c>
      <c r="G96" s="12">
        <v>40</v>
      </c>
    </row>
    <row r="97" spans="1:7" x14ac:dyDescent="0.3">
      <c r="A97" s="12">
        <f>IF(Crowdfunding!G96="Successful",+Crowdfunding!H96)</f>
        <v>180</v>
      </c>
      <c r="C97" s="12" t="b">
        <f>IF(Crowdfunding!G96="failed", +Crowdfunding!H96)</f>
        <v>0</v>
      </c>
      <c r="E97" s="12">
        <v>103</v>
      </c>
      <c r="G97" s="12">
        <v>40</v>
      </c>
    </row>
    <row r="98" spans="1:7" x14ac:dyDescent="0.3">
      <c r="A98" s="12">
        <f>IF(Crowdfunding!G97="Successful",+Crowdfunding!H97)</f>
        <v>27</v>
      </c>
      <c r="C98" s="12" t="b">
        <f>IF(Crowdfunding!G97="failed", +Crowdfunding!H97)</f>
        <v>0</v>
      </c>
      <c r="E98" s="12">
        <v>105</v>
      </c>
      <c r="G98" s="12">
        <v>40</v>
      </c>
    </row>
    <row r="99" spans="1:7" x14ac:dyDescent="0.3">
      <c r="A99" s="12">
        <f>IF(Crowdfunding!G98="Successful",+Crowdfunding!H98)</f>
        <v>2331</v>
      </c>
      <c r="C99" s="12" t="b">
        <f>IF(Crowdfunding!G98="failed", +Crowdfunding!H98)</f>
        <v>0</v>
      </c>
      <c r="E99" s="12">
        <v>106</v>
      </c>
      <c r="G99" s="12">
        <v>41</v>
      </c>
    </row>
    <row r="100" spans="1:7" x14ac:dyDescent="0.3">
      <c r="A100" s="12">
        <f>IF(Crowdfunding!G99="Successful",+Crowdfunding!H99)</f>
        <v>113</v>
      </c>
      <c r="C100" s="12" t="b">
        <f>IF(Crowdfunding!G99="failed", +Crowdfunding!H99)</f>
        <v>0</v>
      </c>
      <c r="E100" s="12">
        <v>106</v>
      </c>
      <c r="G100" s="12">
        <v>41</v>
      </c>
    </row>
    <row r="101" spans="1:7" x14ac:dyDescent="0.3">
      <c r="A101" s="12" t="b">
        <f>IF(Crowdfunding!G100="Successful",+Crowdfunding!H100)</f>
        <v>0</v>
      </c>
      <c r="C101" s="12">
        <f>IF(Crowdfunding!G100="failed", +Crowdfunding!H100)</f>
        <v>1220</v>
      </c>
      <c r="E101" s="12">
        <v>107</v>
      </c>
      <c r="G101" s="12">
        <v>42</v>
      </c>
    </row>
    <row r="102" spans="1:7" x14ac:dyDescent="0.3">
      <c r="A102" s="12">
        <f>IF(Crowdfunding!G101="Successful",+Crowdfunding!H101)</f>
        <v>164</v>
      </c>
      <c r="C102" s="12" t="b">
        <f>IF(Crowdfunding!G101="failed", +Crowdfunding!H101)</f>
        <v>0</v>
      </c>
      <c r="E102" s="12">
        <v>107</v>
      </c>
      <c r="G102" s="12">
        <v>44</v>
      </c>
    </row>
    <row r="103" spans="1:7" x14ac:dyDescent="0.3">
      <c r="A103" s="12" t="b">
        <f>IF(Crowdfunding!G102="Successful",+Crowdfunding!H102)</f>
        <v>0</v>
      </c>
      <c r="C103" s="12">
        <f>IF(Crowdfunding!G102="failed", +Crowdfunding!H102)</f>
        <v>1</v>
      </c>
      <c r="E103" s="12">
        <v>107</v>
      </c>
      <c r="G103" s="12">
        <v>44</v>
      </c>
    </row>
    <row r="104" spans="1:7" x14ac:dyDescent="0.3">
      <c r="A104" s="12">
        <f>IF(Crowdfunding!G103="Successful",+Crowdfunding!H103)</f>
        <v>164</v>
      </c>
      <c r="C104" s="12" t="b">
        <f>IF(Crowdfunding!G103="failed", +Crowdfunding!H103)</f>
        <v>0</v>
      </c>
      <c r="E104" s="12">
        <v>107</v>
      </c>
      <c r="G104" s="12">
        <v>45</v>
      </c>
    </row>
    <row r="105" spans="1:7" x14ac:dyDescent="0.3">
      <c r="A105" s="12">
        <f>IF(Crowdfunding!G104="Successful",+Crowdfunding!H104)</f>
        <v>336</v>
      </c>
      <c r="C105" s="12" t="b">
        <f>IF(Crowdfunding!G104="failed", +Crowdfunding!H104)</f>
        <v>0</v>
      </c>
      <c r="E105" s="12">
        <v>107</v>
      </c>
      <c r="G105" s="12">
        <v>46</v>
      </c>
    </row>
    <row r="106" spans="1:7" x14ac:dyDescent="0.3">
      <c r="A106" s="12" t="b">
        <f>IF(Crowdfunding!G105="Successful",+Crowdfunding!H105)</f>
        <v>0</v>
      </c>
      <c r="C106" s="12">
        <f>IF(Crowdfunding!G105="failed", +Crowdfunding!H105)</f>
        <v>37</v>
      </c>
      <c r="E106" s="12">
        <v>110</v>
      </c>
      <c r="G106" s="12">
        <v>47</v>
      </c>
    </row>
    <row r="107" spans="1:7" x14ac:dyDescent="0.3">
      <c r="A107" s="12">
        <f>IF(Crowdfunding!G106="Successful",+Crowdfunding!H106)</f>
        <v>1917</v>
      </c>
      <c r="C107" s="12" t="b">
        <f>IF(Crowdfunding!G106="failed", +Crowdfunding!H106)</f>
        <v>0</v>
      </c>
      <c r="E107" s="12">
        <v>110</v>
      </c>
      <c r="G107" s="12">
        <v>48</v>
      </c>
    </row>
    <row r="108" spans="1:7" x14ac:dyDescent="0.3">
      <c r="A108" s="12">
        <f>IF(Crowdfunding!G107="Successful",+Crowdfunding!H107)</f>
        <v>95</v>
      </c>
      <c r="C108" s="12" t="b">
        <f>IF(Crowdfunding!G107="failed", +Crowdfunding!H107)</f>
        <v>0</v>
      </c>
      <c r="E108" s="12">
        <v>110</v>
      </c>
      <c r="G108" s="12">
        <v>49</v>
      </c>
    </row>
    <row r="109" spans="1:7" x14ac:dyDescent="0.3">
      <c r="A109" s="12">
        <f>IF(Crowdfunding!G108="Successful",+Crowdfunding!H108)</f>
        <v>147</v>
      </c>
      <c r="C109" s="12" t="b">
        <f>IF(Crowdfunding!G108="failed", +Crowdfunding!H108)</f>
        <v>0</v>
      </c>
      <c r="E109" s="12">
        <v>110</v>
      </c>
      <c r="G109" s="12">
        <v>49</v>
      </c>
    </row>
    <row r="110" spans="1:7" x14ac:dyDescent="0.3">
      <c r="A110" s="12">
        <f>IF(Crowdfunding!G109="Successful",+Crowdfunding!H109)</f>
        <v>86</v>
      </c>
      <c r="C110" s="12" t="b">
        <f>IF(Crowdfunding!G109="failed", +Crowdfunding!H109)</f>
        <v>0</v>
      </c>
      <c r="E110" s="12">
        <v>111</v>
      </c>
      <c r="G110" s="12">
        <v>52</v>
      </c>
    </row>
    <row r="111" spans="1:7" x14ac:dyDescent="0.3">
      <c r="A111" s="12">
        <f>IF(Crowdfunding!G110="Successful",+Crowdfunding!H110)</f>
        <v>83</v>
      </c>
      <c r="C111" s="12" t="b">
        <f>IF(Crowdfunding!G110="failed", +Crowdfunding!H110)</f>
        <v>0</v>
      </c>
      <c r="E111" s="12">
        <v>112</v>
      </c>
      <c r="G111" s="12">
        <v>53</v>
      </c>
    </row>
    <row r="112" spans="1:7" x14ac:dyDescent="0.3">
      <c r="A112" s="12" t="b">
        <f>IF(Crowdfunding!G111="Successful",+Crowdfunding!H111)</f>
        <v>0</v>
      </c>
      <c r="C112" s="12">
        <f>IF(Crowdfunding!G111="failed", +Crowdfunding!H111)</f>
        <v>60</v>
      </c>
      <c r="E112" s="12">
        <v>112</v>
      </c>
      <c r="G112" s="12">
        <v>54</v>
      </c>
    </row>
    <row r="113" spans="1:7" x14ac:dyDescent="0.3">
      <c r="A113" s="12" t="b">
        <f>IF(Crowdfunding!G112="Successful",+Crowdfunding!H112)</f>
        <v>0</v>
      </c>
      <c r="C113" s="12">
        <f>IF(Crowdfunding!G112="failed", +Crowdfunding!H112)</f>
        <v>296</v>
      </c>
      <c r="E113" s="12">
        <v>112</v>
      </c>
      <c r="G113" s="12">
        <v>55</v>
      </c>
    </row>
    <row r="114" spans="1:7" x14ac:dyDescent="0.3">
      <c r="A114" s="12">
        <f>IF(Crowdfunding!G113="Successful",+Crowdfunding!H113)</f>
        <v>676</v>
      </c>
      <c r="C114" s="12" t="b">
        <f>IF(Crowdfunding!G113="failed", +Crowdfunding!H113)</f>
        <v>0</v>
      </c>
      <c r="E114" s="12">
        <v>113</v>
      </c>
      <c r="G114" s="12">
        <v>55</v>
      </c>
    </row>
    <row r="115" spans="1:7" x14ac:dyDescent="0.3">
      <c r="A115" s="12">
        <f>IF(Crowdfunding!G114="Successful",+Crowdfunding!H114)</f>
        <v>361</v>
      </c>
      <c r="C115" s="12" t="b">
        <f>IF(Crowdfunding!G114="failed", +Crowdfunding!H114)</f>
        <v>0</v>
      </c>
      <c r="E115" s="12">
        <v>113</v>
      </c>
      <c r="G115" s="12">
        <v>56</v>
      </c>
    </row>
    <row r="116" spans="1:7" x14ac:dyDescent="0.3">
      <c r="A116" s="12">
        <f>IF(Crowdfunding!G115="Successful",+Crowdfunding!H115)</f>
        <v>131</v>
      </c>
      <c r="C116" s="12" t="b">
        <f>IF(Crowdfunding!G115="failed", +Crowdfunding!H115)</f>
        <v>0</v>
      </c>
      <c r="E116" s="12">
        <v>114</v>
      </c>
      <c r="G116" s="12">
        <v>56</v>
      </c>
    </row>
    <row r="117" spans="1:7" x14ac:dyDescent="0.3">
      <c r="A117" s="12">
        <f>IF(Crowdfunding!G116="Successful",+Crowdfunding!H116)</f>
        <v>126</v>
      </c>
      <c r="C117" s="12" t="b">
        <f>IF(Crowdfunding!G116="failed", +Crowdfunding!H116)</f>
        <v>0</v>
      </c>
      <c r="E117" s="12">
        <v>114</v>
      </c>
      <c r="G117" s="12">
        <v>57</v>
      </c>
    </row>
    <row r="118" spans="1:7" x14ac:dyDescent="0.3">
      <c r="A118" s="12" t="b">
        <f>IF(Crowdfunding!G117="Successful",+Crowdfunding!H117)</f>
        <v>0</v>
      </c>
      <c r="C118" s="12">
        <f>IF(Crowdfunding!G117="failed", +Crowdfunding!H117)</f>
        <v>3304</v>
      </c>
      <c r="E118" s="12">
        <v>114</v>
      </c>
      <c r="G118" s="12">
        <v>57</v>
      </c>
    </row>
    <row r="119" spans="1:7" x14ac:dyDescent="0.3">
      <c r="A119" s="12" t="b">
        <f>IF(Crowdfunding!G118="Successful",+Crowdfunding!H118)</f>
        <v>0</v>
      </c>
      <c r="C119" s="12">
        <f>IF(Crowdfunding!G118="failed", +Crowdfunding!H118)</f>
        <v>73</v>
      </c>
      <c r="E119" s="12">
        <v>115</v>
      </c>
      <c r="G119" s="12">
        <v>58</v>
      </c>
    </row>
    <row r="120" spans="1:7" x14ac:dyDescent="0.3">
      <c r="A120" s="12">
        <f>IF(Crowdfunding!G119="Successful",+Crowdfunding!H119)</f>
        <v>275</v>
      </c>
      <c r="C120" s="12" t="b">
        <f>IF(Crowdfunding!G119="failed", +Crowdfunding!H119)</f>
        <v>0</v>
      </c>
      <c r="E120" s="12">
        <v>116</v>
      </c>
      <c r="G120" s="12">
        <v>60</v>
      </c>
    </row>
    <row r="121" spans="1:7" x14ac:dyDescent="0.3">
      <c r="A121" s="12">
        <f>IF(Crowdfunding!G120="Successful",+Crowdfunding!H120)</f>
        <v>67</v>
      </c>
      <c r="C121" s="12" t="b">
        <f>IF(Crowdfunding!G120="failed", +Crowdfunding!H120)</f>
        <v>0</v>
      </c>
      <c r="E121" s="12">
        <v>116</v>
      </c>
      <c r="G121" s="12">
        <v>62</v>
      </c>
    </row>
    <row r="122" spans="1:7" x14ac:dyDescent="0.3">
      <c r="A122" s="12">
        <f>IF(Crowdfunding!G121="Successful",+Crowdfunding!H121)</f>
        <v>154</v>
      </c>
      <c r="C122" s="12" t="b">
        <f>IF(Crowdfunding!G121="failed", +Crowdfunding!H121)</f>
        <v>0</v>
      </c>
      <c r="E122" s="12">
        <v>117</v>
      </c>
      <c r="G122" s="12">
        <v>62</v>
      </c>
    </row>
    <row r="123" spans="1:7" x14ac:dyDescent="0.3">
      <c r="A123" s="12">
        <f>IF(Crowdfunding!G122="Successful",+Crowdfunding!H122)</f>
        <v>1782</v>
      </c>
      <c r="C123" s="12" t="b">
        <f>IF(Crowdfunding!G122="failed", +Crowdfunding!H122)</f>
        <v>0</v>
      </c>
      <c r="E123" s="12">
        <v>117</v>
      </c>
      <c r="G123" s="12">
        <v>63</v>
      </c>
    </row>
    <row r="124" spans="1:7" x14ac:dyDescent="0.3">
      <c r="A124" s="12">
        <f>IF(Crowdfunding!G123="Successful",+Crowdfunding!H123)</f>
        <v>903</v>
      </c>
      <c r="C124" s="12" t="b">
        <f>IF(Crowdfunding!G123="failed", +Crowdfunding!H123)</f>
        <v>0</v>
      </c>
      <c r="E124" s="12">
        <v>119</v>
      </c>
      <c r="G124" s="12">
        <v>63</v>
      </c>
    </row>
    <row r="125" spans="1:7" x14ac:dyDescent="0.3">
      <c r="A125" s="12" t="b">
        <f>IF(Crowdfunding!G124="Successful",+Crowdfunding!H124)</f>
        <v>0</v>
      </c>
      <c r="C125" s="12">
        <f>IF(Crowdfunding!G124="failed", +Crowdfunding!H124)</f>
        <v>3387</v>
      </c>
      <c r="E125" s="12">
        <v>121</v>
      </c>
      <c r="G125" s="12">
        <v>64</v>
      </c>
    </row>
    <row r="126" spans="1:7" x14ac:dyDescent="0.3">
      <c r="A126" s="12" t="b">
        <f>IF(Crowdfunding!G125="Successful",+Crowdfunding!H125)</f>
        <v>0</v>
      </c>
      <c r="C126" s="12">
        <f>IF(Crowdfunding!G125="failed", +Crowdfunding!H125)</f>
        <v>662</v>
      </c>
      <c r="E126" s="12">
        <v>121</v>
      </c>
      <c r="G126" s="12">
        <v>64</v>
      </c>
    </row>
    <row r="127" spans="1:7" x14ac:dyDescent="0.3">
      <c r="A127" s="12">
        <f>IF(Crowdfunding!G126="Successful",+Crowdfunding!H126)</f>
        <v>94</v>
      </c>
      <c r="C127" s="12" t="b">
        <f>IF(Crowdfunding!G126="failed", +Crowdfunding!H126)</f>
        <v>0</v>
      </c>
      <c r="E127" s="12">
        <v>121</v>
      </c>
      <c r="G127" s="12">
        <v>64</v>
      </c>
    </row>
    <row r="128" spans="1:7" x14ac:dyDescent="0.3">
      <c r="A128" s="12">
        <f>IF(Crowdfunding!G127="Successful",+Crowdfunding!H127)</f>
        <v>180</v>
      </c>
      <c r="C128" s="12" t="b">
        <f>IF(Crowdfunding!G127="failed", +Crowdfunding!H127)</f>
        <v>0</v>
      </c>
      <c r="E128" s="12">
        <v>122</v>
      </c>
      <c r="G128" s="12">
        <v>64</v>
      </c>
    </row>
    <row r="129" spans="1:7" x14ac:dyDescent="0.3">
      <c r="A129" s="12" t="b">
        <f>IF(Crowdfunding!G128="Successful",+Crowdfunding!H128)</f>
        <v>0</v>
      </c>
      <c r="C129" s="12">
        <f>IF(Crowdfunding!G128="failed", +Crowdfunding!H128)</f>
        <v>774</v>
      </c>
      <c r="E129" s="12">
        <v>122</v>
      </c>
      <c r="G129" s="12">
        <v>65</v>
      </c>
    </row>
    <row r="130" spans="1:7" x14ac:dyDescent="0.3">
      <c r="A130" s="12" t="b">
        <f>IF(Crowdfunding!G129="Successful",+Crowdfunding!H129)</f>
        <v>0</v>
      </c>
      <c r="C130" s="12">
        <f>IF(Crowdfunding!G129="failed", +Crowdfunding!H129)</f>
        <v>672</v>
      </c>
      <c r="E130" s="12">
        <v>122</v>
      </c>
      <c r="G130" s="12">
        <v>65</v>
      </c>
    </row>
    <row r="131" spans="1:7" x14ac:dyDescent="0.3">
      <c r="A131" s="12" t="b">
        <f>IF(Crowdfunding!G130="Successful",+Crowdfunding!H130)</f>
        <v>0</v>
      </c>
      <c r="C131" s="12" t="b">
        <f>IF(Crowdfunding!G130="failed", +Crowdfunding!H130)</f>
        <v>0</v>
      </c>
      <c r="E131" s="12">
        <v>122</v>
      </c>
      <c r="G131" s="12">
        <v>67</v>
      </c>
    </row>
    <row r="132" spans="1:7" x14ac:dyDescent="0.3">
      <c r="A132" s="12" t="b">
        <f>IF(Crowdfunding!G131="Successful",+Crowdfunding!H131)</f>
        <v>0</v>
      </c>
      <c r="C132" s="12" t="b">
        <f>IF(Crowdfunding!G131="failed", +Crowdfunding!H131)</f>
        <v>0</v>
      </c>
      <c r="E132" s="12">
        <v>123</v>
      </c>
      <c r="G132" s="12">
        <v>67</v>
      </c>
    </row>
    <row r="133" spans="1:7" x14ac:dyDescent="0.3">
      <c r="A133" s="12">
        <f>IF(Crowdfunding!G132="Successful",+Crowdfunding!H132)</f>
        <v>533</v>
      </c>
      <c r="C133" s="12" t="b">
        <f>IF(Crowdfunding!G132="failed", +Crowdfunding!H132)</f>
        <v>0</v>
      </c>
      <c r="E133" s="12">
        <v>123</v>
      </c>
      <c r="G133" s="12">
        <v>67</v>
      </c>
    </row>
    <row r="134" spans="1:7" x14ac:dyDescent="0.3">
      <c r="A134" s="12">
        <f>IF(Crowdfunding!G133="Successful",+Crowdfunding!H133)</f>
        <v>2443</v>
      </c>
      <c r="C134" s="12" t="b">
        <f>IF(Crowdfunding!G133="failed", +Crowdfunding!H133)</f>
        <v>0</v>
      </c>
      <c r="E134" s="12">
        <v>123</v>
      </c>
      <c r="G134" s="12">
        <v>67</v>
      </c>
    </row>
    <row r="135" spans="1:7" x14ac:dyDescent="0.3">
      <c r="A135" s="12">
        <f>IF(Crowdfunding!G134="Successful",+Crowdfunding!H134)</f>
        <v>89</v>
      </c>
      <c r="C135" s="12" t="b">
        <f>IF(Crowdfunding!G134="failed", +Crowdfunding!H134)</f>
        <v>0</v>
      </c>
      <c r="E135" s="12">
        <v>125</v>
      </c>
      <c r="G135" s="12">
        <v>67</v>
      </c>
    </row>
    <row r="136" spans="1:7" x14ac:dyDescent="0.3">
      <c r="A136" s="12">
        <f>IF(Crowdfunding!G135="Successful",+Crowdfunding!H135)</f>
        <v>159</v>
      </c>
      <c r="C136" s="12" t="b">
        <f>IF(Crowdfunding!G135="failed", +Crowdfunding!H135)</f>
        <v>0</v>
      </c>
      <c r="E136" s="12">
        <v>126</v>
      </c>
      <c r="G136" s="12">
        <v>67</v>
      </c>
    </row>
    <row r="137" spans="1:7" x14ac:dyDescent="0.3">
      <c r="A137" s="12" t="b">
        <f>IF(Crowdfunding!G136="Successful",+Crowdfunding!H136)</f>
        <v>0</v>
      </c>
      <c r="C137" s="12">
        <f>IF(Crowdfunding!G136="failed", +Crowdfunding!H136)</f>
        <v>940</v>
      </c>
      <c r="E137" s="12">
        <v>126</v>
      </c>
      <c r="G137" s="12">
        <v>67</v>
      </c>
    </row>
    <row r="138" spans="1:7" x14ac:dyDescent="0.3">
      <c r="A138" s="12" t="b">
        <f>IF(Crowdfunding!G137="Successful",+Crowdfunding!H137)</f>
        <v>0</v>
      </c>
      <c r="C138" s="12">
        <f>IF(Crowdfunding!G137="failed", +Crowdfunding!H137)</f>
        <v>117</v>
      </c>
      <c r="E138" s="12">
        <v>126</v>
      </c>
      <c r="G138" s="12">
        <v>70</v>
      </c>
    </row>
    <row r="139" spans="1:7" x14ac:dyDescent="0.3">
      <c r="A139" s="12" t="b">
        <f>IF(Crowdfunding!G138="Successful",+Crowdfunding!H138)</f>
        <v>0</v>
      </c>
      <c r="C139" s="12" t="b">
        <f>IF(Crowdfunding!G138="failed", +Crowdfunding!H138)</f>
        <v>0</v>
      </c>
      <c r="E139" s="12">
        <v>126</v>
      </c>
      <c r="G139" s="12">
        <v>71</v>
      </c>
    </row>
    <row r="140" spans="1:7" x14ac:dyDescent="0.3">
      <c r="A140" s="12">
        <f>IF(Crowdfunding!G139="Successful",+Crowdfunding!H139)</f>
        <v>50</v>
      </c>
      <c r="C140" s="12" t="b">
        <f>IF(Crowdfunding!G139="failed", +Crowdfunding!H139)</f>
        <v>0</v>
      </c>
      <c r="E140" s="12">
        <v>126</v>
      </c>
      <c r="G140" s="12">
        <v>73</v>
      </c>
    </row>
    <row r="141" spans="1:7" x14ac:dyDescent="0.3">
      <c r="A141" s="12" t="b">
        <f>IF(Crowdfunding!G140="Successful",+Crowdfunding!H140)</f>
        <v>0</v>
      </c>
      <c r="C141" s="12">
        <f>IF(Crowdfunding!G140="failed", +Crowdfunding!H140)</f>
        <v>115</v>
      </c>
      <c r="E141" s="12">
        <v>127</v>
      </c>
      <c r="G141" s="12">
        <v>73</v>
      </c>
    </row>
    <row r="142" spans="1:7" x14ac:dyDescent="0.3">
      <c r="A142" s="12" t="b">
        <f>IF(Crowdfunding!G141="Successful",+Crowdfunding!H141)</f>
        <v>0</v>
      </c>
      <c r="C142" s="12">
        <f>IF(Crowdfunding!G141="failed", +Crowdfunding!H141)</f>
        <v>326</v>
      </c>
      <c r="E142" s="12">
        <v>127</v>
      </c>
      <c r="G142" s="12">
        <v>75</v>
      </c>
    </row>
    <row r="143" spans="1:7" x14ac:dyDescent="0.3">
      <c r="A143" s="12">
        <f>IF(Crowdfunding!G142="Successful",+Crowdfunding!H142)</f>
        <v>186</v>
      </c>
      <c r="C143" s="12" t="b">
        <f>IF(Crowdfunding!G142="failed", +Crowdfunding!H142)</f>
        <v>0</v>
      </c>
      <c r="E143" s="12">
        <v>128</v>
      </c>
      <c r="G143" s="12">
        <v>75</v>
      </c>
    </row>
    <row r="144" spans="1:7" x14ac:dyDescent="0.3">
      <c r="A144" s="12">
        <f>IF(Crowdfunding!G143="Successful",+Crowdfunding!H143)</f>
        <v>1071</v>
      </c>
      <c r="C144" s="12" t="b">
        <f>IF(Crowdfunding!G143="failed", +Crowdfunding!H143)</f>
        <v>0</v>
      </c>
      <c r="E144" s="12">
        <v>128</v>
      </c>
      <c r="G144" s="12">
        <v>75</v>
      </c>
    </row>
    <row r="145" spans="1:7" x14ac:dyDescent="0.3">
      <c r="A145" s="12">
        <f>IF(Crowdfunding!G144="Successful",+Crowdfunding!H144)</f>
        <v>117</v>
      </c>
      <c r="C145" s="12" t="b">
        <f>IF(Crowdfunding!G144="failed", +Crowdfunding!H144)</f>
        <v>0</v>
      </c>
      <c r="E145" s="12">
        <v>129</v>
      </c>
      <c r="G145" s="12">
        <v>75</v>
      </c>
    </row>
    <row r="146" spans="1:7" x14ac:dyDescent="0.3">
      <c r="A146" s="12">
        <f>IF(Crowdfunding!G145="Successful",+Crowdfunding!H145)</f>
        <v>70</v>
      </c>
      <c r="C146" s="12" t="b">
        <f>IF(Crowdfunding!G145="failed", +Crowdfunding!H145)</f>
        <v>0</v>
      </c>
      <c r="E146" s="12">
        <v>129</v>
      </c>
      <c r="G146" s="12">
        <v>76</v>
      </c>
    </row>
    <row r="147" spans="1:7" x14ac:dyDescent="0.3">
      <c r="A147" s="12">
        <f>IF(Crowdfunding!G146="Successful",+Crowdfunding!H146)</f>
        <v>135</v>
      </c>
      <c r="C147" s="12" t="b">
        <f>IF(Crowdfunding!G146="failed", +Crowdfunding!H146)</f>
        <v>0</v>
      </c>
      <c r="E147" s="12">
        <v>130</v>
      </c>
      <c r="G147" s="12">
        <v>77</v>
      </c>
    </row>
    <row r="148" spans="1:7" x14ac:dyDescent="0.3">
      <c r="A148" s="12">
        <f>IF(Crowdfunding!G147="Successful",+Crowdfunding!H147)</f>
        <v>768</v>
      </c>
      <c r="C148" s="12" t="b">
        <f>IF(Crowdfunding!G147="failed", +Crowdfunding!H147)</f>
        <v>0</v>
      </c>
      <c r="E148" s="12">
        <v>130</v>
      </c>
      <c r="G148" s="12">
        <v>77</v>
      </c>
    </row>
    <row r="149" spans="1:7" x14ac:dyDescent="0.3">
      <c r="A149" s="12" t="b">
        <f>IF(Crowdfunding!G148="Successful",+Crowdfunding!H148)</f>
        <v>0</v>
      </c>
      <c r="C149" s="12" t="b">
        <f>IF(Crowdfunding!G148="failed", +Crowdfunding!H148)</f>
        <v>0</v>
      </c>
      <c r="E149" s="12">
        <v>131</v>
      </c>
      <c r="G149" s="12">
        <v>77</v>
      </c>
    </row>
    <row r="150" spans="1:7" x14ac:dyDescent="0.3">
      <c r="A150" s="12">
        <f>IF(Crowdfunding!G149="Successful",+Crowdfunding!H149)</f>
        <v>199</v>
      </c>
      <c r="C150" s="12" t="b">
        <f>IF(Crowdfunding!G149="failed", +Crowdfunding!H149)</f>
        <v>0</v>
      </c>
      <c r="E150" s="12">
        <v>131</v>
      </c>
      <c r="G150" s="12">
        <v>78</v>
      </c>
    </row>
    <row r="151" spans="1:7" x14ac:dyDescent="0.3">
      <c r="A151" s="12">
        <f>IF(Crowdfunding!G150="Successful",+Crowdfunding!H150)</f>
        <v>107</v>
      </c>
      <c r="C151" s="12" t="b">
        <f>IF(Crowdfunding!G150="failed", +Crowdfunding!H150)</f>
        <v>0</v>
      </c>
      <c r="E151" s="12">
        <v>131</v>
      </c>
      <c r="G151" s="12">
        <v>78</v>
      </c>
    </row>
    <row r="152" spans="1:7" x14ac:dyDescent="0.3">
      <c r="A152" s="12">
        <f>IF(Crowdfunding!G151="Successful",+Crowdfunding!H151)</f>
        <v>195</v>
      </c>
      <c r="C152" s="12" t="b">
        <f>IF(Crowdfunding!G151="failed", +Crowdfunding!H151)</f>
        <v>0</v>
      </c>
      <c r="E152" s="12">
        <v>131</v>
      </c>
      <c r="G152" s="12">
        <v>79</v>
      </c>
    </row>
    <row r="153" spans="1:7" x14ac:dyDescent="0.3">
      <c r="A153" s="12" t="b">
        <f>IF(Crowdfunding!G152="Successful",+Crowdfunding!H152)</f>
        <v>0</v>
      </c>
      <c r="C153" s="12">
        <f>IF(Crowdfunding!G152="failed", +Crowdfunding!H152)</f>
        <v>1</v>
      </c>
      <c r="E153" s="12">
        <v>131</v>
      </c>
      <c r="G153" s="12">
        <v>80</v>
      </c>
    </row>
    <row r="154" spans="1:7" x14ac:dyDescent="0.3">
      <c r="A154" s="12" t="b">
        <f>IF(Crowdfunding!G153="Successful",+Crowdfunding!H153)</f>
        <v>0</v>
      </c>
      <c r="C154" s="12">
        <f>IF(Crowdfunding!G153="failed", +Crowdfunding!H153)</f>
        <v>1467</v>
      </c>
      <c r="E154" s="12">
        <v>132</v>
      </c>
      <c r="G154" s="12">
        <v>80</v>
      </c>
    </row>
    <row r="155" spans="1:7" x14ac:dyDescent="0.3">
      <c r="A155" s="12">
        <f>IF(Crowdfunding!G154="Successful",+Crowdfunding!H154)</f>
        <v>3376</v>
      </c>
      <c r="C155" s="12" t="b">
        <f>IF(Crowdfunding!G154="failed", +Crowdfunding!H154)</f>
        <v>0</v>
      </c>
      <c r="E155" s="12">
        <v>132</v>
      </c>
      <c r="G155" s="12">
        <v>82</v>
      </c>
    </row>
    <row r="156" spans="1:7" x14ac:dyDescent="0.3">
      <c r="A156" s="12" t="b">
        <f>IF(Crowdfunding!G155="Successful",+Crowdfunding!H155)</f>
        <v>0</v>
      </c>
      <c r="C156" s="12">
        <f>IF(Crowdfunding!G155="failed", +Crowdfunding!H155)</f>
        <v>5681</v>
      </c>
      <c r="E156" s="12">
        <v>132</v>
      </c>
      <c r="G156" s="12">
        <v>83</v>
      </c>
    </row>
    <row r="157" spans="1:7" x14ac:dyDescent="0.3">
      <c r="A157" s="12" t="b">
        <f>IF(Crowdfunding!G156="Successful",+Crowdfunding!H156)</f>
        <v>0</v>
      </c>
      <c r="C157" s="12">
        <f>IF(Crowdfunding!G156="failed", +Crowdfunding!H156)</f>
        <v>1059</v>
      </c>
      <c r="E157" s="12">
        <v>133</v>
      </c>
      <c r="G157" s="12">
        <v>83</v>
      </c>
    </row>
    <row r="158" spans="1:7" x14ac:dyDescent="0.3">
      <c r="A158" s="12" t="b">
        <f>IF(Crowdfunding!G157="Successful",+Crowdfunding!H157)</f>
        <v>0</v>
      </c>
      <c r="C158" s="12">
        <f>IF(Crowdfunding!G157="failed", +Crowdfunding!H157)</f>
        <v>1194</v>
      </c>
      <c r="E158" s="12">
        <v>133</v>
      </c>
      <c r="G158" s="12">
        <v>84</v>
      </c>
    </row>
    <row r="159" spans="1:7" x14ac:dyDescent="0.3">
      <c r="A159" s="12" t="b">
        <f>IF(Crowdfunding!G158="Successful",+Crowdfunding!H158)</f>
        <v>0</v>
      </c>
      <c r="C159" s="12" t="b">
        <f>IF(Crowdfunding!G158="failed", +Crowdfunding!H158)</f>
        <v>0</v>
      </c>
      <c r="E159" s="12">
        <v>133</v>
      </c>
      <c r="G159" s="12">
        <v>86</v>
      </c>
    </row>
    <row r="160" spans="1:7" x14ac:dyDescent="0.3">
      <c r="A160" s="12" t="b">
        <f>IF(Crowdfunding!G159="Successful",+Crowdfunding!H159)</f>
        <v>0</v>
      </c>
      <c r="C160" s="12">
        <f>IF(Crowdfunding!G159="failed", +Crowdfunding!H159)</f>
        <v>30</v>
      </c>
      <c r="E160" s="12">
        <v>134</v>
      </c>
      <c r="G160" s="12">
        <v>86</v>
      </c>
    </row>
    <row r="161" spans="1:7" x14ac:dyDescent="0.3">
      <c r="A161" s="12">
        <f>IF(Crowdfunding!G160="Successful",+Crowdfunding!H160)</f>
        <v>41</v>
      </c>
      <c r="C161" s="12" t="b">
        <f>IF(Crowdfunding!G160="failed", +Crowdfunding!H160)</f>
        <v>0</v>
      </c>
      <c r="E161" s="12">
        <v>134</v>
      </c>
      <c r="G161" s="12">
        <v>86</v>
      </c>
    </row>
    <row r="162" spans="1:7" x14ac:dyDescent="0.3">
      <c r="A162" s="12">
        <f>IF(Crowdfunding!G161="Successful",+Crowdfunding!H161)</f>
        <v>1821</v>
      </c>
      <c r="C162" s="12" t="b">
        <f>IF(Crowdfunding!G161="failed", +Crowdfunding!H161)</f>
        <v>0</v>
      </c>
      <c r="E162" s="12">
        <v>134</v>
      </c>
      <c r="G162" s="12">
        <v>87</v>
      </c>
    </row>
    <row r="163" spans="1:7" x14ac:dyDescent="0.3">
      <c r="A163" s="12">
        <f>IF(Crowdfunding!G162="Successful",+Crowdfunding!H162)</f>
        <v>164</v>
      </c>
      <c r="C163" s="12" t="b">
        <f>IF(Crowdfunding!G162="failed", +Crowdfunding!H162)</f>
        <v>0</v>
      </c>
      <c r="E163" s="12">
        <v>135</v>
      </c>
      <c r="G163" s="12">
        <v>88</v>
      </c>
    </row>
    <row r="164" spans="1:7" x14ac:dyDescent="0.3">
      <c r="A164" s="12" t="b">
        <f>IF(Crowdfunding!G163="Successful",+Crowdfunding!H163)</f>
        <v>0</v>
      </c>
      <c r="C164" s="12">
        <f>IF(Crowdfunding!G163="failed", +Crowdfunding!H163)</f>
        <v>75</v>
      </c>
      <c r="E164" s="12">
        <v>135</v>
      </c>
      <c r="G164" s="12">
        <v>91</v>
      </c>
    </row>
    <row r="165" spans="1:7" x14ac:dyDescent="0.3">
      <c r="A165" s="12">
        <f>IF(Crowdfunding!G164="Successful",+Crowdfunding!H164)</f>
        <v>157</v>
      </c>
      <c r="C165" s="12" t="b">
        <f>IF(Crowdfunding!G164="failed", +Crowdfunding!H164)</f>
        <v>0</v>
      </c>
      <c r="E165" s="12">
        <v>135</v>
      </c>
      <c r="G165" s="12">
        <v>92</v>
      </c>
    </row>
    <row r="166" spans="1:7" x14ac:dyDescent="0.3">
      <c r="A166" s="12">
        <f>IF(Crowdfunding!G165="Successful",+Crowdfunding!H165)</f>
        <v>246</v>
      </c>
      <c r="C166" s="12" t="b">
        <f>IF(Crowdfunding!G165="failed", +Crowdfunding!H165)</f>
        <v>0</v>
      </c>
      <c r="E166" s="12">
        <v>136</v>
      </c>
      <c r="G166" s="12">
        <v>92</v>
      </c>
    </row>
    <row r="167" spans="1:7" x14ac:dyDescent="0.3">
      <c r="A167" s="12">
        <f>IF(Crowdfunding!G166="Successful",+Crowdfunding!H166)</f>
        <v>1396</v>
      </c>
      <c r="C167" s="12" t="b">
        <f>IF(Crowdfunding!G166="failed", +Crowdfunding!H166)</f>
        <v>0</v>
      </c>
      <c r="E167" s="12">
        <v>137</v>
      </c>
      <c r="G167" s="12">
        <v>92</v>
      </c>
    </row>
    <row r="168" spans="1:7" x14ac:dyDescent="0.3">
      <c r="A168" s="12">
        <f>IF(Crowdfunding!G167="Successful",+Crowdfunding!H167)</f>
        <v>2506</v>
      </c>
      <c r="C168" s="12" t="b">
        <f>IF(Crowdfunding!G167="failed", +Crowdfunding!H167)</f>
        <v>0</v>
      </c>
      <c r="E168" s="12">
        <v>137</v>
      </c>
      <c r="G168" s="12">
        <v>94</v>
      </c>
    </row>
    <row r="169" spans="1:7" x14ac:dyDescent="0.3">
      <c r="A169" s="12">
        <f>IF(Crowdfunding!G168="Successful",+Crowdfunding!H168)</f>
        <v>244</v>
      </c>
      <c r="C169" s="12" t="b">
        <f>IF(Crowdfunding!G168="failed", +Crowdfunding!H168)</f>
        <v>0</v>
      </c>
      <c r="E169" s="12">
        <v>138</v>
      </c>
      <c r="G169" s="12">
        <v>94</v>
      </c>
    </row>
    <row r="170" spans="1:7" x14ac:dyDescent="0.3">
      <c r="A170" s="12">
        <f>IF(Crowdfunding!G169="Successful",+Crowdfunding!H169)</f>
        <v>146</v>
      </c>
      <c r="C170" s="12" t="b">
        <f>IF(Crowdfunding!G169="failed", +Crowdfunding!H169)</f>
        <v>0</v>
      </c>
      <c r="E170" s="12">
        <v>138</v>
      </c>
      <c r="G170" s="12">
        <v>100</v>
      </c>
    </row>
    <row r="171" spans="1:7" x14ac:dyDescent="0.3">
      <c r="A171" s="12" t="b">
        <f>IF(Crowdfunding!G170="Successful",+Crowdfunding!H170)</f>
        <v>0</v>
      </c>
      <c r="C171" s="12">
        <f>IF(Crowdfunding!G170="failed", +Crowdfunding!H170)</f>
        <v>955</v>
      </c>
      <c r="E171" s="12">
        <v>138</v>
      </c>
      <c r="G171" s="12">
        <v>101</v>
      </c>
    </row>
    <row r="172" spans="1:7" x14ac:dyDescent="0.3">
      <c r="A172" s="12">
        <f>IF(Crowdfunding!G171="Successful",+Crowdfunding!H171)</f>
        <v>1267</v>
      </c>
      <c r="C172" s="12" t="b">
        <f>IF(Crowdfunding!G171="failed", +Crowdfunding!H171)</f>
        <v>0</v>
      </c>
      <c r="E172" s="12">
        <v>139</v>
      </c>
      <c r="G172" s="12">
        <v>102</v>
      </c>
    </row>
    <row r="173" spans="1:7" x14ac:dyDescent="0.3">
      <c r="A173" s="12" t="b">
        <f>IF(Crowdfunding!G172="Successful",+Crowdfunding!H172)</f>
        <v>0</v>
      </c>
      <c r="C173" s="12">
        <f>IF(Crowdfunding!G172="failed", +Crowdfunding!H172)</f>
        <v>67</v>
      </c>
      <c r="E173" s="12">
        <v>139</v>
      </c>
      <c r="G173" s="12">
        <v>104</v>
      </c>
    </row>
    <row r="174" spans="1:7" x14ac:dyDescent="0.3">
      <c r="A174" s="12" t="b">
        <f>IF(Crowdfunding!G173="Successful",+Crowdfunding!H173)</f>
        <v>0</v>
      </c>
      <c r="C174" s="12">
        <f>IF(Crowdfunding!G173="failed", +Crowdfunding!H173)</f>
        <v>5</v>
      </c>
      <c r="E174" s="12">
        <v>140</v>
      </c>
      <c r="G174" s="12">
        <v>105</v>
      </c>
    </row>
    <row r="175" spans="1:7" x14ac:dyDescent="0.3">
      <c r="A175" s="12" t="b">
        <f>IF(Crowdfunding!G174="Successful",+Crowdfunding!H174)</f>
        <v>0</v>
      </c>
      <c r="C175" s="12">
        <f>IF(Crowdfunding!G174="failed", +Crowdfunding!H174)</f>
        <v>26</v>
      </c>
      <c r="E175" s="12">
        <v>140</v>
      </c>
      <c r="G175" s="12">
        <v>105</v>
      </c>
    </row>
    <row r="176" spans="1:7" x14ac:dyDescent="0.3">
      <c r="A176" s="12">
        <f>IF(Crowdfunding!G175="Successful",+Crowdfunding!H175)</f>
        <v>1561</v>
      </c>
      <c r="C176" s="12" t="b">
        <f>IF(Crowdfunding!G175="failed", +Crowdfunding!H175)</f>
        <v>0</v>
      </c>
      <c r="E176" s="12">
        <v>140</v>
      </c>
      <c r="G176" s="12">
        <v>106</v>
      </c>
    </row>
    <row r="177" spans="1:7" x14ac:dyDescent="0.3">
      <c r="A177" s="12">
        <f>IF(Crowdfunding!G176="Successful",+Crowdfunding!H176)</f>
        <v>48</v>
      </c>
      <c r="C177" s="12" t="b">
        <f>IF(Crowdfunding!G176="failed", +Crowdfunding!H176)</f>
        <v>0</v>
      </c>
      <c r="E177" s="12">
        <v>142</v>
      </c>
      <c r="G177" s="12">
        <v>107</v>
      </c>
    </row>
    <row r="178" spans="1:7" x14ac:dyDescent="0.3">
      <c r="A178" s="12" t="b">
        <f>IF(Crowdfunding!G177="Successful",+Crowdfunding!H177)</f>
        <v>0</v>
      </c>
      <c r="C178" s="12">
        <f>IF(Crowdfunding!G177="failed", +Crowdfunding!H177)</f>
        <v>1130</v>
      </c>
      <c r="E178" s="12">
        <v>142</v>
      </c>
      <c r="G178" s="12">
        <v>108</v>
      </c>
    </row>
    <row r="179" spans="1:7" x14ac:dyDescent="0.3">
      <c r="A179" s="12" t="b">
        <f>IF(Crowdfunding!G178="Successful",+Crowdfunding!H178)</f>
        <v>0</v>
      </c>
      <c r="C179" s="12">
        <f>IF(Crowdfunding!G178="failed", +Crowdfunding!H178)</f>
        <v>782</v>
      </c>
      <c r="E179" s="12">
        <v>142</v>
      </c>
      <c r="G179" s="12">
        <v>111</v>
      </c>
    </row>
    <row r="180" spans="1:7" x14ac:dyDescent="0.3">
      <c r="A180" s="12">
        <f>IF(Crowdfunding!G179="Successful",+Crowdfunding!H179)</f>
        <v>2739</v>
      </c>
      <c r="C180" s="12" t="b">
        <f>IF(Crowdfunding!G179="failed", +Crowdfunding!H179)</f>
        <v>0</v>
      </c>
      <c r="E180" s="12">
        <v>142</v>
      </c>
      <c r="G180" s="12">
        <v>112</v>
      </c>
    </row>
    <row r="181" spans="1:7" x14ac:dyDescent="0.3">
      <c r="A181" s="12" t="b">
        <f>IF(Crowdfunding!G180="Successful",+Crowdfunding!H180)</f>
        <v>0</v>
      </c>
      <c r="C181" s="12">
        <f>IF(Crowdfunding!G180="failed", +Crowdfunding!H180)</f>
        <v>210</v>
      </c>
      <c r="E181" s="12">
        <v>143</v>
      </c>
      <c r="G181" s="12">
        <v>112</v>
      </c>
    </row>
    <row r="182" spans="1:7" x14ac:dyDescent="0.3">
      <c r="A182" s="12">
        <f>IF(Crowdfunding!G181="Successful",+Crowdfunding!H181)</f>
        <v>3537</v>
      </c>
      <c r="C182" s="12" t="b">
        <f>IF(Crowdfunding!G181="failed", +Crowdfunding!H181)</f>
        <v>0</v>
      </c>
      <c r="E182" s="12">
        <v>144</v>
      </c>
      <c r="G182" s="12">
        <v>113</v>
      </c>
    </row>
    <row r="183" spans="1:7" x14ac:dyDescent="0.3">
      <c r="A183" s="12">
        <f>IF(Crowdfunding!G182="Successful",+Crowdfunding!H182)</f>
        <v>2107</v>
      </c>
      <c r="C183" s="12" t="b">
        <f>IF(Crowdfunding!G182="failed", +Crowdfunding!H182)</f>
        <v>0</v>
      </c>
      <c r="E183" s="12">
        <v>144</v>
      </c>
      <c r="G183" s="12">
        <v>114</v>
      </c>
    </row>
    <row r="184" spans="1:7" x14ac:dyDescent="0.3">
      <c r="A184" s="12" t="b">
        <f>IF(Crowdfunding!G183="Successful",+Crowdfunding!H183)</f>
        <v>0</v>
      </c>
      <c r="C184" s="12">
        <f>IF(Crowdfunding!G183="failed", +Crowdfunding!H183)</f>
        <v>136</v>
      </c>
      <c r="E184" s="12">
        <v>144</v>
      </c>
      <c r="G184" s="12">
        <v>115</v>
      </c>
    </row>
    <row r="185" spans="1:7" x14ac:dyDescent="0.3">
      <c r="A185" s="12">
        <f>IF(Crowdfunding!G184="Successful",+Crowdfunding!H184)</f>
        <v>3318</v>
      </c>
      <c r="C185" s="12" t="b">
        <f>IF(Crowdfunding!G184="failed", +Crowdfunding!H184)</f>
        <v>0</v>
      </c>
      <c r="E185" s="12">
        <v>144</v>
      </c>
      <c r="G185" s="12">
        <v>117</v>
      </c>
    </row>
    <row r="186" spans="1:7" x14ac:dyDescent="0.3">
      <c r="A186" s="12" t="b">
        <f>IF(Crowdfunding!G185="Successful",+Crowdfunding!H185)</f>
        <v>0</v>
      </c>
      <c r="C186" s="12">
        <f>IF(Crowdfunding!G185="failed", +Crowdfunding!H185)</f>
        <v>86</v>
      </c>
      <c r="E186" s="12">
        <v>146</v>
      </c>
      <c r="G186" s="12">
        <v>118</v>
      </c>
    </row>
    <row r="187" spans="1:7" x14ac:dyDescent="0.3">
      <c r="A187" s="12">
        <f>IF(Crowdfunding!G186="Successful",+Crowdfunding!H186)</f>
        <v>340</v>
      </c>
      <c r="C187" s="12" t="b">
        <f>IF(Crowdfunding!G186="failed", +Crowdfunding!H186)</f>
        <v>0</v>
      </c>
      <c r="E187" s="12">
        <v>147</v>
      </c>
      <c r="G187" s="12">
        <v>120</v>
      </c>
    </row>
    <row r="188" spans="1:7" x14ac:dyDescent="0.3">
      <c r="A188" s="12" t="b">
        <f>IF(Crowdfunding!G187="Successful",+Crowdfunding!H187)</f>
        <v>0</v>
      </c>
      <c r="C188" s="12">
        <f>IF(Crowdfunding!G187="failed", +Crowdfunding!H187)</f>
        <v>19</v>
      </c>
      <c r="E188" s="12">
        <v>147</v>
      </c>
      <c r="G188" s="12">
        <v>120</v>
      </c>
    </row>
    <row r="189" spans="1:7" x14ac:dyDescent="0.3">
      <c r="A189" s="12" t="b">
        <f>IF(Crowdfunding!G188="Successful",+Crowdfunding!H188)</f>
        <v>0</v>
      </c>
      <c r="C189" s="12">
        <f>IF(Crowdfunding!G188="failed", +Crowdfunding!H188)</f>
        <v>886</v>
      </c>
      <c r="E189" s="12">
        <v>147</v>
      </c>
      <c r="G189" s="12">
        <v>121</v>
      </c>
    </row>
    <row r="190" spans="1:7" x14ac:dyDescent="0.3">
      <c r="A190" s="12">
        <f>IF(Crowdfunding!G189="Successful",+Crowdfunding!H189)</f>
        <v>1442</v>
      </c>
      <c r="C190" s="12" t="b">
        <f>IF(Crowdfunding!G189="failed", +Crowdfunding!H189)</f>
        <v>0</v>
      </c>
      <c r="E190" s="12">
        <v>148</v>
      </c>
      <c r="G190" s="12">
        <v>127</v>
      </c>
    </row>
    <row r="191" spans="1:7" x14ac:dyDescent="0.3">
      <c r="A191" s="12" t="b">
        <f>IF(Crowdfunding!G190="Successful",+Crowdfunding!H190)</f>
        <v>0</v>
      </c>
      <c r="C191" s="12">
        <f>IF(Crowdfunding!G190="failed", +Crowdfunding!H190)</f>
        <v>35</v>
      </c>
      <c r="E191" s="12">
        <v>148</v>
      </c>
      <c r="G191" s="12">
        <v>128</v>
      </c>
    </row>
    <row r="192" spans="1:7" x14ac:dyDescent="0.3">
      <c r="A192" s="12" t="b">
        <f>IF(Crowdfunding!G191="Successful",+Crowdfunding!H191)</f>
        <v>0</v>
      </c>
      <c r="C192" s="12" t="b">
        <f>IF(Crowdfunding!G191="failed", +Crowdfunding!H191)</f>
        <v>0</v>
      </c>
      <c r="E192" s="12">
        <v>149</v>
      </c>
      <c r="G192" s="12">
        <v>130</v>
      </c>
    </row>
    <row r="193" spans="1:7" x14ac:dyDescent="0.3">
      <c r="A193" s="12" t="b">
        <f>IF(Crowdfunding!G192="Successful",+Crowdfunding!H192)</f>
        <v>0</v>
      </c>
      <c r="C193" s="12">
        <f>IF(Crowdfunding!G192="failed", +Crowdfunding!H192)</f>
        <v>24</v>
      </c>
      <c r="E193" s="12">
        <v>149</v>
      </c>
      <c r="G193" s="12">
        <v>131</v>
      </c>
    </row>
    <row r="194" spans="1:7" x14ac:dyDescent="0.3">
      <c r="A194" s="12" t="b">
        <f>IF(Crowdfunding!G193="Successful",+Crowdfunding!H193)</f>
        <v>0</v>
      </c>
      <c r="C194" s="12">
        <f>IF(Crowdfunding!G193="failed", +Crowdfunding!H193)</f>
        <v>86</v>
      </c>
      <c r="E194" s="12">
        <v>150</v>
      </c>
      <c r="G194" s="12">
        <v>132</v>
      </c>
    </row>
    <row r="195" spans="1:7" x14ac:dyDescent="0.3">
      <c r="A195" s="12" t="b">
        <f>IF(Crowdfunding!G194="Successful",+Crowdfunding!H194)</f>
        <v>0</v>
      </c>
      <c r="C195" s="12">
        <f>IF(Crowdfunding!G194="failed", +Crowdfunding!H194)</f>
        <v>243</v>
      </c>
      <c r="E195" s="12">
        <v>150</v>
      </c>
      <c r="G195" s="12">
        <v>133</v>
      </c>
    </row>
    <row r="196" spans="1:7" x14ac:dyDescent="0.3">
      <c r="A196" s="12" t="b">
        <f>IF(Crowdfunding!G195="Successful",+Crowdfunding!H195)</f>
        <v>0</v>
      </c>
      <c r="C196" s="12">
        <f>IF(Crowdfunding!G195="failed", +Crowdfunding!H195)</f>
        <v>65</v>
      </c>
      <c r="E196" s="12">
        <v>154</v>
      </c>
      <c r="G196" s="12">
        <v>133</v>
      </c>
    </row>
    <row r="197" spans="1:7" x14ac:dyDescent="0.3">
      <c r="A197" s="12">
        <f>IF(Crowdfunding!G196="Successful",+Crowdfunding!H196)</f>
        <v>126</v>
      </c>
      <c r="C197" s="12" t="b">
        <f>IF(Crowdfunding!G196="failed", +Crowdfunding!H196)</f>
        <v>0</v>
      </c>
      <c r="E197" s="12">
        <v>154</v>
      </c>
      <c r="G197" s="12">
        <v>136</v>
      </c>
    </row>
    <row r="198" spans="1:7" x14ac:dyDescent="0.3">
      <c r="A198" s="12">
        <f>IF(Crowdfunding!G197="Successful",+Crowdfunding!H197)</f>
        <v>524</v>
      </c>
      <c r="C198" s="12" t="b">
        <f>IF(Crowdfunding!G197="failed", +Crowdfunding!H197)</f>
        <v>0</v>
      </c>
      <c r="E198" s="12">
        <v>154</v>
      </c>
      <c r="G198" s="12">
        <v>137</v>
      </c>
    </row>
    <row r="199" spans="1:7" x14ac:dyDescent="0.3">
      <c r="A199" s="12" t="b">
        <f>IF(Crowdfunding!G198="Successful",+Crowdfunding!H198)</f>
        <v>0</v>
      </c>
      <c r="C199" s="12">
        <f>IF(Crowdfunding!G198="failed", +Crowdfunding!H198)</f>
        <v>100</v>
      </c>
      <c r="E199" s="12">
        <v>154</v>
      </c>
      <c r="G199" s="12">
        <v>141</v>
      </c>
    </row>
    <row r="200" spans="1:7" x14ac:dyDescent="0.3">
      <c r="A200" s="12">
        <f>IF(Crowdfunding!G199="Successful",+Crowdfunding!H199)</f>
        <v>1989</v>
      </c>
      <c r="C200" s="12" t="b">
        <f>IF(Crowdfunding!G199="failed", +Crowdfunding!H199)</f>
        <v>0</v>
      </c>
      <c r="E200" s="12">
        <v>155</v>
      </c>
      <c r="G200" s="12">
        <v>143</v>
      </c>
    </row>
    <row r="201" spans="1:7" x14ac:dyDescent="0.3">
      <c r="A201" s="12" t="b">
        <f>IF(Crowdfunding!G200="Successful",+Crowdfunding!H200)</f>
        <v>0</v>
      </c>
      <c r="C201" s="12">
        <f>IF(Crowdfunding!G200="failed", +Crowdfunding!H200)</f>
        <v>168</v>
      </c>
      <c r="E201" s="12">
        <v>155</v>
      </c>
      <c r="G201" s="12">
        <v>147</v>
      </c>
    </row>
    <row r="202" spans="1:7" x14ac:dyDescent="0.3">
      <c r="A202" s="12" t="b">
        <f>IF(Crowdfunding!G201="Successful",+Crowdfunding!H201)</f>
        <v>0</v>
      </c>
      <c r="C202" s="12">
        <f>IF(Crowdfunding!G201="failed", +Crowdfunding!H201)</f>
        <v>13</v>
      </c>
      <c r="E202" s="12">
        <v>155</v>
      </c>
      <c r="G202" s="12">
        <v>151</v>
      </c>
    </row>
    <row r="203" spans="1:7" x14ac:dyDescent="0.3">
      <c r="A203" s="12" t="b">
        <f>IF(Crowdfunding!G202="Successful",+Crowdfunding!H202)</f>
        <v>0</v>
      </c>
      <c r="C203" s="12">
        <f>IF(Crowdfunding!G202="failed", +Crowdfunding!H202)</f>
        <v>1</v>
      </c>
      <c r="E203" s="12">
        <v>155</v>
      </c>
      <c r="G203" s="12">
        <v>154</v>
      </c>
    </row>
    <row r="204" spans="1:7" x14ac:dyDescent="0.3">
      <c r="A204" s="12">
        <f>IF(Crowdfunding!G203="Successful",+Crowdfunding!H203)</f>
        <v>157</v>
      </c>
      <c r="C204" s="12" t="b">
        <f>IF(Crowdfunding!G203="failed", +Crowdfunding!H203)</f>
        <v>0</v>
      </c>
      <c r="E204" s="12">
        <v>156</v>
      </c>
      <c r="G204" s="12">
        <v>156</v>
      </c>
    </row>
    <row r="205" spans="1:7" x14ac:dyDescent="0.3">
      <c r="A205" s="12" t="b">
        <f>IF(Crowdfunding!G204="Successful",+Crowdfunding!H204)</f>
        <v>0</v>
      </c>
      <c r="C205" s="12" t="b">
        <f>IF(Crowdfunding!G204="failed", +Crowdfunding!H204)</f>
        <v>0</v>
      </c>
      <c r="E205" s="12">
        <v>156</v>
      </c>
      <c r="G205" s="12">
        <v>157</v>
      </c>
    </row>
    <row r="206" spans="1:7" x14ac:dyDescent="0.3">
      <c r="A206" s="12">
        <f>IF(Crowdfunding!G205="Successful",+Crowdfunding!H205)</f>
        <v>4498</v>
      </c>
      <c r="C206" s="12" t="b">
        <f>IF(Crowdfunding!G205="failed", +Crowdfunding!H205)</f>
        <v>0</v>
      </c>
      <c r="E206" s="12">
        <v>157</v>
      </c>
      <c r="G206" s="12">
        <v>162</v>
      </c>
    </row>
    <row r="207" spans="1:7" x14ac:dyDescent="0.3">
      <c r="A207" s="12" t="b">
        <f>IF(Crowdfunding!G206="Successful",+Crowdfunding!H206)</f>
        <v>0</v>
      </c>
      <c r="C207" s="12">
        <f>IF(Crowdfunding!G206="failed", +Crowdfunding!H206)</f>
        <v>40</v>
      </c>
      <c r="E207" s="12">
        <v>157</v>
      </c>
      <c r="G207" s="12">
        <v>168</v>
      </c>
    </row>
    <row r="208" spans="1:7" x14ac:dyDescent="0.3">
      <c r="A208" s="12">
        <f>IF(Crowdfunding!G207="Successful",+Crowdfunding!H207)</f>
        <v>80</v>
      </c>
      <c r="C208" s="12" t="b">
        <f>IF(Crowdfunding!G207="failed", +Crowdfunding!H207)</f>
        <v>0</v>
      </c>
      <c r="E208" s="12">
        <v>157</v>
      </c>
      <c r="G208" s="12">
        <v>180</v>
      </c>
    </row>
    <row r="209" spans="1:7" x14ac:dyDescent="0.3">
      <c r="A209" s="12" t="b">
        <f>IF(Crowdfunding!G208="Successful",+Crowdfunding!H208)</f>
        <v>0</v>
      </c>
      <c r="C209" s="12" t="b">
        <f>IF(Crowdfunding!G208="failed", +Crowdfunding!H208)</f>
        <v>0</v>
      </c>
      <c r="E209" s="12">
        <v>157</v>
      </c>
      <c r="G209" s="12">
        <v>181</v>
      </c>
    </row>
    <row r="210" spans="1:7" x14ac:dyDescent="0.3">
      <c r="A210" s="12">
        <f>IF(Crowdfunding!G209="Successful",+Crowdfunding!H209)</f>
        <v>43</v>
      </c>
      <c r="C210" s="12" t="b">
        <f>IF(Crowdfunding!G209="failed", +Crowdfunding!H209)</f>
        <v>0</v>
      </c>
      <c r="E210" s="12">
        <v>157</v>
      </c>
      <c r="G210" s="12">
        <v>183</v>
      </c>
    </row>
    <row r="211" spans="1:7" x14ac:dyDescent="0.3">
      <c r="A211" s="12">
        <f>IF(Crowdfunding!G210="Successful",+Crowdfunding!H210)</f>
        <v>2053</v>
      </c>
      <c r="C211" s="12" t="b">
        <f>IF(Crowdfunding!G210="failed", +Crowdfunding!H210)</f>
        <v>0</v>
      </c>
      <c r="E211" s="12">
        <v>158</v>
      </c>
      <c r="G211" s="12">
        <v>186</v>
      </c>
    </row>
    <row r="212" spans="1:7" x14ac:dyDescent="0.3">
      <c r="A212" s="12" t="b">
        <f>IF(Crowdfunding!G211="Successful",+Crowdfunding!H211)</f>
        <v>0</v>
      </c>
      <c r="C212" s="12" t="b">
        <f>IF(Crowdfunding!G211="failed", +Crowdfunding!H211)</f>
        <v>0</v>
      </c>
      <c r="E212" s="12">
        <v>158</v>
      </c>
      <c r="G212" s="12">
        <v>191</v>
      </c>
    </row>
    <row r="213" spans="1:7" x14ac:dyDescent="0.3">
      <c r="A213" s="12" t="b">
        <f>IF(Crowdfunding!G212="Successful",+Crowdfunding!H212)</f>
        <v>0</v>
      </c>
      <c r="C213" s="12">
        <f>IF(Crowdfunding!G212="failed", +Crowdfunding!H212)</f>
        <v>226</v>
      </c>
      <c r="E213" s="12">
        <v>159</v>
      </c>
      <c r="G213" s="12">
        <v>191</v>
      </c>
    </row>
    <row r="214" spans="1:7" x14ac:dyDescent="0.3">
      <c r="A214" s="12" t="b">
        <f>IF(Crowdfunding!G213="Successful",+Crowdfunding!H213)</f>
        <v>0</v>
      </c>
      <c r="C214" s="12">
        <f>IF(Crowdfunding!G213="failed", +Crowdfunding!H213)</f>
        <v>1625</v>
      </c>
      <c r="E214" s="12">
        <v>159</v>
      </c>
      <c r="G214" s="12">
        <v>200</v>
      </c>
    </row>
    <row r="215" spans="1:7" x14ac:dyDescent="0.3">
      <c r="A215" s="12">
        <f>IF(Crowdfunding!G214="Successful",+Crowdfunding!H214)</f>
        <v>168</v>
      </c>
      <c r="C215" s="12" t="b">
        <f>IF(Crowdfunding!G214="failed", +Crowdfunding!H214)</f>
        <v>0</v>
      </c>
      <c r="E215" s="12">
        <v>159</v>
      </c>
      <c r="G215" s="12">
        <v>210</v>
      </c>
    </row>
    <row r="216" spans="1:7" x14ac:dyDescent="0.3">
      <c r="A216" s="12">
        <f>IF(Crowdfunding!G215="Successful",+Crowdfunding!H215)</f>
        <v>4289</v>
      </c>
      <c r="C216" s="12" t="b">
        <f>IF(Crowdfunding!G215="failed", +Crowdfunding!H215)</f>
        <v>0</v>
      </c>
      <c r="E216" s="12">
        <v>160</v>
      </c>
      <c r="G216" s="12">
        <v>210</v>
      </c>
    </row>
    <row r="217" spans="1:7" x14ac:dyDescent="0.3">
      <c r="A217" s="12">
        <f>IF(Crowdfunding!G216="Successful",+Crowdfunding!H216)</f>
        <v>165</v>
      </c>
      <c r="C217" s="12" t="b">
        <f>IF(Crowdfunding!G216="failed", +Crowdfunding!H216)</f>
        <v>0</v>
      </c>
      <c r="E217" s="12">
        <v>160</v>
      </c>
      <c r="G217" s="12">
        <v>225</v>
      </c>
    </row>
    <row r="218" spans="1:7" x14ac:dyDescent="0.3">
      <c r="A218" s="12" t="b">
        <f>IF(Crowdfunding!G217="Successful",+Crowdfunding!H217)</f>
        <v>0</v>
      </c>
      <c r="C218" s="12">
        <f>IF(Crowdfunding!G217="failed", +Crowdfunding!H217)</f>
        <v>143</v>
      </c>
      <c r="E218" s="12">
        <v>161</v>
      </c>
      <c r="G218" s="12">
        <v>226</v>
      </c>
    </row>
    <row r="219" spans="1:7" x14ac:dyDescent="0.3">
      <c r="A219" s="12">
        <f>IF(Crowdfunding!G218="Successful",+Crowdfunding!H218)</f>
        <v>1815</v>
      </c>
      <c r="C219" s="12" t="b">
        <f>IF(Crowdfunding!G218="failed", +Crowdfunding!H218)</f>
        <v>0</v>
      </c>
      <c r="E219" s="12">
        <v>163</v>
      </c>
      <c r="G219" s="12">
        <v>243</v>
      </c>
    </row>
    <row r="220" spans="1:7" x14ac:dyDescent="0.3">
      <c r="A220" s="12" t="b">
        <f>IF(Crowdfunding!G219="Successful",+Crowdfunding!H219)</f>
        <v>0</v>
      </c>
      <c r="C220" s="12">
        <f>IF(Crowdfunding!G219="failed", +Crowdfunding!H219)</f>
        <v>934</v>
      </c>
      <c r="E220" s="12">
        <v>163</v>
      </c>
      <c r="G220" s="12">
        <v>243</v>
      </c>
    </row>
    <row r="221" spans="1:7" x14ac:dyDescent="0.3">
      <c r="A221" s="12">
        <f>IF(Crowdfunding!G220="Successful",+Crowdfunding!H220)</f>
        <v>397</v>
      </c>
      <c r="C221" s="12" t="b">
        <f>IF(Crowdfunding!G220="failed", +Crowdfunding!H220)</f>
        <v>0</v>
      </c>
      <c r="E221" s="12">
        <v>164</v>
      </c>
      <c r="G221" s="12">
        <v>245</v>
      </c>
    </row>
    <row r="222" spans="1:7" x14ac:dyDescent="0.3">
      <c r="A222" s="12">
        <f>IF(Crowdfunding!G221="Successful",+Crowdfunding!H221)</f>
        <v>1539</v>
      </c>
      <c r="C222" s="12" t="b">
        <f>IF(Crowdfunding!G221="failed", +Crowdfunding!H221)</f>
        <v>0</v>
      </c>
      <c r="E222" s="12">
        <v>164</v>
      </c>
      <c r="G222" s="12">
        <v>245</v>
      </c>
    </row>
    <row r="223" spans="1:7" x14ac:dyDescent="0.3">
      <c r="A223" s="12" t="b">
        <f>IF(Crowdfunding!G222="Successful",+Crowdfunding!H222)</f>
        <v>0</v>
      </c>
      <c r="C223" s="12">
        <f>IF(Crowdfunding!G222="failed", +Crowdfunding!H222)</f>
        <v>17</v>
      </c>
      <c r="E223" s="12">
        <v>164</v>
      </c>
      <c r="G223" s="12">
        <v>248</v>
      </c>
    </row>
    <row r="224" spans="1:7" x14ac:dyDescent="0.3">
      <c r="A224" s="12" t="b">
        <f>IF(Crowdfunding!G223="Successful",+Crowdfunding!H223)</f>
        <v>0</v>
      </c>
      <c r="C224" s="12">
        <f>IF(Crowdfunding!G223="failed", +Crowdfunding!H223)</f>
        <v>2179</v>
      </c>
      <c r="E224" s="12">
        <v>164</v>
      </c>
      <c r="G224" s="12">
        <v>252</v>
      </c>
    </row>
    <row r="225" spans="1:7" x14ac:dyDescent="0.3">
      <c r="A225" s="12">
        <f>IF(Crowdfunding!G224="Successful",+Crowdfunding!H224)</f>
        <v>138</v>
      </c>
      <c r="C225" s="12" t="b">
        <f>IF(Crowdfunding!G224="failed", +Crowdfunding!H224)</f>
        <v>0</v>
      </c>
      <c r="E225" s="12">
        <v>164</v>
      </c>
      <c r="G225" s="12">
        <v>253</v>
      </c>
    </row>
    <row r="226" spans="1:7" x14ac:dyDescent="0.3">
      <c r="A226" s="12" t="b">
        <f>IF(Crowdfunding!G225="Successful",+Crowdfunding!H225)</f>
        <v>0</v>
      </c>
      <c r="C226" s="12">
        <f>IF(Crowdfunding!G225="failed", +Crowdfunding!H225)</f>
        <v>931</v>
      </c>
      <c r="E226" s="12">
        <v>165</v>
      </c>
      <c r="G226" s="12">
        <v>257</v>
      </c>
    </row>
    <row r="227" spans="1:7" x14ac:dyDescent="0.3">
      <c r="A227" s="12">
        <f>IF(Crowdfunding!G226="Successful",+Crowdfunding!H226)</f>
        <v>3594</v>
      </c>
      <c r="C227" s="12" t="b">
        <f>IF(Crowdfunding!G226="failed", +Crowdfunding!H226)</f>
        <v>0</v>
      </c>
      <c r="E227" s="12">
        <v>165</v>
      </c>
      <c r="G227" s="12">
        <v>263</v>
      </c>
    </row>
    <row r="228" spans="1:7" x14ac:dyDescent="0.3">
      <c r="A228" s="12">
        <f>IF(Crowdfunding!G227="Successful",+Crowdfunding!H227)</f>
        <v>5880</v>
      </c>
      <c r="C228" s="12" t="b">
        <f>IF(Crowdfunding!G227="failed", +Crowdfunding!H227)</f>
        <v>0</v>
      </c>
      <c r="E228" s="12">
        <v>165</v>
      </c>
      <c r="G228" s="12">
        <v>296</v>
      </c>
    </row>
    <row r="229" spans="1:7" x14ac:dyDescent="0.3">
      <c r="A229" s="12">
        <f>IF(Crowdfunding!G228="Successful",+Crowdfunding!H228)</f>
        <v>112</v>
      </c>
      <c r="C229" s="12" t="b">
        <f>IF(Crowdfunding!G228="failed", +Crowdfunding!H228)</f>
        <v>0</v>
      </c>
      <c r="E229" s="12">
        <v>165</v>
      </c>
      <c r="G229" s="12">
        <v>326</v>
      </c>
    </row>
    <row r="230" spans="1:7" x14ac:dyDescent="0.3">
      <c r="A230" s="12">
        <f>IF(Crowdfunding!G229="Successful",+Crowdfunding!H229)</f>
        <v>943</v>
      </c>
      <c r="C230" s="12" t="b">
        <f>IF(Crowdfunding!G229="failed", +Crowdfunding!H229)</f>
        <v>0</v>
      </c>
      <c r="E230" s="12">
        <v>166</v>
      </c>
      <c r="G230" s="12">
        <v>328</v>
      </c>
    </row>
    <row r="231" spans="1:7" x14ac:dyDescent="0.3">
      <c r="A231" s="12">
        <f>IF(Crowdfunding!G230="Successful",+Crowdfunding!H230)</f>
        <v>2468</v>
      </c>
      <c r="C231" s="12" t="b">
        <f>IF(Crowdfunding!G230="failed", +Crowdfunding!H230)</f>
        <v>0</v>
      </c>
      <c r="E231" s="12">
        <v>168</v>
      </c>
      <c r="G231" s="12">
        <v>331</v>
      </c>
    </row>
    <row r="232" spans="1:7" x14ac:dyDescent="0.3">
      <c r="A232" s="12">
        <f>IF(Crowdfunding!G231="Successful",+Crowdfunding!H231)</f>
        <v>2551</v>
      </c>
      <c r="C232" s="12" t="b">
        <f>IF(Crowdfunding!G231="failed", +Crowdfunding!H231)</f>
        <v>0</v>
      </c>
      <c r="E232" s="12">
        <v>168</v>
      </c>
      <c r="G232" s="12">
        <v>347</v>
      </c>
    </row>
    <row r="233" spans="1:7" x14ac:dyDescent="0.3">
      <c r="A233" s="12">
        <f>IF(Crowdfunding!G232="Successful",+Crowdfunding!H232)</f>
        <v>101</v>
      </c>
      <c r="C233" s="12" t="b">
        <f>IF(Crowdfunding!G232="failed", +Crowdfunding!H232)</f>
        <v>0</v>
      </c>
      <c r="E233" s="12">
        <v>169</v>
      </c>
      <c r="G233" s="12">
        <v>355</v>
      </c>
    </row>
    <row r="234" spans="1:7" x14ac:dyDescent="0.3">
      <c r="A234" s="12" t="b">
        <f>IF(Crowdfunding!G233="Successful",+Crowdfunding!H233)</f>
        <v>0</v>
      </c>
      <c r="C234" s="12" t="b">
        <f>IF(Crowdfunding!G233="failed", +Crowdfunding!H233)</f>
        <v>0</v>
      </c>
      <c r="E234" s="12">
        <v>170</v>
      </c>
      <c r="G234" s="12">
        <v>362</v>
      </c>
    </row>
    <row r="235" spans="1:7" x14ac:dyDescent="0.3">
      <c r="A235" s="12">
        <f>IF(Crowdfunding!G234="Successful",+Crowdfunding!H234)</f>
        <v>92</v>
      </c>
      <c r="C235" s="12" t="b">
        <f>IF(Crowdfunding!G234="failed", +Crowdfunding!H234)</f>
        <v>0</v>
      </c>
      <c r="E235" s="12">
        <v>170</v>
      </c>
      <c r="G235" s="12">
        <v>374</v>
      </c>
    </row>
    <row r="236" spans="1:7" x14ac:dyDescent="0.3">
      <c r="A236" s="12">
        <f>IF(Crowdfunding!G235="Successful",+Crowdfunding!H235)</f>
        <v>62</v>
      </c>
      <c r="C236" s="12" t="b">
        <f>IF(Crowdfunding!G235="failed", +Crowdfunding!H235)</f>
        <v>0</v>
      </c>
      <c r="E236" s="12">
        <v>170</v>
      </c>
      <c r="G236" s="12">
        <v>393</v>
      </c>
    </row>
    <row r="237" spans="1:7" x14ac:dyDescent="0.3">
      <c r="A237" s="12">
        <f>IF(Crowdfunding!G236="Successful",+Crowdfunding!H236)</f>
        <v>149</v>
      </c>
      <c r="C237" s="12" t="b">
        <f>IF(Crowdfunding!G236="failed", +Crowdfunding!H236)</f>
        <v>0</v>
      </c>
      <c r="E237" s="12">
        <v>172</v>
      </c>
      <c r="G237" s="12">
        <v>395</v>
      </c>
    </row>
    <row r="238" spans="1:7" x14ac:dyDescent="0.3">
      <c r="A238" s="12" t="b">
        <f>IF(Crowdfunding!G237="Successful",+Crowdfunding!H237)</f>
        <v>0</v>
      </c>
      <c r="C238" s="12">
        <f>IF(Crowdfunding!G237="failed", +Crowdfunding!H237)</f>
        <v>92</v>
      </c>
      <c r="E238" s="12">
        <v>173</v>
      </c>
      <c r="G238" s="12">
        <v>418</v>
      </c>
    </row>
    <row r="239" spans="1:7" x14ac:dyDescent="0.3">
      <c r="A239" s="12" t="b">
        <f>IF(Crowdfunding!G238="Successful",+Crowdfunding!H238)</f>
        <v>0</v>
      </c>
      <c r="C239" s="12">
        <f>IF(Crowdfunding!G238="failed", +Crowdfunding!H238)</f>
        <v>57</v>
      </c>
      <c r="E239" s="12">
        <v>174</v>
      </c>
      <c r="G239" s="12">
        <v>424</v>
      </c>
    </row>
    <row r="240" spans="1:7" x14ac:dyDescent="0.3">
      <c r="A240" s="12">
        <f>IF(Crowdfunding!G239="Successful",+Crowdfunding!H239)</f>
        <v>329</v>
      </c>
      <c r="C240" s="12" t="b">
        <f>IF(Crowdfunding!G239="failed", +Crowdfunding!H239)</f>
        <v>0</v>
      </c>
      <c r="E240" s="12">
        <v>174</v>
      </c>
      <c r="G240" s="12">
        <v>435</v>
      </c>
    </row>
    <row r="241" spans="1:7" x14ac:dyDescent="0.3">
      <c r="A241" s="12">
        <f>IF(Crowdfunding!G240="Successful",+Crowdfunding!H240)</f>
        <v>97</v>
      </c>
      <c r="C241" s="12" t="b">
        <f>IF(Crowdfunding!G240="failed", +Crowdfunding!H240)</f>
        <v>0</v>
      </c>
      <c r="E241" s="12">
        <v>175</v>
      </c>
      <c r="G241" s="12">
        <v>441</v>
      </c>
    </row>
    <row r="242" spans="1:7" x14ac:dyDescent="0.3">
      <c r="A242" s="12" t="b">
        <f>IF(Crowdfunding!G241="Successful",+Crowdfunding!H241)</f>
        <v>0</v>
      </c>
      <c r="C242" s="12">
        <f>IF(Crowdfunding!G241="failed", +Crowdfunding!H241)</f>
        <v>41</v>
      </c>
      <c r="E242" s="12">
        <v>176</v>
      </c>
      <c r="G242" s="12">
        <v>452</v>
      </c>
    </row>
    <row r="243" spans="1:7" x14ac:dyDescent="0.3">
      <c r="A243" s="12">
        <f>IF(Crowdfunding!G242="Successful",+Crowdfunding!H242)</f>
        <v>1784</v>
      </c>
      <c r="C243" s="12" t="b">
        <f>IF(Crowdfunding!G242="failed", +Crowdfunding!H242)</f>
        <v>0</v>
      </c>
      <c r="E243" s="12">
        <v>179</v>
      </c>
      <c r="G243" s="12">
        <v>452</v>
      </c>
    </row>
    <row r="244" spans="1:7" x14ac:dyDescent="0.3">
      <c r="A244" s="12">
        <f>IF(Crowdfunding!G243="Successful",+Crowdfunding!H243)</f>
        <v>1684</v>
      </c>
      <c r="C244" s="12" t="b">
        <f>IF(Crowdfunding!G243="failed", +Crowdfunding!H243)</f>
        <v>0</v>
      </c>
      <c r="E244" s="12">
        <v>180</v>
      </c>
      <c r="G244" s="12">
        <v>454</v>
      </c>
    </row>
    <row r="245" spans="1:7" x14ac:dyDescent="0.3">
      <c r="A245" s="12">
        <f>IF(Crowdfunding!G244="Successful",+Crowdfunding!H244)</f>
        <v>250</v>
      </c>
      <c r="C245" s="12" t="b">
        <f>IF(Crowdfunding!G244="failed", +Crowdfunding!H244)</f>
        <v>0</v>
      </c>
      <c r="E245" s="12">
        <v>180</v>
      </c>
      <c r="G245" s="12">
        <v>504</v>
      </c>
    </row>
    <row r="246" spans="1:7" x14ac:dyDescent="0.3">
      <c r="A246" s="12">
        <f>IF(Crowdfunding!G245="Successful",+Crowdfunding!H245)</f>
        <v>238</v>
      </c>
      <c r="C246" s="12" t="b">
        <f>IF(Crowdfunding!G245="failed", +Crowdfunding!H245)</f>
        <v>0</v>
      </c>
      <c r="E246" s="12">
        <v>180</v>
      </c>
      <c r="G246" s="12">
        <v>513</v>
      </c>
    </row>
    <row r="247" spans="1:7" x14ac:dyDescent="0.3">
      <c r="A247" s="12">
        <f>IF(Crowdfunding!G246="Successful",+Crowdfunding!H246)</f>
        <v>53</v>
      </c>
      <c r="C247" s="12" t="b">
        <f>IF(Crowdfunding!G246="failed", +Crowdfunding!H246)</f>
        <v>0</v>
      </c>
      <c r="E247" s="12">
        <v>180</v>
      </c>
      <c r="G247" s="12">
        <v>523</v>
      </c>
    </row>
    <row r="248" spans="1:7" x14ac:dyDescent="0.3">
      <c r="A248" s="12">
        <f>IF(Crowdfunding!G247="Successful",+Crowdfunding!H247)</f>
        <v>214</v>
      </c>
      <c r="C248" s="12" t="b">
        <f>IF(Crowdfunding!G247="failed", +Crowdfunding!H247)</f>
        <v>0</v>
      </c>
      <c r="E248" s="12">
        <v>181</v>
      </c>
      <c r="G248" s="12">
        <v>526</v>
      </c>
    </row>
    <row r="249" spans="1:7" x14ac:dyDescent="0.3">
      <c r="A249" s="12">
        <f>IF(Crowdfunding!G248="Successful",+Crowdfunding!H248)</f>
        <v>222</v>
      </c>
      <c r="C249" s="12" t="b">
        <f>IF(Crowdfunding!G248="failed", +Crowdfunding!H248)</f>
        <v>0</v>
      </c>
      <c r="E249" s="12">
        <v>181</v>
      </c>
      <c r="G249" s="12">
        <v>535</v>
      </c>
    </row>
    <row r="250" spans="1:7" x14ac:dyDescent="0.3">
      <c r="A250" s="12">
        <f>IF(Crowdfunding!G249="Successful",+Crowdfunding!H249)</f>
        <v>1884</v>
      </c>
      <c r="C250" s="12" t="b">
        <f>IF(Crowdfunding!G249="failed", +Crowdfunding!H249)</f>
        <v>0</v>
      </c>
      <c r="E250" s="12">
        <v>182</v>
      </c>
      <c r="G250" s="12">
        <v>554</v>
      </c>
    </row>
    <row r="251" spans="1:7" x14ac:dyDescent="0.3">
      <c r="A251" s="12">
        <f>IF(Crowdfunding!G250="Successful",+Crowdfunding!H250)</f>
        <v>218</v>
      </c>
      <c r="C251" s="12" t="b">
        <f>IF(Crowdfunding!G250="failed", +Crowdfunding!H250)</f>
        <v>0</v>
      </c>
      <c r="E251" s="12">
        <v>183</v>
      </c>
      <c r="G251" s="12">
        <v>558</v>
      </c>
    </row>
    <row r="252" spans="1:7" x14ac:dyDescent="0.3">
      <c r="A252" s="12">
        <f>IF(Crowdfunding!G251="Successful",+Crowdfunding!H251)</f>
        <v>6465</v>
      </c>
      <c r="C252" s="12" t="b">
        <f>IF(Crowdfunding!G251="failed", +Crowdfunding!H251)</f>
        <v>0</v>
      </c>
      <c r="E252" s="12">
        <v>183</v>
      </c>
      <c r="G252" s="12">
        <v>558</v>
      </c>
    </row>
    <row r="253" spans="1:7" x14ac:dyDescent="0.3">
      <c r="A253" s="12" t="b">
        <f>IF(Crowdfunding!G252="Successful",+Crowdfunding!H252)</f>
        <v>0</v>
      </c>
      <c r="C253" s="12">
        <f>IF(Crowdfunding!G252="failed", +Crowdfunding!H252)</f>
        <v>1</v>
      </c>
      <c r="E253" s="12">
        <v>184</v>
      </c>
      <c r="G253" s="12">
        <v>575</v>
      </c>
    </row>
    <row r="254" spans="1:7" x14ac:dyDescent="0.3">
      <c r="A254" s="12" t="b">
        <f>IF(Crowdfunding!G253="Successful",+Crowdfunding!H253)</f>
        <v>0</v>
      </c>
      <c r="C254" s="12">
        <f>IF(Crowdfunding!G253="failed", +Crowdfunding!H253)</f>
        <v>101</v>
      </c>
      <c r="E254" s="12">
        <v>185</v>
      </c>
      <c r="G254" s="12">
        <v>579</v>
      </c>
    </row>
    <row r="255" spans="1:7" x14ac:dyDescent="0.3">
      <c r="A255" s="12">
        <f>IF(Crowdfunding!G254="Successful",+Crowdfunding!H254)</f>
        <v>59</v>
      </c>
      <c r="C255" s="12" t="b">
        <f>IF(Crowdfunding!G254="failed", +Crowdfunding!H254)</f>
        <v>0</v>
      </c>
      <c r="E255" s="12">
        <v>186</v>
      </c>
      <c r="G255" s="12">
        <v>594</v>
      </c>
    </row>
    <row r="256" spans="1:7" x14ac:dyDescent="0.3">
      <c r="A256" s="12" t="b">
        <f>IF(Crowdfunding!G255="Successful",+Crowdfunding!H255)</f>
        <v>0</v>
      </c>
      <c r="C256" s="12">
        <f>IF(Crowdfunding!G255="failed", +Crowdfunding!H255)</f>
        <v>1335</v>
      </c>
      <c r="E256" s="12">
        <v>186</v>
      </c>
      <c r="G256" s="12">
        <v>602</v>
      </c>
    </row>
    <row r="257" spans="1:7" x14ac:dyDescent="0.3">
      <c r="A257" s="12">
        <f>IF(Crowdfunding!G256="Successful",+Crowdfunding!H256)</f>
        <v>88</v>
      </c>
      <c r="C257" s="12" t="b">
        <f>IF(Crowdfunding!G256="failed", +Crowdfunding!H256)</f>
        <v>0</v>
      </c>
      <c r="E257" s="12">
        <v>186</v>
      </c>
      <c r="G257" s="12">
        <v>605</v>
      </c>
    </row>
    <row r="258" spans="1:7" x14ac:dyDescent="0.3">
      <c r="A258" s="12">
        <f>IF(Crowdfunding!G257="Successful",+Crowdfunding!H257)</f>
        <v>1697</v>
      </c>
      <c r="C258" s="12" t="b">
        <f>IF(Crowdfunding!G257="failed", +Crowdfunding!H257)</f>
        <v>0</v>
      </c>
      <c r="E258" s="12">
        <v>186</v>
      </c>
      <c r="G258" s="12">
        <v>648</v>
      </c>
    </row>
    <row r="259" spans="1:7" x14ac:dyDescent="0.3">
      <c r="A259" s="12" t="b">
        <f>IF(Crowdfunding!G258="Successful",+Crowdfunding!H258)</f>
        <v>0</v>
      </c>
      <c r="C259" s="12">
        <f>IF(Crowdfunding!G258="failed", +Crowdfunding!H258)</f>
        <v>15</v>
      </c>
      <c r="E259" s="12">
        <v>186</v>
      </c>
      <c r="G259" s="12">
        <v>648</v>
      </c>
    </row>
    <row r="260" spans="1:7" x14ac:dyDescent="0.3">
      <c r="A260" s="12">
        <f>IF(Crowdfunding!G259="Successful",+Crowdfunding!H259)</f>
        <v>92</v>
      </c>
      <c r="C260" s="12" t="b">
        <f>IF(Crowdfunding!G259="failed", +Crowdfunding!H259)</f>
        <v>0</v>
      </c>
      <c r="E260" s="12">
        <v>187</v>
      </c>
      <c r="G260" s="12">
        <v>656</v>
      </c>
    </row>
    <row r="261" spans="1:7" x14ac:dyDescent="0.3">
      <c r="A261" s="12">
        <f>IF(Crowdfunding!G260="Successful",+Crowdfunding!H260)</f>
        <v>186</v>
      </c>
      <c r="C261" s="12" t="b">
        <f>IF(Crowdfunding!G260="failed", +Crowdfunding!H260)</f>
        <v>0</v>
      </c>
      <c r="E261" s="12">
        <v>189</v>
      </c>
      <c r="G261" s="12">
        <v>662</v>
      </c>
    </row>
    <row r="262" spans="1:7" x14ac:dyDescent="0.3">
      <c r="A262" s="12">
        <f>IF(Crowdfunding!G261="Successful",+Crowdfunding!H261)</f>
        <v>138</v>
      </c>
      <c r="C262" s="12" t="b">
        <f>IF(Crowdfunding!G261="failed", +Crowdfunding!H261)</f>
        <v>0</v>
      </c>
      <c r="E262" s="12">
        <v>189</v>
      </c>
      <c r="G262" s="12">
        <v>672</v>
      </c>
    </row>
    <row r="263" spans="1:7" x14ac:dyDescent="0.3">
      <c r="A263" s="12">
        <f>IF(Crowdfunding!G262="Successful",+Crowdfunding!H262)</f>
        <v>261</v>
      </c>
      <c r="C263" s="12" t="b">
        <f>IF(Crowdfunding!G262="failed", +Crowdfunding!H262)</f>
        <v>0</v>
      </c>
      <c r="E263" s="12">
        <v>190</v>
      </c>
      <c r="G263" s="12">
        <v>674</v>
      </c>
    </row>
    <row r="264" spans="1:7" x14ac:dyDescent="0.3">
      <c r="A264" s="12" t="b">
        <f>IF(Crowdfunding!G263="Successful",+Crowdfunding!H263)</f>
        <v>0</v>
      </c>
      <c r="C264" s="12">
        <f>IF(Crowdfunding!G263="failed", +Crowdfunding!H263)</f>
        <v>454</v>
      </c>
      <c r="E264" s="12">
        <v>190</v>
      </c>
      <c r="G264" s="12">
        <v>676</v>
      </c>
    </row>
    <row r="265" spans="1:7" x14ac:dyDescent="0.3">
      <c r="A265" s="12">
        <f>IF(Crowdfunding!G264="Successful",+Crowdfunding!H264)</f>
        <v>107</v>
      </c>
      <c r="C265" s="12" t="b">
        <f>IF(Crowdfunding!G264="failed", +Crowdfunding!H264)</f>
        <v>0</v>
      </c>
      <c r="E265" s="12">
        <v>191</v>
      </c>
      <c r="G265" s="12">
        <v>679</v>
      </c>
    </row>
    <row r="266" spans="1:7" x14ac:dyDescent="0.3">
      <c r="A266" s="12">
        <f>IF(Crowdfunding!G265="Successful",+Crowdfunding!H265)</f>
        <v>199</v>
      </c>
      <c r="C266" s="12" t="b">
        <f>IF(Crowdfunding!G265="failed", +Crowdfunding!H265)</f>
        <v>0</v>
      </c>
      <c r="E266" s="12">
        <v>191</v>
      </c>
      <c r="G266" s="12">
        <v>679</v>
      </c>
    </row>
    <row r="267" spans="1:7" x14ac:dyDescent="0.3">
      <c r="A267" s="12">
        <f>IF(Crowdfunding!G266="Successful",+Crowdfunding!H266)</f>
        <v>5512</v>
      </c>
      <c r="C267" s="12" t="b">
        <f>IF(Crowdfunding!G266="failed", +Crowdfunding!H266)</f>
        <v>0</v>
      </c>
      <c r="E267" s="12">
        <v>191</v>
      </c>
      <c r="G267" s="12">
        <v>714</v>
      </c>
    </row>
    <row r="268" spans="1:7" x14ac:dyDescent="0.3">
      <c r="A268" s="12">
        <f>IF(Crowdfunding!G267="Successful",+Crowdfunding!H267)</f>
        <v>86</v>
      </c>
      <c r="C268" s="12" t="b">
        <f>IF(Crowdfunding!G267="failed", +Crowdfunding!H267)</f>
        <v>0</v>
      </c>
      <c r="E268" s="12">
        <v>192</v>
      </c>
      <c r="G268" s="12">
        <v>742</v>
      </c>
    </row>
    <row r="269" spans="1:7" x14ac:dyDescent="0.3">
      <c r="A269" s="12" t="b">
        <f>IF(Crowdfunding!G268="Successful",+Crowdfunding!H268)</f>
        <v>0</v>
      </c>
      <c r="C269" s="12">
        <f>IF(Crowdfunding!G268="failed", +Crowdfunding!H268)</f>
        <v>3182</v>
      </c>
      <c r="E269" s="12">
        <v>192</v>
      </c>
      <c r="G269" s="12">
        <v>747</v>
      </c>
    </row>
    <row r="270" spans="1:7" x14ac:dyDescent="0.3">
      <c r="A270" s="12">
        <f>IF(Crowdfunding!G269="Successful",+Crowdfunding!H269)</f>
        <v>2768</v>
      </c>
      <c r="C270" s="12" t="b">
        <f>IF(Crowdfunding!G269="failed", +Crowdfunding!H269)</f>
        <v>0</v>
      </c>
      <c r="E270" s="12">
        <v>193</v>
      </c>
      <c r="G270" s="12">
        <v>750</v>
      </c>
    </row>
    <row r="271" spans="1:7" x14ac:dyDescent="0.3">
      <c r="A271" s="12">
        <f>IF(Crowdfunding!G270="Successful",+Crowdfunding!H270)</f>
        <v>48</v>
      </c>
      <c r="C271" s="12" t="b">
        <f>IF(Crowdfunding!G270="failed", +Crowdfunding!H270)</f>
        <v>0</v>
      </c>
      <c r="E271" s="12">
        <v>194</v>
      </c>
      <c r="G271" s="12">
        <v>750</v>
      </c>
    </row>
    <row r="272" spans="1:7" x14ac:dyDescent="0.3">
      <c r="A272" s="12">
        <f>IF(Crowdfunding!G271="Successful",+Crowdfunding!H271)</f>
        <v>87</v>
      </c>
      <c r="C272" s="12" t="b">
        <f>IF(Crowdfunding!G271="failed", +Crowdfunding!H271)</f>
        <v>0</v>
      </c>
      <c r="E272" s="12">
        <v>194</v>
      </c>
      <c r="G272" s="12">
        <v>752</v>
      </c>
    </row>
    <row r="273" spans="1:7" x14ac:dyDescent="0.3">
      <c r="A273" s="12" t="b">
        <f>IF(Crowdfunding!G272="Successful",+Crowdfunding!H272)</f>
        <v>0</v>
      </c>
      <c r="C273" s="12" t="b">
        <f>IF(Crowdfunding!G272="failed", +Crowdfunding!H272)</f>
        <v>0</v>
      </c>
      <c r="E273" s="12">
        <v>194</v>
      </c>
      <c r="G273" s="12">
        <v>774</v>
      </c>
    </row>
    <row r="274" spans="1:7" x14ac:dyDescent="0.3">
      <c r="A274" s="12" t="b">
        <f>IF(Crowdfunding!G273="Successful",+Crowdfunding!H273)</f>
        <v>0</v>
      </c>
      <c r="C274" s="12" t="b">
        <f>IF(Crowdfunding!G273="failed", +Crowdfunding!H273)</f>
        <v>0</v>
      </c>
      <c r="E274" s="12">
        <v>194</v>
      </c>
      <c r="G274" s="12">
        <v>782</v>
      </c>
    </row>
    <row r="275" spans="1:7" x14ac:dyDescent="0.3">
      <c r="A275" s="12">
        <f>IF(Crowdfunding!G274="Successful",+Crowdfunding!H274)</f>
        <v>1894</v>
      </c>
      <c r="C275" s="12" t="b">
        <f>IF(Crowdfunding!G274="failed", +Crowdfunding!H274)</f>
        <v>0</v>
      </c>
      <c r="E275" s="12">
        <v>195</v>
      </c>
      <c r="G275" s="12">
        <v>792</v>
      </c>
    </row>
    <row r="276" spans="1:7" x14ac:dyDescent="0.3">
      <c r="A276" s="12">
        <f>IF(Crowdfunding!G275="Successful",+Crowdfunding!H275)</f>
        <v>282</v>
      </c>
      <c r="C276" s="12" t="b">
        <f>IF(Crowdfunding!G275="failed", +Crowdfunding!H275)</f>
        <v>0</v>
      </c>
      <c r="E276" s="12">
        <v>195</v>
      </c>
      <c r="G276" s="12">
        <v>803</v>
      </c>
    </row>
    <row r="277" spans="1:7" x14ac:dyDescent="0.3">
      <c r="A277" s="12" t="b">
        <f>IF(Crowdfunding!G276="Successful",+Crowdfunding!H276)</f>
        <v>0</v>
      </c>
      <c r="C277" s="12">
        <f>IF(Crowdfunding!G276="failed", +Crowdfunding!H276)</f>
        <v>15</v>
      </c>
      <c r="E277" s="12">
        <v>196</v>
      </c>
      <c r="G277" s="12">
        <v>830</v>
      </c>
    </row>
    <row r="278" spans="1:7" x14ac:dyDescent="0.3">
      <c r="A278" s="12">
        <f>IF(Crowdfunding!G277="Successful",+Crowdfunding!H277)</f>
        <v>116</v>
      </c>
      <c r="C278" s="12" t="b">
        <f>IF(Crowdfunding!G277="failed", +Crowdfunding!H277)</f>
        <v>0</v>
      </c>
      <c r="E278" s="12">
        <v>198</v>
      </c>
      <c r="G278" s="12">
        <v>830</v>
      </c>
    </row>
    <row r="279" spans="1:7" x14ac:dyDescent="0.3">
      <c r="A279" s="12" t="b">
        <f>IF(Crowdfunding!G278="Successful",+Crowdfunding!H278)</f>
        <v>0</v>
      </c>
      <c r="C279" s="12">
        <f>IF(Crowdfunding!G278="failed", +Crowdfunding!H278)</f>
        <v>133</v>
      </c>
      <c r="E279" s="12">
        <v>198</v>
      </c>
      <c r="G279" s="12">
        <v>831</v>
      </c>
    </row>
    <row r="280" spans="1:7" x14ac:dyDescent="0.3">
      <c r="A280" s="12">
        <f>IF(Crowdfunding!G279="Successful",+Crowdfunding!H279)</f>
        <v>83</v>
      </c>
      <c r="C280" s="12" t="b">
        <f>IF(Crowdfunding!G279="failed", +Crowdfunding!H279)</f>
        <v>0</v>
      </c>
      <c r="E280" s="12">
        <v>198</v>
      </c>
      <c r="G280" s="12">
        <v>838</v>
      </c>
    </row>
    <row r="281" spans="1:7" x14ac:dyDescent="0.3">
      <c r="A281" s="12">
        <f>IF(Crowdfunding!G280="Successful",+Crowdfunding!H280)</f>
        <v>91</v>
      </c>
      <c r="C281" s="12" t="b">
        <f>IF(Crowdfunding!G280="failed", +Crowdfunding!H280)</f>
        <v>0</v>
      </c>
      <c r="E281" s="12">
        <v>199</v>
      </c>
      <c r="G281" s="12">
        <v>842</v>
      </c>
    </row>
    <row r="282" spans="1:7" x14ac:dyDescent="0.3">
      <c r="A282" s="12">
        <f>IF(Crowdfunding!G281="Successful",+Crowdfunding!H281)</f>
        <v>546</v>
      </c>
      <c r="C282" s="12" t="b">
        <f>IF(Crowdfunding!G281="failed", +Crowdfunding!H281)</f>
        <v>0</v>
      </c>
      <c r="E282" s="12">
        <v>199</v>
      </c>
      <c r="G282" s="12">
        <v>846</v>
      </c>
    </row>
    <row r="283" spans="1:7" x14ac:dyDescent="0.3">
      <c r="A283" s="12">
        <f>IF(Crowdfunding!G282="Successful",+Crowdfunding!H282)</f>
        <v>393</v>
      </c>
      <c r="C283" s="12" t="b">
        <f>IF(Crowdfunding!G282="failed", +Crowdfunding!H282)</f>
        <v>0</v>
      </c>
      <c r="E283" s="12">
        <v>199</v>
      </c>
      <c r="G283" s="12">
        <v>859</v>
      </c>
    </row>
    <row r="284" spans="1:7" x14ac:dyDescent="0.3">
      <c r="A284" s="12" t="b">
        <f>IF(Crowdfunding!G283="Successful",+Crowdfunding!H283)</f>
        <v>0</v>
      </c>
      <c r="C284" s="12">
        <f>IF(Crowdfunding!G283="failed", +Crowdfunding!H283)</f>
        <v>2062</v>
      </c>
      <c r="E284" s="12">
        <v>201</v>
      </c>
      <c r="G284" s="12">
        <v>886</v>
      </c>
    </row>
    <row r="285" spans="1:7" x14ac:dyDescent="0.3">
      <c r="A285" s="12">
        <f>IF(Crowdfunding!G284="Successful",+Crowdfunding!H284)</f>
        <v>133</v>
      </c>
      <c r="C285" s="12" t="b">
        <f>IF(Crowdfunding!G284="failed", +Crowdfunding!H284)</f>
        <v>0</v>
      </c>
      <c r="E285" s="12">
        <v>202</v>
      </c>
      <c r="G285" s="12">
        <v>889</v>
      </c>
    </row>
    <row r="286" spans="1:7" x14ac:dyDescent="0.3">
      <c r="A286" s="12" t="b">
        <f>IF(Crowdfunding!G285="Successful",+Crowdfunding!H285)</f>
        <v>0</v>
      </c>
      <c r="C286" s="12">
        <f>IF(Crowdfunding!G285="failed", +Crowdfunding!H285)</f>
        <v>29</v>
      </c>
      <c r="E286" s="12">
        <v>202</v>
      </c>
      <c r="G286" s="12">
        <v>908</v>
      </c>
    </row>
    <row r="287" spans="1:7" x14ac:dyDescent="0.3">
      <c r="A287" s="12" t="b">
        <f>IF(Crowdfunding!G286="Successful",+Crowdfunding!H286)</f>
        <v>0</v>
      </c>
      <c r="C287" s="12">
        <f>IF(Crowdfunding!G286="failed", +Crowdfunding!H286)</f>
        <v>132</v>
      </c>
      <c r="E287" s="12">
        <v>203</v>
      </c>
      <c r="G287" s="12">
        <v>923</v>
      </c>
    </row>
    <row r="288" spans="1:7" x14ac:dyDescent="0.3">
      <c r="A288" s="12">
        <f>IF(Crowdfunding!G287="Successful",+Crowdfunding!H287)</f>
        <v>254</v>
      </c>
      <c r="C288" s="12" t="b">
        <f>IF(Crowdfunding!G287="failed", +Crowdfunding!H287)</f>
        <v>0</v>
      </c>
      <c r="E288" s="12">
        <v>203</v>
      </c>
      <c r="G288" s="12">
        <v>926</v>
      </c>
    </row>
    <row r="289" spans="1:7" x14ac:dyDescent="0.3">
      <c r="A289" s="12" t="b">
        <f>IF(Crowdfunding!G288="Successful",+Crowdfunding!H288)</f>
        <v>0</v>
      </c>
      <c r="C289" s="12" t="b">
        <f>IF(Crowdfunding!G288="failed", +Crowdfunding!H288)</f>
        <v>0</v>
      </c>
      <c r="E289" s="12">
        <v>205</v>
      </c>
      <c r="G289" s="12">
        <v>931</v>
      </c>
    </row>
    <row r="290" spans="1:7" x14ac:dyDescent="0.3">
      <c r="A290" s="12">
        <f>IF(Crowdfunding!G289="Successful",+Crowdfunding!H289)</f>
        <v>176</v>
      </c>
      <c r="C290" s="12" t="b">
        <f>IF(Crowdfunding!G289="failed", +Crowdfunding!H289)</f>
        <v>0</v>
      </c>
      <c r="E290" s="12">
        <v>206</v>
      </c>
      <c r="G290" s="12">
        <v>934</v>
      </c>
    </row>
    <row r="291" spans="1:7" x14ac:dyDescent="0.3">
      <c r="A291" s="12" t="b">
        <f>IF(Crowdfunding!G290="Successful",+Crowdfunding!H290)</f>
        <v>0</v>
      </c>
      <c r="C291" s="12">
        <f>IF(Crowdfunding!G290="failed", +Crowdfunding!H290)</f>
        <v>137</v>
      </c>
      <c r="E291" s="12">
        <v>207</v>
      </c>
      <c r="G291" s="12">
        <v>940</v>
      </c>
    </row>
    <row r="292" spans="1:7" x14ac:dyDescent="0.3">
      <c r="A292" s="12">
        <f>IF(Crowdfunding!G291="Successful",+Crowdfunding!H291)</f>
        <v>337</v>
      </c>
      <c r="C292" s="12" t="b">
        <f>IF(Crowdfunding!G291="failed", +Crowdfunding!H291)</f>
        <v>0</v>
      </c>
      <c r="E292" s="12">
        <v>207</v>
      </c>
      <c r="G292" s="12">
        <v>941</v>
      </c>
    </row>
    <row r="293" spans="1:7" x14ac:dyDescent="0.3">
      <c r="A293" s="12" t="b">
        <f>IF(Crowdfunding!G292="Successful",+Crowdfunding!H292)</f>
        <v>0</v>
      </c>
      <c r="C293" s="12">
        <f>IF(Crowdfunding!G292="failed", +Crowdfunding!H292)</f>
        <v>908</v>
      </c>
      <c r="E293" s="12">
        <v>209</v>
      </c>
      <c r="G293" s="12">
        <v>955</v>
      </c>
    </row>
    <row r="294" spans="1:7" x14ac:dyDescent="0.3">
      <c r="A294" s="12">
        <f>IF(Crowdfunding!G293="Successful",+Crowdfunding!H293)</f>
        <v>107</v>
      </c>
      <c r="C294" s="12" t="b">
        <f>IF(Crowdfunding!G293="failed", +Crowdfunding!H293)</f>
        <v>0</v>
      </c>
      <c r="E294" s="12">
        <v>210</v>
      </c>
      <c r="G294" s="12">
        <v>1000</v>
      </c>
    </row>
    <row r="295" spans="1:7" x14ac:dyDescent="0.3">
      <c r="A295" s="12" t="b">
        <f>IF(Crowdfunding!G294="Successful",+Crowdfunding!H294)</f>
        <v>0</v>
      </c>
      <c r="C295" s="12">
        <f>IF(Crowdfunding!G294="failed", +Crowdfunding!H294)</f>
        <v>10</v>
      </c>
      <c r="E295" s="12">
        <v>211</v>
      </c>
      <c r="G295" s="12">
        <v>1028</v>
      </c>
    </row>
    <row r="296" spans="1:7" x14ac:dyDescent="0.3">
      <c r="A296" s="12" t="b">
        <f>IF(Crowdfunding!G295="Successful",+Crowdfunding!H295)</f>
        <v>0</v>
      </c>
      <c r="C296" s="12" t="b">
        <f>IF(Crowdfunding!G295="failed", +Crowdfunding!H295)</f>
        <v>0</v>
      </c>
      <c r="E296" s="12">
        <v>211</v>
      </c>
      <c r="G296" s="12">
        <v>1059</v>
      </c>
    </row>
    <row r="297" spans="1:7" x14ac:dyDescent="0.3">
      <c r="A297" s="12">
        <f>IF(Crowdfunding!G296="Successful",+Crowdfunding!H296)</f>
        <v>183</v>
      </c>
      <c r="C297" s="12" t="b">
        <f>IF(Crowdfunding!G296="failed", +Crowdfunding!H296)</f>
        <v>0</v>
      </c>
      <c r="E297" s="12">
        <v>214</v>
      </c>
      <c r="G297" s="12">
        <v>1063</v>
      </c>
    </row>
    <row r="298" spans="1:7" x14ac:dyDescent="0.3">
      <c r="A298" s="12" t="b">
        <f>IF(Crowdfunding!G297="Successful",+Crowdfunding!H297)</f>
        <v>0</v>
      </c>
      <c r="C298" s="12">
        <f>IF(Crowdfunding!G297="failed", +Crowdfunding!H297)</f>
        <v>1910</v>
      </c>
      <c r="E298" s="12">
        <v>216</v>
      </c>
      <c r="G298" s="12">
        <v>1068</v>
      </c>
    </row>
    <row r="299" spans="1:7" x14ac:dyDescent="0.3">
      <c r="A299" s="12" t="b">
        <f>IF(Crowdfunding!G298="Successful",+Crowdfunding!H298)</f>
        <v>0</v>
      </c>
      <c r="C299" s="12">
        <f>IF(Crowdfunding!G298="failed", +Crowdfunding!H298)</f>
        <v>38</v>
      </c>
      <c r="E299" s="12">
        <v>217</v>
      </c>
      <c r="G299" s="12">
        <v>1072</v>
      </c>
    </row>
    <row r="300" spans="1:7" x14ac:dyDescent="0.3">
      <c r="A300" s="12" t="b">
        <f>IF(Crowdfunding!G299="Successful",+Crowdfunding!H299)</f>
        <v>0</v>
      </c>
      <c r="C300" s="12">
        <f>IF(Crowdfunding!G299="failed", +Crowdfunding!H299)</f>
        <v>104</v>
      </c>
      <c r="E300" s="12">
        <v>218</v>
      </c>
      <c r="G300" s="12">
        <v>1120</v>
      </c>
    </row>
    <row r="301" spans="1:7" x14ac:dyDescent="0.3">
      <c r="A301" s="12">
        <f>IF(Crowdfunding!G300="Successful",+Crowdfunding!H300)</f>
        <v>72</v>
      </c>
      <c r="C301" s="12" t="b">
        <f>IF(Crowdfunding!G300="failed", +Crowdfunding!H300)</f>
        <v>0</v>
      </c>
      <c r="E301" s="12">
        <v>218</v>
      </c>
      <c r="G301" s="12">
        <v>1121</v>
      </c>
    </row>
    <row r="302" spans="1:7" x14ac:dyDescent="0.3">
      <c r="A302" s="12" t="b">
        <f>IF(Crowdfunding!G301="Successful",+Crowdfunding!H301)</f>
        <v>0</v>
      </c>
      <c r="C302" s="12">
        <f>IF(Crowdfunding!G301="failed", +Crowdfunding!H301)</f>
        <v>49</v>
      </c>
      <c r="E302" s="12">
        <v>219</v>
      </c>
      <c r="G302" s="12">
        <v>1130</v>
      </c>
    </row>
    <row r="303" spans="1:7" x14ac:dyDescent="0.3">
      <c r="A303" s="12" t="b">
        <f>IF(Crowdfunding!G302="Successful",+Crowdfunding!H302)</f>
        <v>0</v>
      </c>
      <c r="C303" s="12">
        <f>IF(Crowdfunding!G302="failed", +Crowdfunding!H302)</f>
        <v>1</v>
      </c>
      <c r="E303" s="12">
        <v>220</v>
      </c>
      <c r="G303" s="12">
        <v>1181</v>
      </c>
    </row>
    <row r="304" spans="1:7" x14ac:dyDescent="0.3">
      <c r="A304" s="12">
        <f>IF(Crowdfunding!G303="Successful",+Crowdfunding!H303)</f>
        <v>295</v>
      </c>
      <c r="C304" s="12" t="b">
        <f>IF(Crowdfunding!G303="failed", +Crowdfunding!H303)</f>
        <v>0</v>
      </c>
      <c r="E304" s="12">
        <v>220</v>
      </c>
      <c r="G304" s="12">
        <v>1194</v>
      </c>
    </row>
    <row r="305" spans="1:7" x14ac:dyDescent="0.3">
      <c r="A305" s="12" t="b">
        <f>IF(Crowdfunding!G304="Successful",+Crowdfunding!H304)</f>
        <v>0</v>
      </c>
      <c r="C305" s="12">
        <f>IF(Crowdfunding!G304="failed", +Crowdfunding!H304)</f>
        <v>245</v>
      </c>
      <c r="E305" s="12">
        <v>221</v>
      </c>
      <c r="G305" s="12">
        <v>1198</v>
      </c>
    </row>
    <row r="306" spans="1:7" x14ac:dyDescent="0.3">
      <c r="A306" s="12" t="b">
        <f>IF(Crowdfunding!G305="Successful",+Crowdfunding!H305)</f>
        <v>0</v>
      </c>
      <c r="C306" s="12">
        <f>IF(Crowdfunding!G305="failed", +Crowdfunding!H305)</f>
        <v>32</v>
      </c>
      <c r="E306" s="12">
        <v>221</v>
      </c>
      <c r="G306" s="12">
        <v>1220</v>
      </c>
    </row>
    <row r="307" spans="1:7" x14ac:dyDescent="0.3">
      <c r="A307" s="12">
        <f>IF(Crowdfunding!G306="Successful",+Crowdfunding!H306)</f>
        <v>142</v>
      </c>
      <c r="C307" s="12" t="b">
        <f>IF(Crowdfunding!G306="failed", +Crowdfunding!H306)</f>
        <v>0</v>
      </c>
      <c r="E307" s="12">
        <v>222</v>
      </c>
      <c r="G307" s="12">
        <v>1221</v>
      </c>
    </row>
    <row r="308" spans="1:7" x14ac:dyDescent="0.3">
      <c r="A308" s="12">
        <f>IF(Crowdfunding!G307="Successful",+Crowdfunding!H307)</f>
        <v>85</v>
      </c>
      <c r="C308" s="12" t="b">
        <f>IF(Crowdfunding!G307="failed", +Crowdfunding!H307)</f>
        <v>0</v>
      </c>
      <c r="E308" s="12">
        <v>222</v>
      </c>
      <c r="G308" s="12">
        <v>1225</v>
      </c>
    </row>
    <row r="309" spans="1:7" x14ac:dyDescent="0.3">
      <c r="A309" s="12" t="b">
        <f>IF(Crowdfunding!G308="Successful",+Crowdfunding!H308)</f>
        <v>0</v>
      </c>
      <c r="C309" s="12">
        <f>IF(Crowdfunding!G308="failed", +Crowdfunding!H308)</f>
        <v>7</v>
      </c>
      <c r="E309" s="12">
        <v>223</v>
      </c>
      <c r="G309" s="12">
        <v>1229</v>
      </c>
    </row>
    <row r="310" spans="1:7" x14ac:dyDescent="0.3">
      <c r="A310" s="12">
        <f>IF(Crowdfunding!G309="Successful",+Crowdfunding!H309)</f>
        <v>659</v>
      </c>
      <c r="C310" s="12" t="b">
        <f>IF(Crowdfunding!G309="failed", +Crowdfunding!H309)</f>
        <v>0</v>
      </c>
      <c r="E310" s="12">
        <v>225</v>
      </c>
      <c r="G310" s="12">
        <v>1257</v>
      </c>
    </row>
    <row r="311" spans="1:7" x14ac:dyDescent="0.3">
      <c r="A311" s="12" t="b">
        <f>IF(Crowdfunding!G310="Successful",+Crowdfunding!H310)</f>
        <v>0</v>
      </c>
      <c r="C311" s="12">
        <f>IF(Crowdfunding!G310="failed", +Crowdfunding!H310)</f>
        <v>803</v>
      </c>
      <c r="E311" s="12">
        <v>226</v>
      </c>
      <c r="G311" s="12">
        <v>1258</v>
      </c>
    </row>
    <row r="312" spans="1:7" x14ac:dyDescent="0.3">
      <c r="A312" s="12" t="b">
        <f>IF(Crowdfunding!G311="Successful",+Crowdfunding!H311)</f>
        <v>0</v>
      </c>
      <c r="C312" s="12" t="b">
        <f>IF(Crowdfunding!G311="failed", +Crowdfunding!H311)</f>
        <v>0</v>
      </c>
      <c r="E312" s="12">
        <v>226</v>
      </c>
      <c r="G312" s="12">
        <v>1274</v>
      </c>
    </row>
    <row r="313" spans="1:7" x14ac:dyDescent="0.3">
      <c r="A313" s="12" t="b">
        <f>IF(Crowdfunding!G312="Successful",+Crowdfunding!H312)</f>
        <v>0</v>
      </c>
      <c r="C313" s="12">
        <f>IF(Crowdfunding!G312="failed", +Crowdfunding!H312)</f>
        <v>16</v>
      </c>
      <c r="E313" s="12">
        <v>227</v>
      </c>
      <c r="G313" s="12">
        <v>1296</v>
      </c>
    </row>
    <row r="314" spans="1:7" x14ac:dyDescent="0.3">
      <c r="A314" s="12">
        <f>IF(Crowdfunding!G313="Successful",+Crowdfunding!H313)</f>
        <v>121</v>
      </c>
      <c r="C314" s="12" t="b">
        <f>IF(Crowdfunding!G313="failed", +Crowdfunding!H313)</f>
        <v>0</v>
      </c>
      <c r="E314" s="12">
        <v>233</v>
      </c>
      <c r="G314" s="12">
        <v>1335</v>
      </c>
    </row>
    <row r="315" spans="1:7" x14ac:dyDescent="0.3">
      <c r="A315" s="12">
        <f>IF(Crowdfunding!G314="Successful",+Crowdfunding!H314)</f>
        <v>3742</v>
      </c>
      <c r="C315" s="12" t="b">
        <f>IF(Crowdfunding!G314="failed", +Crowdfunding!H314)</f>
        <v>0</v>
      </c>
      <c r="E315" s="12">
        <v>234</v>
      </c>
      <c r="G315" s="12">
        <v>1368</v>
      </c>
    </row>
    <row r="316" spans="1:7" x14ac:dyDescent="0.3">
      <c r="A316" s="12">
        <f>IF(Crowdfunding!G315="Successful",+Crowdfunding!H315)</f>
        <v>223</v>
      </c>
      <c r="C316" s="12" t="b">
        <f>IF(Crowdfunding!G315="failed", +Crowdfunding!H315)</f>
        <v>0</v>
      </c>
      <c r="E316" s="12">
        <v>235</v>
      </c>
      <c r="G316" s="12">
        <v>1439</v>
      </c>
    </row>
    <row r="317" spans="1:7" x14ac:dyDescent="0.3">
      <c r="A317" s="12">
        <f>IF(Crowdfunding!G316="Successful",+Crowdfunding!H316)</f>
        <v>133</v>
      </c>
      <c r="C317" s="12" t="b">
        <f>IF(Crowdfunding!G316="failed", +Crowdfunding!H316)</f>
        <v>0</v>
      </c>
      <c r="E317" s="12">
        <v>236</v>
      </c>
      <c r="G317" s="12">
        <v>1467</v>
      </c>
    </row>
    <row r="318" spans="1:7" x14ac:dyDescent="0.3">
      <c r="A318" s="12" t="b">
        <f>IF(Crowdfunding!G317="Successful",+Crowdfunding!H317)</f>
        <v>0</v>
      </c>
      <c r="C318" s="12">
        <f>IF(Crowdfunding!G317="failed", +Crowdfunding!H317)</f>
        <v>31</v>
      </c>
      <c r="E318" s="12">
        <v>236</v>
      </c>
      <c r="G318" s="12">
        <v>1467</v>
      </c>
    </row>
    <row r="319" spans="1:7" x14ac:dyDescent="0.3">
      <c r="A319" s="12" t="b">
        <f>IF(Crowdfunding!G318="Successful",+Crowdfunding!H318)</f>
        <v>0</v>
      </c>
      <c r="C319" s="12">
        <f>IF(Crowdfunding!G318="failed", +Crowdfunding!H318)</f>
        <v>108</v>
      </c>
      <c r="E319" s="12">
        <v>237</v>
      </c>
      <c r="G319" s="12">
        <v>1482</v>
      </c>
    </row>
    <row r="320" spans="1:7" x14ac:dyDescent="0.3">
      <c r="A320" s="12" t="b">
        <f>IF(Crowdfunding!G319="Successful",+Crowdfunding!H319)</f>
        <v>0</v>
      </c>
      <c r="C320" s="12">
        <f>IF(Crowdfunding!G319="failed", +Crowdfunding!H319)</f>
        <v>30</v>
      </c>
      <c r="E320" s="12">
        <v>238</v>
      </c>
      <c r="G320" s="12">
        <v>1538</v>
      </c>
    </row>
    <row r="321" spans="1:7" x14ac:dyDescent="0.3">
      <c r="A321" s="12" t="b">
        <f>IF(Crowdfunding!G320="Successful",+Crowdfunding!H320)</f>
        <v>0</v>
      </c>
      <c r="C321" s="12">
        <f>IF(Crowdfunding!G320="failed", +Crowdfunding!H320)</f>
        <v>17</v>
      </c>
      <c r="E321" s="12">
        <v>238</v>
      </c>
      <c r="G321" s="12">
        <v>1596</v>
      </c>
    </row>
    <row r="322" spans="1:7" x14ac:dyDescent="0.3">
      <c r="A322" s="12" t="b">
        <f>IF(Crowdfunding!G321="Successful",+Crowdfunding!H321)</f>
        <v>0</v>
      </c>
      <c r="C322" s="12" t="b">
        <f>IF(Crowdfunding!G321="failed", +Crowdfunding!H321)</f>
        <v>0</v>
      </c>
      <c r="E322" s="12">
        <v>239</v>
      </c>
      <c r="G322" s="12">
        <v>1608</v>
      </c>
    </row>
    <row r="323" spans="1:7" x14ac:dyDescent="0.3">
      <c r="A323" s="12" t="b">
        <f>IF(Crowdfunding!G322="Successful",+Crowdfunding!H322)</f>
        <v>0</v>
      </c>
      <c r="C323" s="12">
        <f>IF(Crowdfunding!G322="failed", +Crowdfunding!H322)</f>
        <v>80</v>
      </c>
      <c r="E323" s="12">
        <v>241</v>
      </c>
      <c r="G323" s="12">
        <v>1625</v>
      </c>
    </row>
    <row r="324" spans="1:7" x14ac:dyDescent="0.3">
      <c r="A324" s="12" t="b">
        <f>IF(Crowdfunding!G323="Successful",+Crowdfunding!H323)</f>
        <v>0</v>
      </c>
      <c r="C324" s="12">
        <f>IF(Crowdfunding!G323="failed", +Crowdfunding!H323)</f>
        <v>2468</v>
      </c>
      <c r="E324" s="12">
        <v>244</v>
      </c>
      <c r="G324" s="12">
        <v>1657</v>
      </c>
    </row>
    <row r="325" spans="1:7" x14ac:dyDescent="0.3">
      <c r="A325" s="12">
        <f>IF(Crowdfunding!G324="Successful",+Crowdfunding!H324)</f>
        <v>5168</v>
      </c>
      <c r="C325" s="12" t="b">
        <f>IF(Crowdfunding!G324="failed", +Crowdfunding!H324)</f>
        <v>0</v>
      </c>
      <c r="E325" s="12">
        <v>244</v>
      </c>
      <c r="G325" s="12">
        <v>1684</v>
      </c>
    </row>
    <row r="326" spans="1:7" x14ac:dyDescent="0.3">
      <c r="A326" s="12" t="b">
        <f>IF(Crowdfunding!G325="Successful",+Crowdfunding!H325)</f>
        <v>0</v>
      </c>
      <c r="C326" s="12">
        <f>IF(Crowdfunding!G325="failed", +Crowdfunding!H325)</f>
        <v>26</v>
      </c>
      <c r="E326" s="12">
        <v>245</v>
      </c>
      <c r="G326" s="12">
        <v>1691</v>
      </c>
    </row>
    <row r="327" spans="1:7" x14ac:dyDescent="0.3">
      <c r="A327" s="12">
        <f>IF(Crowdfunding!G326="Successful",+Crowdfunding!H326)</f>
        <v>307</v>
      </c>
      <c r="C327" s="12" t="b">
        <f>IF(Crowdfunding!G326="failed", +Crowdfunding!H326)</f>
        <v>0</v>
      </c>
      <c r="E327" s="12">
        <v>246</v>
      </c>
      <c r="G327" s="12">
        <v>1748</v>
      </c>
    </row>
    <row r="328" spans="1:7" x14ac:dyDescent="0.3">
      <c r="A328" s="12" t="b">
        <f>IF(Crowdfunding!G327="Successful",+Crowdfunding!H327)</f>
        <v>0</v>
      </c>
      <c r="C328" s="12">
        <f>IF(Crowdfunding!G327="failed", +Crowdfunding!H327)</f>
        <v>73</v>
      </c>
      <c r="E328" s="12">
        <v>246</v>
      </c>
      <c r="G328" s="12">
        <v>1758</v>
      </c>
    </row>
    <row r="329" spans="1:7" x14ac:dyDescent="0.3">
      <c r="A329" s="12" t="b">
        <f>IF(Crowdfunding!G328="Successful",+Crowdfunding!H328)</f>
        <v>0</v>
      </c>
      <c r="C329" s="12">
        <f>IF(Crowdfunding!G328="failed", +Crowdfunding!H328)</f>
        <v>128</v>
      </c>
      <c r="E329" s="12">
        <v>247</v>
      </c>
      <c r="G329" s="12">
        <v>1784</v>
      </c>
    </row>
    <row r="330" spans="1:7" x14ac:dyDescent="0.3">
      <c r="A330" s="12" t="b">
        <f>IF(Crowdfunding!G329="Successful",+Crowdfunding!H329)</f>
        <v>0</v>
      </c>
      <c r="C330" s="12">
        <f>IF(Crowdfunding!G329="failed", +Crowdfunding!H329)</f>
        <v>33</v>
      </c>
      <c r="E330" s="12">
        <v>247</v>
      </c>
      <c r="G330" s="12">
        <v>1790</v>
      </c>
    </row>
    <row r="331" spans="1:7" x14ac:dyDescent="0.3">
      <c r="A331" s="12">
        <f>IF(Crowdfunding!G330="Successful",+Crowdfunding!H330)</f>
        <v>2441</v>
      </c>
      <c r="C331" s="12" t="b">
        <f>IF(Crowdfunding!G330="failed", +Crowdfunding!H330)</f>
        <v>0</v>
      </c>
      <c r="E331" s="12">
        <v>249</v>
      </c>
      <c r="G331" s="12">
        <v>1796</v>
      </c>
    </row>
    <row r="332" spans="1:7" x14ac:dyDescent="0.3">
      <c r="A332" s="12" t="b">
        <f>IF(Crowdfunding!G331="Successful",+Crowdfunding!H331)</f>
        <v>0</v>
      </c>
      <c r="C332" s="12" t="b">
        <f>IF(Crowdfunding!G331="failed", +Crowdfunding!H331)</f>
        <v>0</v>
      </c>
      <c r="E332" s="12">
        <v>249</v>
      </c>
      <c r="G332" s="12">
        <v>1825</v>
      </c>
    </row>
    <row r="333" spans="1:7" x14ac:dyDescent="0.3">
      <c r="A333" s="12">
        <f>IF(Crowdfunding!G332="Successful",+Crowdfunding!H332)</f>
        <v>1385</v>
      </c>
      <c r="C333" s="12" t="b">
        <f>IF(Crowdfunding!G332="failed", +Crowdfunding!H332)</f>
        <v>0</v>
      </c>
      <c r="E333" s="12">
        <v>250</v>
      </c>
      <c r="G333" s="12">
        <v>1886</v>
      </c>
    </row>
    <row r="334" spans="1:7" x14ac:dyDescent="0.3">
      <c r="A334" s="12">
        <f>IF(Crowdfunding!G333="Successful",+Crowdfunding!H333)</f>
        <v>190</v>
      </c>
      <c r="C334" s="12" t="b">
        <f>IF(Crowdfunding!G333="failed", +Crowdfunding!H333)</f>
        <v>0</v>
      </c>
      <c r="E334" s="12">
        <v>252</v>
      </c>
      <c r="G334" s="12">
        <v>1910</v>
      </c>
    </row>
    <row r="335" spans="1:7" x14ac:dyDescent="0.3">
      <c r="A335" s="12">
        <f>IF(Crowdfunding!G334="Successful",+Crowdfunding!H334)</f>
        <v>470</v>
      </c>
      <c r="C335" s="12" t="b">
        <f>IF(Crowdfunding!G334="failed", +Crowdfunding!H334)</f>
        <v>0</v>
      </c>
      <c r="E335" s="12">
        <v>253</v>
      </c>
      <c r="G335" s="12">
        <v>1979</v>
      </c>
    </row>
    <row r="336" spans="1:7" x14ac:dyDescent="0.3">
      <c r="A336" s="12">
        <f>IF(Crowdfunding!G335="Successful",+Crowdfunding!H335)</f>
        <v>253</v>
      </c>
      <c r="C336" s="12" t="b">
        <f>IF(Crowdfunding!G335="failed", +Crowdfunding!H335)</f>
        <v>0</v>
      </c>
      <c r="E336" s="12">
        <v>254</v>
      </c>
      <c r="G336" s="12">
        <v>1999</v>
      </c>
    </row>
    <row r="337" spans="1:7" x14ac:dyDescent="0.3">
      <c r="A337" s="12">
        <f>IF(Crowdfunding!G336="Successful",+Crowdfunding!H336)</f>
        <v>1113</v>
      </c>
      <c r="C337" s="12" t="b">
        <f>IF(Crowdfunding!G336="failed", +Crowdfunding!H336)</f>
        <v>0</v>
      </c>
      <c r="E337" s="12">
        <v>255</v>
      </c>
      <c r="G337" s="12">
        <v>2025</v>
      </c>
    </row>
    <row r="338" spans="1:7" x14ac:dyDescent="0.3">
      <c r="A338" s="12">
        <f>IF(Crowdfunding!G337="Successful",+Crowdfunding!H337)</f>
        <v>2283</v>
      </c>
      <c r="C338" s="12" t="b">
        <f>IF(Crowdfunding!G337="failed", +Crowdfunding!H337)</f>
        <v>0</v>
      </c>
      <c r="E338" s="12">
        <v>261</v>
      </c>
      <c r="G338" s="12">
        <v>2062</v>
      </c>
    </row>
    <row r="339" spans="1:7" x14ac:dyDescent="0.3">
      <c r="A339" s="12" t="b">
        <f>IF(Crowdfunding!G338="Successful",+Crowdfunding!H338)</f>
        <v>0</v>
      </c>
      <c r="C339" s="12">
        <f>IF(Crowdfunding!G338="failed", +Crowdfunding!H338)</f>
        <v>1072</v>
      </c>
      <c r="E339" s="12">
        <v>261</v>
      </c>
      <c r="G339" s="12">
        <v>2072</v>
      </c>
    </row>
    <row r="340" spans="1:7" x14ac:dyDescent="0.3">
      <c r="A340" s="12">
        <f>IF(Crowdfunding!G339="Successful",+Crowdfunding!H339)</f>
        <v>1095</v>
      </c>
      <c r="C340" s="12" t="b">
        <f>IF(Crowdfunding!G339="failed", +Crowdfunding!H339)</f>
        <v>0</v>
      </c>
      <c r="E340" s="12">
        <v>264</v>
      </c>
      <c r="G340" s="12">
        <v>2108</v>
      </c>
    </row>
    <row r="341" spans="1:7" x14ac:dyDescent="0.3">
      <c r="A341" s="12">
        <f>IF(Crowdfunding!G340="Successful",+Crowdfunding!H340)</f>
        <v>1690</v>
      </c>
      <c r="C341" s="12" t="b">
        <f>IF(Crowdfunding!G340="failed", +Crowdfunding!H340)</f>
        <v>0</v>
      </c>
      <c r="E341" s="12">
        <v>266</v>
      </c>
      <c r="G341" s="12">
        <v>2176</v>
      </c>
    </row>
    <row r="342" spans="1:7" x14ac:dyDescent="0.3">
      <c r="A342" s="12" t="b">
        <f>IF(Crowdfunding!G341="Successful",+Crowdfunding!H341)</f>
        <v>0</v>
      </c>
      <c r="C342" s="12" t="b">
        <f>IF(Crowdfunding!G341="failed", +Crowdfunding!H341)</f>
        <v>0</v>
      </c>
      <c r="E342" s="12">
        <v>268</v>
      </c>
      <c r="G342" s="12">
        <v>2179</v>
      </c>
    </row>
    <row r="343" spans="1:7" x14ac:dyDescent="0.3">
      <c r="A343" s="12" t="b">
        <f>IF(Crowdfunding!G342="Successful",+Crowdfunding!H342)</f>
        <v>0</v>
      </c>
      <c r="C343" s="12">
        <f>IF(Crowdfunding!G342="failed", +Crowdfunding!H342)</f>
        <v>393</v>
      </c>
      <c r="E343" s="12">
        <v>269</v>
      </c>
      <c r="G343" s="12">
        <v>2201</v>
      </c>
    </row>
    <row r="344" spans="1:7" x14ac:dyDescent="0.3">
      <c r="A344" s="12" t="b">
        <f>IF(Crowdfunding!G343="Successful",+Crowdfunding!H343)</f>
        <v>0</v>
      </c>
      <c r="C344" s="12">
        <f>IF(Crowdfunding!G343="failed", +Crowdfunding!H343)</f>
        <v>1257</v>
      </c>
      <c r="E344" s="12">
        <v>270</v>
      </c>
      <c r="G344" s="12">
        <v>2253</v>
      </c>
    </row>
    <row r="345" spans="1:7" x14ac:dyDescent="0.3">
      <c r="A345" s="12" t="b">
        <f>IF(Crowdfunding!G344="Successful",+Crowdfunding!H344)</f>
        <v>0</v>
      </c>
      <c r="C345" s="12">
        <f>IF(Crowdfunding!G344="failed", +Crowdfunding!H344)</f>
        <v>328</v>
      </c>
      <c r="E345" s="12">
        <v>272</v>
      </c>
      <c r="G345" s="12">
        <v>2307</v>
      </c>
    </row>
    <row r="346" spans="1:7" x14ac:dyDescent="0.3">
      <c r="A346" s="12" t="b">
        <f>IF(Crowdfunding!G345="Successful",+Crowdfunding!H345)</f>
        <v>0</v>
      </c>
      <c r="C346" s="12">
        <f>IF(Crowdfunding!G345="failed", +Crowdfunding!H345)</f>
        <v>147</v>
      </c>
      <c r="E346" s="12">
        <v>275</v>
      </c>
      <c r="G346" s="12">
        <v>2468</v>
      </c>
    </row>
    <row r="347" spans="1:7" x14ac:dyDescent="0.3">
      <c r="A347" s="12" t="b">
        <f>IF(Crowdfunding!G346="Successful",+Crowdfunding!H346)</f>
        <v>0</v>
      </c>
      <c r="C347" s="12">
        <f>IF(Crowdfunding!G346="failed", +Crowdfunding!H346)</f>
        <v>830</v>
      </c>
      <c r="E347" s="12">
        <v>279</v>
      </c>
      <c r="G347" s="12">
        <v>2604</v>
      </c>
    </row>
    <row r="348" spans="1:7" x14ac:dyDescent="0.3">
      <c r="A348" s="12" t="b">
        <f>IF(Crowdfunding!G347="Successful",+Crowdfunding!H347)</f>
        <v>0</v>
      </c>
      <c r="C348" s="12">
        <f>IF(Crowdfunding!G347="failed", +Crowdfunding!H347)</f>
        <v>331</v>
      </c>
      <c r="E348" s="12">
        <v>280</v>
      </c>
      <c r="G348" s="12">
        <v>2690</v>
      </c>
    </row>
    <row r="349" spans="1:7" x14ac:dyDescent="0.3">
      <c r="A349" s="12" t="b">
        <f>IF(Crowdfunding!G348="Successful",+Crowdfunding!H348)</f>
        <v>0</v>
      </c>
      <c r="C349" s="12">
        <f>IF(Crowdfunding!G348="failed", +Crowdfunding!H348)</f>
        <v>25</v>
      </c>
      <c r="E349" s="12">
        <v>282</v>
      </c>
      <c r="G349" s="12">
        <v>2779</v>
      </c>
    </row>
    <row r="350" spans="1:7" x14ac:dyDescent="0.3">
      <c r="A350" s="12">
        <f>IF(Crowdfunding!G349="Successful",+Crowdfunding!H349)</f>
        <v>191</v>
      </c>
      <c r="C350" s="12" t="b">
        <f>IF(Crowdfunding!G349="failed", +Crowdfunding!H349)</f>
        <v>0</v>
      </c>
      <c r="E350" s="12">
        <v>288</v>
      </c>
      <c r="G350" s="12">
        <v>2915</v>
      </c>
    </row>
    <row r="351" spans="1:7" x14ac:dyDescent="0.3">
      <c r="A351" s="12" t="b">
        <f>IF(Crowdfunding!G350="Successful",+Crowdfunding!H350)</f>
        <v>0</v>
      </c>
      <c r="C351" s="12">
        <f>IF(Crowdfunding!G350="failed", +Crowdfunding!H350)</f>
        <v>3483</v>
      </c>
      <c r="E351" s="12">
        <v>290</v>
      </c>
      <c r="G351" s="12">
        <v>2928</v>
      </c>
    </row>
    <row r="352" spans="1:7" x14ac:dyDescent="0.3">
      <c r="A352" s="12" t="b">
        <f>IF(Crowdfunding!G351="Successful",+Crowdfunding!H351)</f>
        <v>0</v>
      </c>
      <c r="C352" s="12">
        <f>IF(Crowdfunding!G351="failed", +Crowdfunding!H351)</f>
        <v>923</v>
      </c>
      <c r="E352" s="12">
        <v>295</v>
      </c>
      <c r="G352" s="12">
        <v>2955</v>
      </c>
    </row>
    <row r="353" spans="1:7" x14ac:dyDescent="0.3">
      <c r="A353" s="12" t="b">
        <f>IF(Crowdfunding!G352="Successful",+Crowdfunding!H352)</f>
        <v>0</v>
      </c>
      <c r="C353" s="12">
        <f>IF(Crowdfunding!G352="failed", +Crowdfunding!H352)</f>
        <v>1</v>
      </c>
      <c r="E353" s="12">
        <v>296</v>
      </c>
      <c r="G353" s="12">
        <v>3015</v>
      </c>
    </row>
    <row r="354" spans="1:7" x14ac:dyDescent="0.3">
      <c r="A354" s="12">
        <f>IF(Crowdfunding!G353="Successful",+Crowdfunding!H353)</f>
        <v>2013</v>
      </c>
      <c r="C354" s="12" t="b">
        <f>IF(Crowdfunding!G353="failed", +Crowdfunding!H353)</f>
        <v>0</v>
      </c>
      <c r="E354" s="12">
        <v>297</v>
      </c>
      <c r="G354" s="12">
        <v>3182</v>
      </c>
    </row>
    <row r="355" spans="1:7" x14ac:dyDescent="0.3">
      <c r="A355" s="12" t="b">
        <f>IF(Crowdfunding!G354="Successful",+Crowdfunding!H354)</f>
        <v>0</v>
      </c>
      <c r="C355" s="12">
        <f>IF(Crowdfunding!G354="failed", +Crowdfunding!H354)</f>
        <v>33</v>
      </c>
      <c r="E355" s="12">
        <v>299</v>
      </c>
      <c r="G355" s="12">
        <v>3304</v>
      </c>
    </row>
    <row r="356" spans="1:7" x14ac:dyDescent="0.3">
      <c r="A356" s="12">
        <f>IF(Crowdfunding!G355="Successful",+Crowdfunding!H355)</f>
        <v>1703</v>
      </c>
      <c r="C356" s="12" t="b">
        <f>IF(Crowdfunding!G355="failed", +Crowdfunding!H355)</f>
        <v>0</v>
      </c>
      <c r="E356" s="12">
        <v>300</v>
      </c>
      <c r="G356" s="12">
        <v>3387</v>
      </c>
    </row>
    <row r="357" spans="1:7" x14ac:dyDescent="0.3">
      <c r="A357" s="12">
        <f>IF(Crowdfunding!G356="Successful",+Crowdfunding!H356)</f>
        <v>80</v>
      </c>
      <c r="C357" s="12" t="b">
        <f>IF(Crowdfunding!G356="failed", +Crowdfunding!H356)</f>
        <v>0</v>
      </c>
      <c r="E357" s="12">
        <v>300</v>
      </c>
      <c r="G357" s="12">
        <v>3410</v>
      </c>
    </row>
    <row r="358" spans="1:7" x14ac:dyDescent="0.3">
      <c r="A358" s="12" t="b">
        <f>IF(Crowdfunding!G357="Successful",+Crowdfunding!H357)</f>
        <v>0</v>
      </c>
      <c r="C358" s="12" t="b">
        <f>IF(Crowdfunding!G357="failed", +Crowdfunding!H357)</f>
        <v>0</v>
      </c>
      <c r="E358" s="12">
        <v>303</v>
      </c>
      <c r="G358" s="12">
        <v>3483</v>
      </c>
    </row>
    <row r="359" spans="1:7" x14ac:dyDescent="0.3">
      <c r="A359" s="12" t="b">
        <f>IF(Crowdfunding!G358="Successful",+Crowdfunding!H358)</f>
        <v>0</v>
      </c>
      <c r="C359" s="12">
        <f>IF(Crowdfunding!G358="failed", +Crowdfunding!H358)</f>
        <v>40</v>
      </c>
      <c r="E359" s="12">
        <v>307</v>
      </c>
      <c r="G359" s="12">
        <v>3868</v>
      </c>
    </row>
    <row r="360" spans="1:7" x14ac:dyDescent="0.3">
      <c r="A360" s="12">
        <f>IF(Crowdfunding!G359="Successful",+Crowdfunding!H359)</f>
        <v>41</v>
      </c>
      <c r="C360" s="12" t="b">
        <f>IF(Crowdfunding!G359="failed", +Crowdfunding!H359)</f>
        <v>0</v>
      </c>
      <c r="E360" s="12">
        <v>307</v>
      </c>
      <c r="G360" s="12">
        <v>4405</v>
      </c>
    </row>
    <row r="361" spans="1:7" x14ac:dyDescent="0.3">
      <c r="A361" s="12" t="b">
        <f>IF(Crowdfunding!G360="Successful",+Crowdfunding!H360)</f>
        <v>0</v>
      </c>
      <c r="C361" s="12">
        <f>IF(Crowdfunding!G360="failed", +Crowdfunding!H360)</f>
        <v>23</v>
      </c>
      <c r="E361" s="12">
        <v>316</v>
      </c>
      <c r="G361" s="12">
        <v>4428</v>
      </c>
    </row>
    <row r="362" spans="1:7" x14ac:dyDescent="0.3">
      <c r="A362" s="12">
        <f>IF(Crowdfunding!G361="Successful",+Crowdfunding!H361)</f>
        <v>187</v>
      </c>
      <c r="C362" s="12" t="b">
        <f>IF(Crowdfunding!G361="failed", +Crowdfunding!H361)</f>
        <v>0</v>
      </c>
      <c r="E362" s="12">
        <v>323</v>
      </c>
      <c r="G362" s="12">
        <v>4697</v>
      </c>
    </row>
    <row r="363" spans="1:7" x14ac:dyDescent="0.3">
      <c r="A363" s="12">
        <f>IF(Crowdfunding!G362="Successful",+Crowdfunding!H362)</f>
        <v>2875</v>
      </c>
      <c r="C363" s="12" t="b">
        <f>IF(Crowdfunding!G362="failed", +Crowdfunding!H362)</f>
        <v>0</v>
      </c>
      <c r="E363" s="12">
        <v>329</v>
      </c>
      <c r="G363" s="12">
        <v>5497</v>
      </c>
    </row>
    <row r="364" spans="1:7" x14ac:dyDescent="0.3">
      <c r="A364" s="12">
        <f>IF(Crowdfunding!G363="Successful",+Crowdfunding!H363)</f>
        <v>88</v>
      </c>
      <c r="C364" s="12" t="b">
        <f>IF(Crowdfunding!G363="failed", +Crowdfunding!H363)</f>
        <v>0</v>
      </c>
      <c r="E364" s="12">
        <v>330</v>
      </c>
      <c r="G364" s="12">
        <v>5681</v>
      </c>
    </row>
    <row r="365" spans="1:7" x14ac:dyDescent="0.3">
      <c r="A365" s="12">
        <f>IF(Crowdfunding!G364="Successful",+Crowdfunding!H364)</f>
        <v>191</v>
      </c>
      <c r="C365" s="12" t="b">
        <f>IF(Crowdfunding!G364="failed", +Crowdfunding!H364)</f>
        <v>0</v>
      </c>
      <c r="E365" s="12">
        <v>331</v>
      </c>
      <c r="G365" s="12">
        <v>6080</v>
      </c>
    </row>
    <row r="366" spans="1:7" x14ac:dyDescent="0.3">
      <c r="A366" s="12">
        <f>IF(Crowdfunding!G365="Successful",+Crowdfunding!H365)</f>
        <v>139</v>
      </c>
      <c r="C366" s="12" t="b">
        <f>IF(Crowdfunding!G365="failed", +Crowdfunding!H365)</f>
        <v>0</v>
      </c>
      <c r="E366" s="12">
        <v>336</v>
      </c>
    </row>
    <row r="367" spans="1:7" x14ac:dyDescent="0.3">
      <c r="A367" s="12">
        <f>IF(Crowdfunding!G366="Successful",+Crowdfunding!H366)</f>
        <v>186</v>
      </c>
      <c r="C367" s="12" t="b">
        <f>IF(Crowdfunding!G366="failed", +Crowdfunding!H366)</f>
        <v>0</v>
      </c>
      <c r="E367" s="12">
        <v>337</v>
      </c>
    </row>
    <row r="368" spans="1:7" x14ac:dyDescent="0.3">
      <c r="A368" s="12">
        <f>IF(Crowdfunding!G367="Successful",+Crowdfunding!H367)</f>
        <v>112</v>
      </c>
      <c r="C368" s="12" t="b">
        <f>IF(Crowdfunding!G367="failed", +Crowdfunding!H367)</f>
        <v>0</v>
      </c>
      <c r="E368" s="12">
        <v>340</v>
      </c>
    </row>
    <row r="369" spans="1:5" x14ac:dyDescent="0.3">
      <c r="A369" s="12">
        <f>IF(Crowdfunding!G368="Successful",+Crowdfunding!H368)</f>
        <v>101</v>
      </c>
      <c r="C369" s="12" t="b">
        <f>IF(Crowdfunding!G368="failed", +Crowdfunding!H368)</f>
        <v>0</v>
      </c>
      <c r="E369" s="12">
        <v>361</v>
      </c>
    </row>
    <row r="370" spans="1:5" x14ac:dyDescent="0.3">
      <c r="A370" s="12" t="b">
        <f>IF(Crowdfunding!G369="Successful",+Crowdfunding!H369)</f>
        <v>0</v>
      </c>
      <c r="C370" s="12">
        <f>IF(Crowdfunding!G369="failed", +Crowdfunding!H369)</f>
        <v>75</v>
      </c>
      <c r="E370" s="12">
        <v>363</v>
      </c>
    </row>
    <row r="371" spans="1:5" x14ac:dyDescent="0.3">
      <c r="A371" s="12">
        <f>IF(Crowdfunding!G370="Successful",+Crowdfunding!H370)</f>
        <v>206</v>
      </c>
      <c r="C371" s="12" t="b">
        <f>IF(Crowdfunding!G370="failed", +Crowdfunding!H370)</f>
        <v>0</v>
      </c>
      <c r="E371" s="12">
        <v>366</v>
      </c>
    </row>
    <row r="372" spans="1:5" x14ac:dyDescent="0.3">
      <c r="A372" s="12">
        <f>IF(Crowdfunding!G371="Successful",+Crowdfunding!H371)</f>
        <v>154</v>
      </c>
      <c r="C372" s="12" t="b">
        <f>IF(Crowdfunding!G371="failed", +Crowdfunding!H371)</f>
        <v>0</v>
      </c>
      <c r="E372" s="12">
        <v>369</v>
      </c>
    </row>
    <row r="373" spans="1:5" x14ac:dyDescent="0.3">
      <c r="A373" s="12">
        <f>IF(Crowdfunding!G372="Successful",+Crowdfunding!H372)</f>
        <v>5966</v>
      </c>
      <c r="C373" s="12" t="b">
        <f>IF(Crowdfunding!G372="failed", +Crowdfunding!H372)</f>
        <v>0</v>
      </c>
      <c r="E373" s="12">
        <v>374</v>
      </c>
    </row>
    <row r="374" spans="1:5" x14ac:dyDescent="0.3">
      <c r="A374" s="12" t="b">
        <f>IF(Crowdfunding!G373="Successful",+Crowdfunding!H373)</f>
        <v>0</v>
      </c>
      <c r="C374" s="12">
        <f>IF(Crowdfunding!G373="failed", +Crowdfunding!H373)</f>
        <v>2176</v>
      </c>
      <c r="E374" s="12">
        <v>375</v>
      </c>
    </row>
    <row r="375" spans="1:5" x14ac:dyDescent="0.3">
      <c r="A375" s="12">
        <f>IF(Crowdfunding!G374="Successful",+Crowdfunding!H374)</f>
        <v>169</v>
      </c>
      <c r="C375" s="12" t="b">
        <f>IF(Crowdfunding!G374="failed", +Crowdfunding!H374)</f>
        <v>0</v>
      </c>
      <c r="E375" s="12">
        <v>381</v>
      </c>
    </row>
    <row r="376" spans="1:5" x14ac:dyDescent="0.3">
      <c r="A376" s="12">
        <f>IF(Crowdfunding!G375="Successful",+Crowdfunding!H375)</f>
        <v>2106</v>
      </c>
      <c r="C376" s="12" t="b">
        <f>IF(Crowdfunding!G375="failed", +Crowdfunding!H375)</f>
        <v>0</v>
      </c>
      <c r="E376" s="12">
        <v>381</v>
      </c>
    </row>
    <row r="377" spans="1:5" x14ac:dyDescent="0.3">
      <c r="A377" s="12" t="b">
        <f>IF(Crowdfunding!G376="Successful",+Crowdfunding!H376)</f>
        <v>0</v>
      </c>
      <c r="C377" s="12">
        <f>IF(Crowdfunding!G376="failed", +Crowdfunding!H376)</f>
        <v>441</v>
      </c>
      <c r="E377" s="12">
        <v>393</v>
      </c>
    </row>
    <row r="378" spans="1:5" x14ac:dyDescent="0.3">
      <c r="A378" s="12" t="b">
        <f>IF(Crowdfunding!G377="Successful",+Crowdfunding!H377)</f>
        <v>0</v>
      </c>
      <c r="C378" s="12">
        <f>IF(Crowdfunding!G377="failed", +Crowdfunding!H377)</f>
        <v>25</v>
      </c>
      <c r="E378" s="12">
        <v>397</v>
      </c>
    </row>
    <row r="379" spans="1:5" x14ac:dyDescent="0.3">
      <c r="A379" s="12">
        <f>IF(Crowdfunding!G378="Successful",+Crowdfunding!H378)</f>
        <v>131</v>
      </c>
      <c r="C379" s="12" t="b">
        <f>IF(Crowdfunding!G378="failed", +Crowdfunding!H378)</f>
        <v>0</v>
      </c>
      <c r="E379" s="12">
        <v>409</v>
      </c>
    </row>
    <row r="380" spans="1:5" x14ac:dyDescent="0.3">
      <c r="A380" s="12" t="b">
        <f>IF(Crowdfunding!G379="Successful",+Crowdfunding!H379)</f>
        <v>0</v>
      </c>
      <c r="C380" s="12">
        <f>IF(Crowdfunding!G379="failed", +Crowdfunding!H379)</f>
        <v>127</v>
      </c>
      <c r="E380" s="12">
        <v>411</v>
      </c>
    </row>
    <row r="381" spans="1:5" x14ac:dyDescent="0.3">
      <c r="A381" s="12" t="b">
        <f>IF(Crowdfunding!G380="Successful",+Crowdfunding!H380)</f>
        <v>0</v>
      </c>
      <c r="C381" s="12">
        <f>IF(Crowdfunding!G380="failed", +Crowdfunding!H380)</f>
        <v>355</v>
      </c>
      <c r="E381" s="12">
        <v>419</v>
      </c>
    </row>
    <row r="382" spans="1:5" x14ac:dyDescent="0.3">
      <c r="A382" s="12" t="b">
        <f>IF(Crowdfunding!G381="Successful",+Crowdfunding!H381)</f>
        <v>0</v>
      </c>
      <c r="C382" s="12">
        <f>IF(Crowdfunding!G381="failed", +Crowdfunding!H381)</f>
        <v>44</v>
      </c>
      <c r="E382" s="12">
        <v>432</v>
      </c>
    </row>
    <row r="383" spans="1:5" x14ac:dyDescent="0.3">
      <c r="A383" s="12">
        <f>IF(Crowdfunding!G382="Successful",+Crowdfunding!H382)</f>
        <v>84</v>
      </c>
      <c r="C383" s="12" t="b">
        <f>IF(Crowdfunding!G382="failed", +Crowdfunding!H382)</f>
        <v>0</v>
      </c>
      <c r="E383" s="12">
        <v>452</v>
      </c>
    </row>
    <row r="384" spans="1:5" x14ac:dyDescent="0.3">
      <c r="A384" s="12">
        <f>IF(Crowdfunding!G383="Successful",+Crowdfunding!H383)</f>
        <v>155</v>
      </c>
      <c r="C384" s="12" t="b">
        <f>IF(Crowdfunding!G383="failed", +Crowdfunding!H383)</f>
        <v>0</v>
      </c>
      <c r="E384" s="12">
        <v>454</v>
      </c>
    </row>
    <row r="385" spans="1:5" x14ac:dyDescent="0.3">
      <c r="A385" s="12" t="b">
        <f>IF(Crowdfunding!G384="Successful",+Crowdfunding!H384)</f>
        <v>0</v>
      </c>
      <c r="C385" s="12">
        <f>IF(Crowdfunding!G384="failed", +Crowdfunding!H384)</f>
        <v>67</v>
      </c>
      <c r="E385" s="12">
        <v>460</v>
      </c>
    </row>
    <row r="386" spans="1:5" x14ac:dyDescent="0.3">
      <c r="A386" s="12">
        <f>IF(Crowdfunding!G385="Successful",+Crowdfunding!H385)</f>
        <v>189</v>
      </c>
      <c r="C386" s="12" t="b">
        <f>IF(Crowdfunding!G385="failed", +Crowdfunding!H385)</f>
        <v>0</v>
      </c>
      <c r="E386" s="12">
        <v>462</v>
      </c>
    </row>
    <row r="387" spans="1:5" x14ac:dyDescent="0.3">
      <c r="A387" s="12">
        <f>IF(Crowdfunding!G386="Successful",+Crowdfunding!H386)</f>
        <v>4799</v>
      </c>
      <c r="C387" s="12" t="b">
        <f>IF(Crowdfunding!G386="failed", +Crowdfunding!H386)</f>
        <v>0</v>
      </c>
      <c r="E387" s="12">
        <v>470</v>
      </c>
    </row>
    <row r="388" spans="1:5" x14ac:dyDescent="0.3">
      <c r="A388" s="12">
        <f>IF(Crowdfunding!G387="Successful",+Crowdfunding!H387)</f>
        <v>1137</v>
      </c>
      <c r="C388" s="12" t="b">
        <f>IF(Crowdfunding!G387="failed", +Crowdfunding!H387)</f>
        <v>0</v>
      </c>
      <c r="E388" s="12">
        <v>480</v>
      </c>
    </row>
    <row r="389" spans="1:5" x14ac:dyDescent="0.3">
      <c r="A389" s="12" t="b">
        <f>IF(Crowdfunding!G388="Successful",+Crowdfunding!H388)</f>
        <v>0</v>
      </c>
      <c r="C389" s="12">
        <f>IF(Crowdfunding!G388="failed", +Crowdfunding!H388)</f>
        <v>1068</v>
      </c>
      <c r="E389" s="12">
        <v>484</v>
      </c>
    </row>
    <row r="390" spans="1:5" x14ac:dyDescent="0.3">
      <c r="A390" s="12" t="b">
        <f>IF(Crowdfunding!G389="Successful",+Crowdfunding!H389)</f>
        <v>0</v>
      </c>
      <c r="C390" s="12">
        <f>IF(Crowdfunding!G389="failed", +Crowdfunding!H389)</f>
        <v>424</v>
      </c>
      <c r="E390" s="12">
        <v>498</v>
      </c>
    </row>
    <row r="391" spans="1:5" x14ac:dyDescent="0.3">
      <c r="A391" s="12" t="b">
        <f>IF(Crowdfunding!G390="Successful",+Crowdfunding!H390)</f>
        <v>0</v>
      </c>
      <c r="C391" s="12" t="b">
        <f>IF(Crowdfunding!G390="failed", +Crowdfunding!H390)</f>
        <v>0</v>
      </c>
      <c r="E391" s="12">
        <v>524</v>
      </c>
    </row>
    <row r="392" spans="1:5" x14ac:dyDescent="0.3">
      <c r="A392" s="12">
        <f>IF(Crowdfunding!G391="Successful",+Crowdfunding!H391)</f>
        <v>1152</v>
      </c>
      <c r="C392" s="12" t="b">
        <f>IF(Crowdfunding!G391="failed", +Crowdfunding!H391)</f>
        <v>0</v>
      </c>
      <c r="E392" s="12">
        <v>533</v>
      </c>
    </row>
    <row r="393" spans="1:5" x14ac:dyDescent="0.3">
      <c r="A393" s="12">
        <f>IF(Crowdfunding!G392="Successful",+Crowdfunding!H392)</f>
        <v>50</v>
      </c>
      <c r="C393" s="12" t="b">
        <f>IF(Crowdfunding!G392="failed", +Crowdfunding!H392)</f>
        <v>0</v>
      </c>
      <c r="E393" s="12">
        <v>536</v>
      </c>
    </row>
    <row r="394" spans="1:5" x14ac:dyDescent="0.3">
      <c r="A394" s="12" t="b">
        <f>IF(Crowdfunding!G393="Successful",+Crowdfunding!H393)</f>
        <v>0</v>
      </c>
      <c r="C394" s="12">
        <f>IF(Crowdfunding!G393="failed", +Crowdfunding!H393)</f>
        <v>151</v>
      </c>
      <c r="E394" s="12">
        <v>546</v>
      </c>
    </row>
    <row r="395" spans="1:5" x14ac:dyDescent="0.3">
      <c r="A395" s="12" t="b">
        <f>IF(Crowdfunding!G394="Successful",+Crowdfunding!H394)</f>
        <v>0</v>
      </c>
      <c r="C395" s="12">
        <f>IF(Crowdfunding!G394="failed", +Crowdfunding!H394)</f>
        <v>1608</v>
      </c>
      <c r="E395" s="12">
        <v>554</v>
      </c>
    </row>
    <row r="396" spans="1:5" x14ac:dyDescent="0.3">
      <c r="A396" s="12">
        <f>IF(Crowdfunding!G395="Successful",+Crowdfunding!H395)</f>
        <v>3059</v>
      </c>
      <c r="C396" s="12" t="b">
        <f>IF(Crowdfunding!G395="failed", +Crowdfunding!H395)</f>
        <v>0</v>
      </c>
      <c r="E396" s="12">
        <v>555</v>
      </c>
    </row>
    <row r="397" spans="1:5" x14ac:dyDescent="0.3">
      <c r="A397" s="12">
        <f>IF(Crowdfunding!G396="Successful",+Crowdfunding!H396)</f>
        <v>34</v>
      </c>
      <c r="C397" s="12" t="b">
        <f>IF(Crowdfunding!G396="failed", +Crowdfunding!H396)</f>
        <v>0</v>
      </c>
      <c r="E397" s="12">
        <v>589</v>
      </c>
    </row>
    <row r="398" spans="1:5" x14ac:dyDescent="0.3">
      <c r="A398" s="12">
        <f>IF(Crowdfunding!G397="Successful",+Crowdfunding!H397)</f>
        <v>220</v>
      </c>
      <c r="C398" s="12" t="b">
        <f>IF(Crowdfunding!G397="failed", +Crowdfunding!H397)</f>
        <v>0</v>
      </c>
      <c r="E398" s="12">
        <v>645</v>
      </c>
    </row>
    <row r="399" spans="1:5" x14ac:dyDescent="0.3">
      <c r="A399" s="12">
        <f>IF(Crowdfunding!G398="Successful",+Crowdfunding!H398)</f>
        <v>1604</v>
      </c>
      <c r="C399" s="12" t="b">
        <f>IF(Crowdfunding!G398="failed", +Crowdfunding!H398)</f>
        <v>0</v>
      </c>
      <c r="E399" s="12">
        <v>659</v>
      </c>
    </row>
    <row r="400" spans="1:5" x14ac:dyDescent="0.3">
      <c r="A400" s="12">
        <f>IF(Crowdfunding!G399="Successful",+Crowdfunding!H399)</f>
        <v>454</v>
      </c>
      <c r="C400" s="12" t="b">
        <f>IF(Crowdfunding!G399="failed", +Crowdfunding!H399)</f>
        <v>0</v>
      </c>
      <c r="E400" s="12">
        <v>676</v>
      </c>
    </row>
    <row r="401" spans="1:5" x14ac:dyDescent="0.3">
      <c r="A401" s="12">
        <f>IF(Crowdfunding!G400="Successful",+Crowdfunding!H400)</f>
        <v>123</v>
      </c>
      <c r="C401" s="12" t="b">
        <f>IF(Crowdfunding!G400="failed", +Crowdfunding!H400)</f>
        <v>0</v>
      </c>
      <c r="E401" s="12">
        <v>723</v>
      </c>
    </row>
    <row r="402" spans="1:5" x14ac:dyDescent="0.3">
      <c r="A402" s="12" t="b">
        <f>IF(Crowdfunding!G401="Successful",+Crowdfunding!H401)</f>
        <v>0</v>
      </c>
      <c r="C402" s="12">
        <f>IF(Crowdfunding!G401="failed", +Crowdfunding!H401)</f>
        <v>941</v>
      </c>
      <c r="E402" s="12">
        <v>762</v>
      </c>
    </row>
    <row r="403" spans="1:5" x14ac:dyDescent="0.3">
      <c r="A403" s="12" t="b">
        <f>IF(Crowdfunding!G402="Successful",+Crowdfunding!H402)</f>
        <v>0</v>
      </c>
      <c r="C403" s="12">
        <f>IF(Crowdfunding!G402="failed", +Crowdfunding!H402)</f>
        <v>1</v>
      </c>
      <c r="E403" s="12">
        <v>768</v>
      </c>
    </row>
    <row r="404" spans="1:5" x14ac:dyDescent="0.3">
      <c r="A404" s="12">
        <f>IF(Crowdfunding!G403="Successful",+Crowdfunding!H403)</f>
        <v>299</v>
      </c>
      <c r="C404" s="12" t="b">
        <f>IF(Crowdfunding!G403="failed", +Crowdfunding!H403)</f>
        <v>0</v>
      </c>
      <c r="E404" s="12">
        <v>820</v>
      </c>
    </row>
    <row r="405" spans="1:5" x14ac:dyDescent="0.3">
      <c r="A405" s="12" t="b">
        <f>IF(Crowdfunding!G404="Successful",+Crowdfunding!H404)</f>
        <v>0</v>
      </c>
      <c r="C405" s="12">
        <f>IF(Crowdfunding!G404="failed", +Crowdfunding!H404)</f>
        <v>40</v>
      </c>
      <c r="E405" s="12">
        <v>890</v>
      </c>
    </row>
    <row r="406" spans="1:5" x14ac:dyDescent="0.3">
      <c r="A406" s="12" t="b">
        <f>IF(Crowdfunding!G405="Successful",+Crowdfunding!H405)</f>
        <v>0</v>
      </c>
      <c r="C406" s="12">
        <f>IF(Crowdfunding!G405="failed", +Crowdfunding!H405)</f>
        <v>3015</v>
      </c>
      <c r="E406" s="12">
        <v>903</v>
      </c>
    </row>
    <row r="407" spans="1:5" x14ac:dyDescent="0.3">
      <c r="A407" s="12">
        <f>IF(Crowdfunding!G406="Successful",+Crowdfunding!H406)</f>
        <v>2237</v>
      </c>
      <c r="C407" s="12" t="b">
        <f>IF(Crowdfunding!G406="failed", +Crowdfunding!H406)</f>
        <v>0</v>
      </c>
      <c r="E407" s="12">
        <v>909</v>
      </c>
    </row>
    <row r="408" spans="1:5" x14ac:dyDescent="0.3">
      <c r="A408" s="12" t="b">
        <f>IF(Crowdfunding!G407="Successful",+Crowdfunding!H407)</f>
        <v>0</v>
      </c>
      <c r="C408" s="12">
        <f>IF(Crowdfunding!G407="failed", +Crowdfunding!H407)</f>
        <v>435</v>
      </c>
      <c r="E408" s="12">
        <v>943</v>
      </c>
    </row>
    <row r="409" spans="1:5" x14ac:dyDescent="0.3">
      <c r="A409" s="12">
        <f>IF(Crowdfunding!G408="Successful",+Crowdfunding!H408)</f>
        <v>645</v>
      </c>
      <c r="C409" s="12" t="b">
        <f>IF(Crowdfunding!G408="failed", +Crowdfunding!H408)</f>
        <v>0</v>
      </c>
      <c r="E409" s="12">
        <v>980</v>
      </c>
    </row>
    <row r="410" spans="1:5" x14ac:dyDescent="0.3">
      <c r="A410" s="12">
        <f>IF(Crowdfunding!G409="Successful",+Crowdfunding!H409)</f>
        <v>484</v>
      </c>
      <c r="C410" s="12" t="b">
        <f>IF(Crowdfunding!G409="failed", +Crowdfunding!H409)</f>
        <v>0</v>
      </c>
      <c r="E410" s="12">
        <v>1015</v>
      </c>
    </row>
    <row r="411" spans="1:5" x14ac:dyDescent="0.3">
      <c r="A411" s="12">
        <f>IF(Crowdfunding!G410="Successful",+Crowdfunding!H410)</f>
        <v>154</v>
      </c>
      <c r="C411" s="12" t="b">
        <f>IF(Crowdfunding!G410="failed", +Crowdfunding!H410)</f>
        <v>0</v>
      </c>
      <c r="E411" s="12">
        <v>1022</v>
      </c>
    </row>
    <row r="412" spans="1:5" x14ac:dyDescent="0.3">
      <c r="A412" s="12" t="b">
        <f>IF(Crowdfunding!G411="Successful",+Crowdfunding!H411)</f>
        <v>0</v>
      </c>
      <c r="C412" s="12">
        <f>IF(Crowdfunding!G411="failed", +Crowdfunding!H411)</f>
        <v>714</v>
      </c>
      <c r="E412" s="12">
        <v>1052</v>
      </c>
    </row>
    <row r="413" spans="1:5" x14ac:dyDescent="0.3">
      <c r="A413" s="12" t="b">
        <f>IF(Crowdfunding!G412="Successful",+Crowdfunding!H412)</f>
        <v>0</v>
      </c>
      <c r="C413" s="12" t="b">
        <f>IF(Crowdfunding!G412="failed", +Crowdfunding!H412)</f>
        <v>0</v>
      </c>
      <c r="E413" s="12">
        <v>1071</v>
      </c>
    </row>
    <row r="414" spans="1:5" x14ac:dyDescent="0.3">
      <c r="A414" s="12">
        <f>IF(Crowdfunding!G413="Successful",+Crowdfunding!H413)</f>
        <v>82</v>
      </c>
      <c r="C414" s="12" t="b">
        <f>IF(Crowdfunding!G413="failed", +Crowdfunding!H413)</f>
        <v>0</v>
      </c>
      <c r="E414" s="12">
        <v>1071</v>
      </c>
    </row>
    <row r="415" spans="1:5" x14ac:dyDescent="0.3">
      <c r="A415" s="12">
        <f>IF(Crowdfunding!G414="Successful",+Crowdfunding!H414)</f>
        <v>134</v>
      </c>
      <c r="C415" s="12" t="b">
        <f>IF(Crowdfunding!G414="failed", +Crowdfunding!H414)</f>
        <v>0</v>
      </c>
      <c r="E415" s="12">
        <v>1073</v>
      </c>
    </row>
    <row r="416" spans="1:5" x14ac:dyDescent="0.3">
      <c r="A416" s="12" t="b">
        <f>IF(Crowdfunding!G415="Successful",+Crowdfunding!H415)</f>
        <v>0</v>
      </c>
      <c r="C416" s="12" t="b">
        <f>IF(Crowdfunding!G415="failed", +Crowdfunding!H415)</f>
        <v>0</v>
      </c>
      <c r="E416" s="12">
        <v>1095</v>
      </c>
    </row>
    <row r="417" spans="1:5" x14ac:dyDescent="0.3">
      <c r="A417" s="12" t="b">
        <f>IF(Crowdfunding!G416="Successful",+Crowdfunding!H416)</f>
        <v>0</v>
      </c>
      <c r="C417" s="12">
        <f>IF(Crowdfunding!G416="failed", +Crowdfunding!H416)</f>
        <v>5497</v>
      </c>
      <c r="E417" s="12">
        <v>1101</v>
      </c>
    </row>
    <row r="418" spans="1:5" x14ac:dyDescent="0.3">
      <c r="A418" s="12" t="b">
        <f>IF(Crowdfunding!G417="Successful",+Crowdfunding!H417)</f>
        <v>0</v>
      </c>
      <c r="C418" s="12">
        <f>IF(Crowdfunding!G417="failed", +Crowdfunding!H417)</f>
        <v>418</v>
      </c>
      <c r="E418" s="12">
        <v>1113</v>
      </c>
    </row>
    <row r="419" spans="1:5" x14ac:dyDescent="0.3">
      <c r="A419" s="12" t="b">
        <f>IF(Crowdfunding!G418="Successful",+Crowdfunding!H418)</f>
        <v>0</v>
      </c>
      <c r="C419" s="12">
        <f>IF(Crowdfunding!G418="failed", +Crowdfunding!H418)</f>
        <v>1439</v>
      </c>
      <c r="E419" s="12">
        <v>1137</v>
      </c>
    </row>
    <row r="420" spans="1:5" x14ac:dyDescent="0.3">
      <c r="A420" s="12" t="b">
        <f>IF(Crowdfunding!G419="Successful",+Crowdfunding!H419)</f>
        <v>0</v>
      </c>
      <c r="C420" s="12">
        <f>IF(Crowdfunding!G419="failed", +Crowdfunding!H419)</f>
        <v>15</v>
      </c>
      <c r="E420" s="12">
        <v>1140</v>
      </c>
    </row>
    <row r="421" spans="1:5" x14ac:dyDescent="0.3">
      <c r="A421" s="12" t="b">
        <f>IF(Crowdfunding!G420="Successful",+Crowdfunding!H420)</f>
        <v>0</v>
      </c>
      <c r="C421" s="12">
        <f>IF(Crowdfunding!G420="failed", +Crowdfunding!H420)</f>
        <v>1999</v>
      </c>
      <c r="E421" s="12">
        <v>1152</v>
      </c>
    </row>
    <row r="422" spans="1:5" x14ac:dyDescent="0.3">
      <c r="A422" s="12">
        <f>IF(Crowdfunding!G421="Successful",+Crowdfunding!H421)</f>
        <v>5203</v>
      </c>
      <c r="C422" s="12" t="b">
        <f>IF(Crowdfunding!G421="failed", +Crowdfunding!H421)</f>
        <v>0</v>
      </c>
      <c r="E422" s="12">
        <v>1170</v>
      </c>
    </row>
    <row r="423" spans="1:5" x14ac:dyDescent="0.3">
      <c r="A423" s="12">
        <f>IF(Crowdfunding!G422="Successful",+Crowdfunding!H422)</f>
        <v>94</v>
      </c>
      <c r="C423" s="12" t="b">
        <f>IF(Crowdfunding!G422="failed", +Crowdfunding!H422)</f>
        <v>0</v>
      </c>
      <c r="E423" s="12">
        <v>1249</v>
      </c>
    </row>
    <row r="424" spans="1:5" x14ac:dyDescent="0.3">
      <c r="A424" s="12" t="b">
        <f>IF(Crowdfunding!G423="Successful",+Crowdfunding!H423)</f>
        <v>0</v>
      </c>
      <c r="C424" s="12">
        <f>IF(Crowdfunding!G423="failed", +Crowdfunding!H423)</f>
        <v>118</v>
      </c>
      <c r="E424" s="12">
        <v>1267</v>
      </c>
    </row>
    <row r="425" spans="1:5" x14ac:dyDescent="0.3">
      <c r="A425" s="12">
        <f>IF(Crowdfunding!G424="Successful",+Crowdfunding!H424)</f>
        <v>205</v>
      </c>
      <c r="C425" s="12" t="b">
        <f>IF(Crowdfunding!G424="failed", +Crowdfunding!H424)</f>
        <v>0</v>
      </c>
      <c r="E425" s="12">
        <v>1280</v>
      </c>
    </row>
    <row r="426" spans="1:5" x14ac:dyDescent="0.3">
      <c r="A426" s="12" t="b">
        <f>IF(Crowdfunding!G425="Successful",+Crowdfunding!H425)</f>
        <v>0</v>
      </c>
      <c r="C426" s="12">
        <f>IF(Crowdfunding!G425="failed", +Crowdfunding!H425)</f>
        <v>162</v>
      </c>
      <c r="E426" s="12">
        <v>1297</v>
      </c>
    </row>
    <row r="427" spans="1:5" x14ac:dyDescent="0.3">
      <c r="A427" s="12" t="b">
        <f>IF(Crowdfunding!G426="Successful",+Crowdfunding!H426)</f>
        <v>0</v>
      </c>
      <c r="C427" s="12">
        <f>IF(Crowdfunding!G426="failed", +Crowdfunding!H426)</f>
        <v>83</v>
      </c>
      <c r="E427" s="12">
        <v>1345</v>
      </c>
    </row>
    <row r="428" spans="1:5" x14ac:dyDescent="0.3">
      <c r="A428" s="12">
        <f>IF(Crowdfunding!G427="Successful",+Crowdfunding!H427)</f>
        <v>92</v>
      </c>
      <c r="C428" s="12" t="b">
        <f>IF(Crowdfunding!G427="failed", +Crowdfunding!H427)</f>
        <v>0</v>
      </c>
      <c r="E428" s="12">
        <v>1354</v>
      </c>
    </row>
    <row r="429" spans="1:5" x14ac:dyDescent="0.3">
      <c r="A429" s="12">
        <f>IF(Crowdfunding!G428="Successful",+Crowdfunding!H428)</f>
        <v>219</v>
      </c>
      <c r="C429" s="12" t="b">
        <f>IF(Crowdfunding!G428="failed", +Crowdfunding!H428)</f>
        <v>0</v>
      </c>
      <c r="E429" s="12">
        <v>1385</v>
      </c>
    </row>
    <row r="430" spans="1:5" x14ac:dyDescent="0.3">
      <c r="A430" s="12">
        <f>IF(Crowdfunding!G429="Successful",+Crowdfunding!H429)</f>
        <v>2526</v>
      </c>
      <c r="C430" s="12" t="b">
        <f>IF(Crowdfunding!G429="failed", +Crowdfunding!H429)</f>
        <v>0</v>
      </c>
      <c r="E430" s="12">
        <v>1396</v>
      </c>
    </row>
    <row r="431" spans="1:5" x14ac:dyDescent="0.3">
      <c r="A431" s="12" t="b">
        <f>IF(Crowdfunding!G430="Successful",+Crowdfunding!H430)</f>
        <v>0</v>
      </c>
      <c r="C431" s="12">
        <f>IF(Crowdfunding!G430="failed", +Crowdfunding!H430)</f>
        <v>747</v>
      </c>
      <c r="E431" s="12">
        <v>1396</v>
      </c>
    </row>
    <row r="432" spans="1:5" x14ac:dyDescent="0.3">
      <c r="A432" s="12" t="b">
        <f>IF(Crowdfunding!G431="Successful",+Crowdfunding!H431)</f>
        <v>0</v>
      </c>
      <c r="C432" s="12" t="b">
        <f>IF(Crowdfunding!G431="failed", +Crowdfunding!H431)</f>
        <v>0</v>
      </c>
      <c r="E432" s="12">
        <v>1425</v>
      </c>
    </row>
    <row r="433" spans="1:5" x14ac:dyDescent="0.3">
      <c r="A433" s="12" t="b">
        <f>IF(Crowdfunding!G432="Successful",+Crowdfunding!H432)</f>
        <v>0</v>
      </c>
      <c r="C433" s="12">
        <f>IF(Crowdfunding!G432="failed", +Crowdfunding!H432)</f>
        <v>84</v>
      </c>
      <c r="E433" s="12">
        <v>1442</v>
      </c>
    </row>
    <row r="434" spans="1:5" x14ac:dyDescent="0.3">
      <c r="A434" s="12">
        <f>IF(Crowdfunding!G433="Successful",+Crowdfunding!H433)</f>
        <v>94</v>
      </c>
      <c r="C434" s="12" t="b">
        <f>IF(Crowdfunding!G433="failed", +Crowdfunding!H433)</f>
        <v>0</v>
      </c>
      <c r="E434" s="12">
        <v>1460</v>
      </c>
    </row>
    <row r="435" spans="1:5" x14ac:dyDescent="0.3">
      <c r="A435" s="12" t="b">
        <f>IF(Crowdfunding!G434="Successful",+Crowdfunding!H434)</f>
        <v>0</v>
      </c>
      <c r="C435" s="12">
        <f>IF(Crowdfunding!G434="failed", +Crowdfunding!H434)</f>
        <v>91</v>
      </c>
      <c r="E435" s="12">
        <v>1467</v>
      </c>
    </row>
    <row r="436" spans="1:5" x14ac:dyDescent="0.3">
      <c r="A436" s="12" t="b">
        <f>IF(Crowdfunding!G435="Successful",+Crowdfunding!H435)</f>
        <v>0</v>
      </c>
      <c r="C436" s="12">
        <f>IF(Crowdfunding!G435="failed", +Crowdfunding!H435)</f>
        <v>792</v>
      </c>
      <c r="E436" s="12">
        <v>1470</v>
      </c>
    </row>
    <row r="437" spans="1:5" x14ac:dyDescent="0.3">
      <c r="A437" s="12" t="b">
        <f>IF(Crowdfunding!G436="Successful",+Crowdfunding!H436)</f>
        <v>0</v>
      </c>
      <c r="C437" s="12" t="b">
        <f>IF(Crowdfunding!G436="failed", +Crowdfunding!H436)</f>
        <v>0</v>
      </c>
      <c r="E437" s="12">
        <v>1518</v>
      </c>
    </row>
    <row r="438" spans="1:5" x14ac:dyDescent="0.3">
      <c r="A438" s="12">
        <f>IF(Crowdfunding!G437="Successful",+Crowdfunding!H437)</f>
        <v>1713</v>
      </c>
      <c r="C438" s="12" t="b">
        <f>IF(Crowdfunding!G437="failed", +Crowdfunding!H437)</f>
        <v>0</v>
      </c>
      <c r="E438" s="12">
        <v>1539</v>
      </c>
    </row>
    <row r="439" spans="1:5" x14ac:dyDescent="0.3">
      <c r="A439" s="12">
        <f>IF(Crowdfunding!G438="Successful",+Crowdfunding!H438)</f>
        <v>249</v>
      </c>
      <c r="C439" s="12" t="b">
        <f>IF(Crowdfunding!G438="failed", +Crowdfunding!H438)</f>
        <v>0</v>
      </c>
      <c r="E439" s="12">
        <v>1548</v>
      </c>
    </row>
    <row r="440" spans="1:5" x14ac:dyDescent="0.3">
      <c r="A440" s="12">
        <f>IF(Crowdfunding!G439="Successful",+Crowdfunding!H439)</f>
        <v>192</v>
      </c>
      <c r="C440" s="12" t="b">
        <f>IF(Crowdfunding!G439="failed", +Crowdfunding!H439)</f>
        <v>0</v>
      </c>
      <c r="E440" s="12">
        <v>1559</v>
      </c>
    </row>
    <row r="441" spans="1:5" x14ac:dyDescent="0.3">
      <c r="A441" s="12">
        <f>IF(Crowdfunding!G440="Successful",+Crowdfunding!H440)</f>
        <v>247</v>
      </c>
      <c r="C441" s="12" t="b">
        <f>IF(Crowdfunding!G440="failed", +Crowdfunding!H440)</f>
        <v>0</v>
      </c>
      <c r="E441" s="12">
        <v>1561</v>
      </c>
    </row>
    <row r="442" spans="1:5" x14ac:dyDescent="0.3">
      <c r="A442" s="12">
        <f>IF(Crowdfunding!G441="Successful",+Crowdfunding!H441)</f>
        <v>2293</v>
      </c>
      <c r="C442" s="12" t="b">
        <f>IF(Crowdfunding!G441="failed", +Crowdfunding!H441)</f>
        <v>0</v>
      </c>
      <c r="E442" s="12">
        <v>1572</v>
      </c>
    </row>
    <row r="443" spans="1:5" x14ac:dyDescent="0.3">
      <c r="A443" s="12">
        <f>IF(Crowdfunding!G442="Successful",+Crowdfunding!H442)</f>
        <v>3131</v>
      </c>
      <c r="C443" s="12" t="b">
        <f>IF(Crowdfunding!G442="failed", +Crowdfunding!H442)</f>
        <v>0</v>
      </c>
      <c r="E443" s="12">
        <v>1573</v>
      </c>
    </row>
    <row r="444" spans="1:5" x14ac:dyDescent="0.3">
      <c r="A444" s="12" t="b">
        <f>IF(Crowdfunding!G443="Successful",+Crowdfunding!H443)</f>
        <v>0</v>
      </c>
      <c r="C444" s="12">
        <f>IF(Crowdfunding!G443="failed", +Crowdfunding!H443)</f>
        <v>32</v>
      </c>
      <c r="E444" s="12">
        <v>1600</v>
      </c>
    </row>
    <row r="445" spans="1:5" x14ac:dyDescent="0.3">
      <c r="A445" s="12">
        <f>IF(Crowdfunding!G444="Successful",+Crowdfunding!H444)</f>
        <v>143</v>
      </c>
      <c r="C445" s="12" t="b">
        <f>IF(Crowdfunding!G444="failed", +Crowdfunding!H444)</f>
        <v>0</v>
      </c>
      <c r="E445" s="12">
        <v>1604</v>
      </c>
    </row>
    <row r="446" spans="1:5" x14ac:dyDescent="0.3">
      <c r="A446" s="12" t="b">
        <f>IF(Crowdfunding!G445="Successful",+Crowdfunding!H445)</f>
        <v>0</v>
      </c>
      <c r="C446" s="12" t="b">
        <f>IF(Crowdfunding!G445="failed", +Crowdfunding!H445)</f>
        <v>0</v>
      </c>
      <c r="E446" s="12">
        <v>1605</v>
      </c>
    </row>
    <row r="447" spans="1:5" x14ac:dyDescent="0.3">
      <c r="A447" s="12">
        <f>IF(Crowdfunding!G446="Successful",+Crowdfunding!H446)</f>
        <v>296</v>
      </c>
      <c r="C447" s="12" t="b">
        <f>IF(Crowdfunding!G446="failed", +Crowdfunding!H446)</f>
        <v>0</v>
      </c>
      <c r="E447" s="12">
        <v>1606</v>
      </c>
    </row>
    <row r="448" spans="1:5" x14ac:dyDescent="0.3">
      <c r="A448" s="12">
        <f>IF(Crowdfunding!G447="Successful",+Crowdfunding!H447)</f>
        <v>170</v>
      </c>
      <c r="C448" s="12" t="b">
        <f>IF(Crowdfunding!G447="failed", +Crowdfunding!H447)</f>
        <v>0</v>
      </c>
      <c r="E448" s="12">
        <v>1613</v>
      </c>
    </row>
    <row r="449" spans="1:5" x14ac:dyDescent="0.3">
      <c r="A449" s="12" t="b">
        <f>IF(Crowdfunding!G448="Successful",+Crowdfunding!H448)</f>
        <v>0</v>
      </c>
      <c r="C449" s="12">
        <f>IF(Crowdfunding!G448="failed", +Crowdfunding!H448)</f>
        <v>186</v>
      </c>
      <c r="E449" s="12">
        <v>1621</v>
      </c>
    </row>
    <row r="450" spans="1:5" x14ac:dyDescent="0.3">
      <c r="A450" s="12" t="b">
        <f>IF(Crowdfunding!G449="Successful",+Crowdfunding!H449)</f>
        <v>0</v>
      </c>
      <c r="C450" s="12" t="b">
        <f>IF(Crowdfunding!G449="failed", +Crowdfunding!H449)</f>
        <v>0</v>
      </c>
      <c r="E450" s="12">
        <v>1629</v>
      </c>
    </row>
    <row r="451" spans="1:5" x14ac:dyDescent="0.3">
      <c r="A451" s="12" t="b">
        <f>IF(Crowdfunding!G450="Successful",+Crowdfunding!H450)</f>
        <v>0</v>
      </c>
      <c r="C451" s="12">
        <f>IF(Crowdfunding!G450="failed", +Crowdfunding!H450)</f>
        <v>605</v>
      </c>
      <c r="E451" s="12">
        <v>1681</v>
      </c>
    </row>
    <row r="452" spans="1:5" x14ac:dyDescent="0.3">
      <c r="A452" s="12">
        <f>IF(Crowdfunding!G451="Successful",+Crowdfunding!H451)</f>
        <v>86</v>
      </c>
      <c r="C452" s="12" t="b">
        <f>IF(Crowdfunding!G451="failed", +Crowdfunding!H451)</f>
        <v>0</v>
      </c>
      <c r="E452" s="12">
        <v>1684</v>
      </c>
    </row>
    <row r="453" spans="1:5" x14ac:dyDescent="0.3">
      <c r="A453" s="12" t="b">
        <f>IF(Crowdfunding!G452="Successful",+Crowdfunding!H452)</f>
        <v>0</v>
      </c>
      <c r="C453" s="12">
        <f>IF(Crowdfunding!G452="failed", +Crowdfunding!H452)</f>
        <v>1</v>
      </c>
      <c r="E453" s="12">
        <v>1690</v>
      </c>
    </row>
    <row r="454" spans="1:5" x14ac:dyDescent="0.3">
      <c r="A454" s="12">
        <f>IF(Crowdfunding!G453="Successful",+Crowdfunding!H453)</f>
        <v>6286</v>
      </c>
      <c r="C454" s="12" t="b">
        <f>IF(Crowdfunding!G453="failed", +Crowdfunding!H453)</f>
        <v>0</v>
      </c>
      <c r="E454" s="12">
        <v>1697</v>
      </c>
    </row>
    <row r="455" spans="1:5" x14ac:dyDescent="0.3">
      <c r="A455" s="12" t="b">
        <f>IF(Crowdfunding!G454="Successful",+Crowdfunding!H454)</f>
        <v>0</v>
      </c>
      <c r="C455" s="12">
        <f>IF(Crowdfunding!G454="failed", +Crowdfunding!H454)</f>
        <v>31</v>
      </c>
      <c r="E455" s="12">
        <v>1703</v>
      </c>
    </row>
    <row r="456" spans="1:5" x14ac:dyDescent="0.3">
      <c r="A456" s="12" t="b">
        <f>IF(Crowdfunding!G455="Successful",+Crowdfunding!H455)</f>
        <v>0</v>
      </c>
      <c r="C456" s="12">
        <f>IF(Crowdfunding!G455="failed", +Crowdfunding!H455)</f>
        <v>1181</v>
      </c>
      <c r="E456" s="12">
        <v>1713</v>
      </c>
    </row>
    <row r="457" spans="1:5" x14ac:dyDescent="0.3">
      <c r="A457" s="12" t="b">
        <f>IF(Crowdfunding!G456="Successful",+Crowdfunding!H456)</f>
        <v>0</v>
      </c>
      <c r="C457" s="12">
        <f>IF(Crowdfunding!G456="failed", +Crowdfunding!H456)</f>
        <v>39</v>
      </c>
      <c r="E457" s="12">
        <v>1773</v>
      </c>
    </row>
    <row r="458" spans="1:5" x14ac:dyDescent="0.3">
      <c r="A458" s="12">
        <f>IF(Crowdfunding!G457="Successful",+Crowdfunding!H457)</f>
        <v>3727</v>
      </c>
      <c r="C458" s="12" t="b">
        <f>IF(Crowdfunding!G457="failed", +Crowdfunding!H457)</f>
        <v>0</v>
      </c>
      <c r="E458" s="12">
        <v>1782</v>
      </c>
    </row>
    <row r="459" spans="1:5" x14ac:dyDescent="0.3">
      <c r="A459" s="12">
        <f>IF(Crowdfunding!G458="Successful",+Crowdfunding!H458)</f>
        <v>1605</v>
      </c>
      <c r="C459" s="12" t="b">
        <f>IF(Crowdfunding!G458="failed", +Crowdfunding!H458)</f>
        <v>0</v>
      </c>
      <c r="E459" s="12">
        <v>1784</v>
      </c>
    </row>
    <row r="460" spans="1:5" x14ac:dyDescent="0.3">
      <c r="A460" s="12" t="b">
        <f>IF(Crowdfunding!G459="Successful",+Crowdfunding!H459)</f>
        <v>0</v>
      </c>
      <c r="C460" s="12">
        <f>IF(Crowdfunding!G459="failed", +Crowdfunding!H459)</f>
        <v>46</v>
      </c>
      <c r="E460" s="12">
        <v>1785</v>
      </c>
    </row>
    <row r="461" spans="1:5" x14ac:dyDescent="0.3">
      <c r="A461" s="12">
        <f>IF(Crowdfunding!G460="Successful",+Crowdfunding!H460)</f>
        <v>2120</v>
      </c>
      <c r="C461" s="12" t="b">
        <f>IF(Crowdfunding!G460="failed", +Crowdfunding!H460)</f>
        <v>0</v>
      </c>
      <c r="E461" s="12">
        <v>1797</v>
      </c>
    </row>
    <row r="462" spans="1:5" x14ac:dyDescent="0.3">
      <c r="A462" s="12" t="b">
        <f>IF(Crowdfunding!G461="Successful",+Crowdfunding!H461)</f>
        <v>0</v>
      </c>
      <c r="C462" s="12">
        <f>IF(Crowdfunding!G461="failed", +Crowdfunding!H461)</f>
        <v>105</v>
      </c>
      <c r="E462" s="12">
        <v>1815</v>
      </c>
    </row>
    <row r="463" spans="1:5" x14ac:dyDescent="0.3">
      <c r="A463" s="12">
        <f>IF(Crowdfunding!G462="Successful",+Crowdfunding!H462)</f>
        <v>50</v>
      </c>
      <c r="C463" s="12" t="b">
        <f>IF(Crowdfunding!G462="failed", +Crowdfunding!H462)</f>
        <v>0</v>
      </c>
      <c r="E463" s="12">
        <v>1821</v>
      </c>
    </row>
    <row r="464" spans="1:5" x14ac:dyDescent="0.3">
      <c r="A464" s="12">
        <f>IF(Crowdfunding!G463="Successful",+Crowdfunding!H463)</f>
        <v>2080</v>
      </c>
      <c r="C464" s="12" t="b">
        <f>IF(Crowdfunding!G463="failed", +Crowdfunding!H463)</f>
        <v>0</v>
      </c>
      <c r="E464" s="12">
        <v>1866</v>
      </c>
    </row>
    <row r="465" spans="1:5" x14ac:dyDescent="0.3">
      <c r="A465" s="12" t="b">
        <f>IF(Crowdfunding!G464="Successful",+Crowdfunding!H464)</f>
        <v>0</v>
      </c>
      <c r="C465" s="12">
        <f>IF(Crowdfunding!G464="failed", +Crowdfunding!H464)</f>
        <v>535</v>
      </c>
      <c r="E465" s="12">
        <v>1884</v>
      </c>
    </row>
    <row r="466" spans="1:5" x14ac:dyDescent="0.3">
      <c r="A466" s="12">
        <f>IF(Crowdfunding!G465="Successful",+Crowdfunding!H465)</f>
        <v>2105</v>
      </c>
      <c r="C466" s="12" t="b">
        <f>IF(Crowdfunding!G465="failed", +Crowdfunding!H465)</f>
        <v>0</v>
      </c>
      <c r="E466" s="12">
        <v>1887</v>
      </c>
    </row>
    <row r="467" spans="1:5" x14ac:dyDescent="0.3">
      <c r="A467" s="12">
        <f>IF(Crowdfunding!G466="Successful",+Crowdfunding!H466)</f>
        <v>2436</v>
      </c>
      <c r="C467" s="12" t="b">
        <f>IF(Crowdfunding!G466="failed", +Crowdfunding!H466)</f>
        <v>0</v>
      </c>
      <c r="E467" s="12">
        <v>1894</v>
      </c>
    </row>
    <row r="468" spans="1:5" x14ac:dyDescent="0.3">
      <c r="A468" s="12">
        <f>IF(Crowdfunding!G467="Successful",+Crowdfunding!H467)</f>
        <v>80</v>
      </c>
      <c r="C468" s="12" t="b">
        <f>IF(Crowdfunding!G467="failed", +Crowdfunding!H467)</f>
        <v>0</v>
      </c>
      <c r="E468" s="12">
        <v>1902</v>
      </c>
    </row>
    <row r="469" spans="1:5" x14ac:dyDescent="0.3">
      <c r="A469" s="12">
        <f>IF(Crowdfunding!G468="Successful",+Crowdfunding!H468)</f>
        <v>42</v>
      </c>
      <c r="C469" s="12" t="b">
        <f>IF(Crowdfunding!G468="failed", +Crowdfunding!H468)</f>
        <v>0</v>
      </c>
      <c r="E469" s="12">
        <v>1917</v>
      </c>
    </row>
    <row r="470" spans="1:5" x14ac:dyDescent="0.3">
      <c r="A470" s="12">
        <f>IF(Crowdfunding!G469="Successful",+Crowdfunding!H469)</f>
        <v>139</v>
      </c>
      <c r="C470" s="12" t="b">
        <f>IF(Crowdfunding!G469="failed", +Crowdfunding!H469)</f>
        <v>0</v>
      </c>
      <c r="E470" s="12">
        <v>1965</v>
      </c>
    </row>
    <row r="471" spans="1:5" x14ac:dyDescent="0.3">
      <c r="A471" s="12" t="b">
        <f>IF(Crowdfunding!G470="Successful",+Crowdfunding!H470)</f>
        <v>0</v>
      </c>
      <c r="C471" s="12">
        <f>IF(Crowdfunding!G470="failed", +Crowdfunding!H470)</f>
        <v>16</v>
      </c>
      <c r="E471" s="12">
        <v>1989</v>
      </c>
    </row>
    <row r="472" spans="1:5" x14ac:dyDescent="0.3">
      <c r="A472" s="12">
        <f>IF(Crowdfunding!G471="Successful",+Crowdfunding!H471)</f>
        <v>159</v>
      </c>
      <c r="C472" s="12" t="b">
        <f>IF(Crowdfunding!G471="failed", +Crowdfunding!H471)</f>
        <v>0</v>
      </c>
      <c r="E472" s="12">
        <v>1991</v>
      </c>
    </row>
    <row r="473" spans="1:5" x14ac:dyDescent="0.3">
      <c r="A473" s="12">
        <f>IF(Crowdfunding!G472="Successful",+Crowdfunding!H472)</f>
        <v>381</v>
      </c>
      <c r="C473" s="12" t="b">
        <f>IF(Crowdfunding!G472="failed", +Crowdfunding!H472)</f>
        <v>0</v>
      </c>
      <c r="E473" s="12">
        <v>2013</v>
      </c>
    </row>
    <row r="474" spans="1:5" x14ac:dyDescent="0.3">
      <c r="A474" s="12">
        <f>IF(Crowdfunding!G473="Successful",+Crowdfunding!H473)</f>
        <v>194</v>
      </c>
      <c r="C474" s="12" t="b">
        <f>IF(Crowdfunding!G473="failed", +Crowdfunding!H473)</f>
        <v>0</v>
      </c>
      <c r="E474" s="12">
        <v>2038</v>
      </c>
    </row>
    <row r="475" spans="1:5" x14ac:dyDescent="0.3">
      <c r="A475" s="12" t="b">
        <f>IF(Crowdfunding!G474="Successful",+Crowdfunding!H474)</f>
        <v>0</v>
      </c>
      <c r="C475" s="12">
        <f>IF(Crowdfunding!G474="failed", +Crowdfunding!H474)</f>
        <v>575</v>
      </c>
      <c r="E475" s="12">
        <v>2043</v>
      </c>
    </row>
    <row r="476" spans="1:5" x14ac:dyDescent="0.3">
      <c r="A476" s="12">
        <f>IF(Crowdfunding!G475="Successful",+Crowdfunding!H475)</f>
        <v>106</v>
      </c>
      <c r="C476" s="12" t="b">
        <f>IF(Crowdfunding!G475="failed", +Crowdfunding!H475)</f>
        <v>0</v>
      </c>
      <c r="E476" s="12">
        <v>2053</v>
      </c>
    </row>
    <row r="477" spans="1:5" x14ac:dyDescent="0.3">
      <c r="A477" s="12">
        <f>IF(Crowdfunding!G476="Successful",+Crowdfunding!H476)</f>
        <v>142</v>
      </c>
      <c r="C477" s="12" t="b">
        <f>IF(Crowdfunding!G476="failed", +Crowdfunding!H476)</f>
        <v>0</v>
      </c>
      <c r="E477" s="12">
        <v>2080</v>
      </c>
    </row>
    <row r="478" spans="1:5" x14ac:dyDescent="0.3">
      <c r="A478" s="12">
        <f>IF(Crowdfunding!G477="Successful",+Crowdfunding!H477)</f>
        <v>211</v>
      </c>
      <c r="C478" s="12" t="b">
        <f>IF(Crowdfunding!G477="failed", +Crowdfunding!H477)</f>
        <v>0</v>
      </c>
      <c r="E478" s="12">
        <v>2100</v>
      </c>
    </row>
    <row r="479" spans="1:5" x14ac:dyDescent="0.3">
      <c r="A479" s="12" t="b">
        <f>IF(Crowdfunding!G478="Successful",+Crowdfunding!H478)</f>
        <v>0</v>
      </c>
      <c r="C479" s="12">
        <f>IF(Crowdfunding!G478="failed", +Crowdfunding!H478)</f>
        <v>1120</v>
      </c>
      <c r="E479" s="12">
        <v>2105</v>
      </c>
    </row>
    <row r="480" spans="1:5" x14ac:dyDescent="0.3">
      <c r="A480" s="12" t="b">
        <f>IF(Crowdfunding!G479="Successful",+Crowdfunding!H479)</f>
        <v>0</v>
      </c>
      <c r="C480" s="12">
        <f>IF(Crowdfunding!G479="failed", +Crowdfunding!H479)</f>
        <v>113</v>
      </c>
      <c r="E480" s="12">
        <v>2106</v>
      </c>
    </row>
    <row r="481" spans="1:5" x14ac:dyDescent="0.3">
      <c r="A481" s="12">
        <f>IF(Crowdfunding!G480="Successful",+Crowdfunding!H480)</f>
        <v>2756</v>
      </c>
      <c r="C481" s="12" t="b">
        <f>IF(Crowdfunding!G480="failed", +Crowdfunding!H480)</f>
        <v>0</v>
      </c>
      <c r="E481" s="12">
        <v>2107</v>
      </c>
    </row>
    <row r="482" spans="1:5" x14ac:dyDescent="0.3">
      <c r="A482" s="12">
        <f>IF(Crowdfunding!G481="Successful",+Crowdfunding!H481)</f>
        <v>173</v>
      </c>
      <c r="C482" s="12" t="b">
        <f>IF(Crowdfunding!G481="failed", +Crowdfunding!H481)</f>
        <v>0</v>
      </c>
      <c r="E482" s="12">
        <v>2120</v>
      </c>
    </row>
    <row r="483" spans="1:5" x14ac:dyDescent="0.3">
      <c r="A483" s="12">
        <f>IF(Crowdfunding!G482="Successful",+Crowdfunding!H482)</f>
        <v>87</v>
      </c>
      <c r="C483" s="12" t="b">
        <f>IF(Crowdfunding!G482="failed", +Crowdfunding!H482)</f>
        <v>0</v>
      </c>
      <c r="E483" s="12">
        <v>2144</v>
      </c>
    </row>
    <row r="484" spans="1:5" x14ac:dyDescent="0.3">
      <c r="A484" s="12" t="b">
        <f>IF(Crowdfunding!G483="Successful",+Crowdfunding!H483)</f>
        <v>0</v>
      </c>
      <c r="C484" s="12">
        <f>IF(Crowdfunding!G483="failed", +Crowdfunding!H483)</f>
        <v>1538</v>
      </c>
      <c r="E484" s="12">
        <v>2188</v>
      </c>
    </row>
    <row r="485" spans="1:5" x14ac:dyDescent="0.3">
      <c r="A485" s="12" t="b">
        <f>IF(Crowdfunding!G484="Successful",+Crowdfunding!H484)</f>
        <v>0</v>
      </c>
      <c r="C485" s="12">
        <f>IF(Crowdfunding!G484="failed", +Crowdfunding!H484)</f>
        <v>9</v>
      </c>
      <c r="E485" s="12">
        <v>2218</v>
      </c>
    </row>
    <row r="486" spans="1:5" x14ac:dyDescent="0.3">
      <c r="A486" s="12" t="b">
        <f>IF(Crowdfunding!G485="Successful",+Crowdfunding!H485)</f>
        <v>0</v>
      </c>
      <c r="C486" s="12">
        <f>IF(Crowdfunding!G485="failed", +Crowdfunding!H485)</f>
        <v>554</v>
      </c>
      <c r="E486" s="12">
        <v>2220</v>
      </c>
    </row>
    <row r="487" spans="1:5" x14ac:dyDescent="0.3">
      <c r="A487" s="12">
        <f>IF(Crowdfunding!G486="Successful",+Crowdfunding!H486)</f>
        <v>1572</v>
      </c>
      <c r="C487" s="12" t="b">
        <f>IF(Crowdfunding!G486="failed", +Crowdfunding!H486)</f>
        <v>0</v>
      </c>
      <c r="E487" s="12">
        <v>2230</v>
      </c>
    </row>
    <row r="488" spans="1:5" x14ac:dyDescent="0.3">
      <c r="A488" s="12" t="b">
        <f>IF(Crowdfunding!G487="Successful",+Crowdfunding!H487)</f>
        <v>0</v>
      </c>
      <c r="C488" s="12">
        <f>IF(Crowdfunding!G487="failed", +Crowdfunding!H487)</f>
        <v>648</v>
      </c>
      <c r="E488" s="12">
        <v>2237</v>
      </c>
    </row>
    <row r="489" spans="1:5" x14ac:dyDescent="0.3">
      <c r="A489" s="12" t="b">
        <f>IF(Crowdfunding!G488="Successful",+Crowdfunding!H488)</f>
        <v>0</v>
      </c>
      <c r="C489" s="12">
        <f>IF(Crowdfunding!G488="failed", +Crowdfunding!H488)</f>
        <v>21</v>
      </c>
      <c r="E489" s="12">
        <v>2261</v>
      </c>
    </row>
    <row r="490" spans="1:5" x14ac:dyDescent="0.3">
      <c r="A490" s="12">
        <f>IF(Crowdfunding!G489="Successful",+Crowdfunding!H489)</f>
        <v>2346</v>
      </c>
      <c r="C490" s="12" t="b">
        <f>IF(Crowdfunding!G489="failed", +Crowdfunding!H489)</f>
        <v>0</v>
      </c>
      <c r="E490" s="12">
        <v>2266</v>
      </c>
    </row>
    <row r="491" spans="1:5" x14ac:dyDescent="0.3">
      <c r="A491" s="12">
        <f>IF(Crowdfunding!G490="Successful",+Crowdfunding!H490)</f>
        <v>115</v>
      </c>
      <c r="C491" s="12" t="b">
        <f>IF(Crowdfunding!G490="failed", +Crowdfunding!H490)</f>
        <v>0</v>
      </c>
      <c r="E491" s="12">
        <v>2283</v>
      </c>
    </row>
    <row r="492" spans="1:5" x14ac:dyDescent="0.3">
      <c r="A492" s="12">
        <f>IF(Crowdfunding!G491="Successful",+Crowdfunding!H491)</f>
        <v>85</v>
      </c>
      <c r="C492" s="12" t="b">
        <f>IF(Crowdfunding!G491="failed", +Crowdfunding!H491)</f>
        <v>0</v>
      </c>
      <c r="E492" s="12">
        <v>2289</v>
      </c>
    </row>
    <row r="493" spans="1:5" x14ac:dyDescent="0.3">
      <c r="A493" s="12">
        <f>IF(Crowdfunding!G492="Successful",+Crowdfunding!H492)</f>
        <v>144</v>
      </c>
      <c r="C493" s="12" t="b">
        <f>IF(Crowdfunding!G492="failed", +Crowdfunding!H492)</f>
        <v>0</v>
      </c>
      <c r="E493" s="12">
        <v>2293</v>
      </c>
    </row>
    <row r="494" spans="1:5" x14ac:dyDescent="0.3">
      <c r="A494" s="12">
        <f>IF(Crowdfunding!G493="Successful",+Crowdfunding!H493)</f>
        <v>2443</v>
      </c>
      <c r="C494" s="12" t="b">
        <f>IF(Crowdfunding!G493="failed", +Crowdfunding!H493)</f>
        <v>0</v>
      </c>
      <c r="E494" s="12">
        <v>2320</v>
      </c>
    </row>
    <row r="495" spans="1:5" x14ac:dyDescent="0.3">
      <c r="A495" s="12" t="b">
        <f>IF(Crowdfunding!G494="Successful",+Crowdfunding!H494)</f>
        <v>0</v>
      </c>
      <c r="C495" s="12" t="b">
        <f>IF(Crowdfunding!G494="failed", +Crowdfunding!H494)</f>
        <v>0</v>
      </c>
      <c r="E495" s="12">
        <v>2326</v>
      </c>
    </row>
    <row r="496" spans="1:5" x14ac:dyDescent="0.3">
      <c r="A496" s="12">
        <f>IF(Crowdfunding!G495="Successful",+Crowdfunding!H495)</f>
        <v>64</v>
      </c>
      <c r="C496" s="12" t="b">
        <f>IF(Crowdfunding!G495="failed", +Crowdfunding!H495)</f>
        <v>0</v>
      </c>
      <c r="E496" s="12">
        <v>2331</v>
      </c>
    </row>
    <row r="497" spans="1:5" x14ac:dyDescent="0.3">
      <c r="A497" s="12">
        <f>IF(Crowdfunding!G496="Successful",+Crowdfunding!H496)</f>
        <v>268</v>
      </c>
      <c r="C497" s="12" t="b">
        <f>IF(Crowdfunding!G496="failed", +Crowdfunding!H496)</f>
        <v>0</v>
      </c>
      <c r="E497" s="12">
        <v>2346</v>
      </c>
    </row>
    <row r="498" spans="1:5" x14ac:dyDescent="0.3">
      <c r="A498" s="12">
        <f>IF(Crowdfunding!G497="Successful",+Crowdfunding!H497)</f>
        <v>195</v>
      </c>
      <c r="C498" s="12" t="b">
        <f>IF(Crowdfunding!G497="failed", +Crowdfunding!H497)</f>
        <v>0</v>
      </c>
      <c r="E498" s="12">
        <v>2353</v>
      </c>
    </row>
    <row r="499" spans="1:5" x14ac:dyDescent="0.3">
      <c r="A499" s="12" t="b">
        <f>IF(Crowdfunding!G498="Successful",+Crowdfunding!H498)</f>
        <v>0</v>
      </c>
      <c r="C499" s="12">
        <f>IF(Crowdfunding!G498="failed", +Crowdfunding!H498)</f>
        <v>54</v>
      </c>
      <c r="E499" s="12">
        <v>2409</v>
      </c>
    </row>
    <row r="500" spans="1:5" x14ac:dyDescent="0.3">
      <c r="A500" s="12" t="b">
        <f>IF(Crowdfunding!G499="Successful",+Crowdfunding!H499)</f>
        <v>0</v>
      </c>
      <c r="C500" s="12">
        <f>IF(Crowdfunding!G499="failed", +Crowdfunding!H499)</f>
        <v>120</v>
      </c>
      <c r="E500" s="12">
        <v>2414</v>
      </c>
    </row>
    <row r="501" spans="1:5" x14ac:dyDescent="0.3">
      <c r="A501" s="12" t="b">
        <f>IF(Crowdfunding!G500="Successful",+Crowdfunding!H500)</f>
        <v>0</v>
      </c>
      <c r="C501" s="12">
        <f>IF(Crowdfunding!G500="failed", +Crowdfunding!H500)</f>
        <v>579</v>
      </c>
      <c r="E501" s="12">
        <v>2431</v>
      </c>
    </row>
    <row r="502" spans="1:5" x14ac:dyDescent="0.3">
      <c r="A502" s="12" t="b">
        <f>IF(Crowdfunding!G501="Successful",+Crowdfunding!H501)</f>
        <v>0</v>
      </c>
      <c r="C502" s="12">
        <f>IF(Crowdfunding!G501="failed", +Crowdfunding!H501)</f>
        <v>2072</v>
      </c>
      <c r="E502" s="12">
        <v>2436</v>
      </c>
    </row>
    <row r="503" spans="1:5" x14ac:dyDescent="0.3">
      <c r="A503" s="12" t="b">
        <f>IF(Crowdfunding!G502="Successful",+Crowdfunding!H502)</f>
        <v>0</v>
      </c>
      <c r="C503" s="12">
        <f>IF(Crowdfunding!G502="failed", +Crowdfunding!H502)</f>
        <v>0</v>
      </c>
      <c r="E503" s="12">
        <v>2441</v>
      </c>
    </row>
    <row r="504" spans="1:5" x14ac:dyDescent="0.3">
      <c r="A504" s="12" t="b">
        <f>IF(Crowdfunding!G503="Successful",+Crowdfunding!H503)</f>
        <v>0</v>
      </c>
      <c r="C504" s="12">
        <f>IF(Crowdfunding!G503="failed", +Crowdfunding!H503)</f>
        <v>1796</v>
      </c>
      <c r="E504" s="12">
        <v>2443</v>
      </c>
    </row>
    <row r="505" spans="1:5" x14ac:dyDescent="0.3">
      <c r="A505" s="12">
        <f>IF(Crowdfunding!G504="Successful",+Crowdfunding!H504)</f>
        <v>186</v>
      </c>
      <c r="C505" s="12" t="b">
        <f>IF(Crowdfunding!G504="failed", +Crowdfunding!H504)</f>
        <v>0</v>
      </c>
      <c r="E505" s="12">
        <v>2443</v>
      </c>
    </row>
    <row r="506" spans="1:5" x14ac:dyDescent="0.3">
      <c r="A506" s="12">
        <f>IF(Crowdfunding!G505="Successful",+Crowdfunding!H505)</f>
        <v>460</v>
      </c>
      <c r="C506" s="12" t="b">
        <f>IF(Crowdfunding!G505="failed", +Crowdfunding!H505)</f>
        <v>0</v>
      </c>
      <c r="E506" s="12">
        <v>2468</v>
      </c>
    </row>
    <row r="507" spans="1:5" x14ac:dyDescent="0.3">
      <c r="A507" s="12" t="b">
        <f>IF(Crowdfunding!G506="Successful",+Crowdfunding!H506)</f>
        <v>0</v>
      </c>
      <c r="C507" s="12">
        <f>IF(Crowdfunding!G506="failed", +Crowdfunding!H506)</f>
        <v>62</v>
      </c>
      <c r="E507" s="12">
        <v>2475</v>
      </c>
    </row>
    <row r="508" spans="1:5" x14ac:dyDescent="0.3">
      <c r="A508" s="12" t="b">
        <f>IF(Crowdfunding!G507="Successful",+Crowdfunding!H507)</f>
        <v>0</v>
      </c>
      <c r="C508" s="12">
        <f>IF(Crowdfunding!G507="failed", +Crowdfunding!H507)</f>
        <v>347</v>
      </c>
      <c r="E508" s="12">
        <v>2489</v>
      </c>
    </row>
    <row r="509" spans="1:5" x14ac:dyDescent="0.3">
      <c r="A509" s="12">
        <f>IF(Crowdfunding!G508="Successful",+Crowdfunding!H508)</f>
        <v>2528</v>
      </c>
      <c r="C509" s="12" t="b">
        <f>IF(Crowdfunding!G508="failed", +Crowdfunding!H508)</f>
        <v>0</v>
      </c>
      <c r="E509" s="12">
        <v>2506</v>
      </c>
    </row>
    <row r="510" spans="1:5" x14ac:dyDescent="0.3">
      <c r="A510" s="12" t="b">
        <f>IF(Crowdfunding!G509="Successful",+Crowdfunding!H509)</f>
        <v>0</v>
      </c>
      <c r="C510" s="12">
        <f>IF(Crowdfunding!G509="failed", +Crowdfunding!H509)</f>
        <v>19</v>
      </c>
      <c r="E510" s="12">
        <v>2526</v>
      </c>
    </row>
    <row r="511" spans="1:5" x14ac:dyDescent="0.3">
      <c r="A511" s="12">
        <f>IF(Crowdfunding!G510="Successful",+Crowdfunding!H510)</f>
        <v>3657</v>
      </c>
      <c r="C511" s="12" t="b">
        <f>IF(Crowdfunding!G510="failed", +Crowdfunding!H510)</f>
        <v>0</v>
      </c>
      <c r="E511" s="12">
        <v>2528</v>
      </c>
    </row>
    <row r="512" spans="1:5" x14ac:dyDescent="0.3">
      <c r="A512" s="12" t="b">
        <f>IF(Crowdfunding!G511="Successful",+Crowdfunding!H511)</f>
        <v>0</v>
      </c>
      <c r="C512" s="12">
        <f>IF(Crowdfunding!G511="failed", +Crowdfunding!H511)</f>
        <v>1258</v>
      </c>
      <c r="E512" s="12">
        <v>2551</v>
      </c>
    </row>
    <row r="513" spans="1:5" x14ac:dyDescent="0.3">
      <c r="A513" s="12">
        <f>IF(Crowdfunding!G512="Successful",+Crowdfunding!H512)</f>
        <v>131</v>
      </c>
      <c r="C513" s="12" t="b">
        <f>IF(Crowdfunding!G512="failed", +Crowdfunding!H512)</f>
        <v>0</v>
      </c>
      <c r="E513" s="12">
        <v>2662</v>
      </c>
    </row>
    <row r="514" spans="1:5" x14ac:dyDescent="0.3">
      <c r="A514" s="12" t="b">
        <f>IF(Crowdfunding!G513="Successful",+Crowdfunding!H513)</f>
        <v>0</v>
      </c>
      <c r="C514" s="12">
        <f>IF(Crowdfunding!G513="failed", +Crowdfunding!H513)</f>
        <v>362</v>
      </c>
      <c r="E514" s="12">
        <v>2673</v>
      </c>
    </row>
    <row r="515" spans="1:5" x14ac:dyDescent="0.3">
      <c r="A515" s="12">
        <f>IF(Crowdfunding!G514="Successful",+Crowdfunding!H514)</f>
        <v>239</v>
      </c>
      <c r="C515" s="12" t="b">
        <f>IF(Crowdfunding!G514="failed", +Crowdfunding!H514)</f>
        <v>0</v>
      </c>
      <c r="E515" s="12">
        <v>2693</v>
      </c>
    </row>
    <row r="516" spans="1:5" x14ac:dyDescent="0.3">
      <c r="A516" s="12" t="b">
        <f>IF(Crowdfunding!G515="Successful",+Crowdfunding!H515)</f>
        <v>0</v>
      </c>
      <c r="C516" s="12" t="b">
        <f>IF(Crowdfunding!G515="failed", +Crowdfunding!H515)</f>
        <v>0</v>
      </c>
      <c r="E516" s="12">
        <v>2725</v>
      </c>
    </row>
    <row r="517" spans="1:5" x14ac:dyDescent="0.3">
      <c r="A517" s="12" t="b">
        <f>IF(Crowdfunding!G516="Successful",+Crowdfunding!H516)</f>
        <v>0</v>
      </c>
      <c r="C517" s="12" t="b">
        <f>IF(Crowdfunding!G516="failed", +Crowdfunding!H516)</f>
        <v>0</v>
      </c>
      <c r="E517" s="12">
        <v>2739</v>
      </c>
    </row>
    <row r="518" spans="1:5" x14ac:dyDescent="0.3">
      <c r="A518" s="12" t="b">
        <f>IF(Crowdfunding!G517="Successful",+Crowdfunding!H517)</f>
        <v>0</v>
      </c>
      <c r="C518" s="12">
        <f>IF(Crowdfunding!G517="failed", +Crowdfunding!H517)</f>
        <v>133</v>
      </c>
      <c r="E518" s="12">
        <v>2756</v>
      </c>
    </row>
    <row r="519" spans="1:5" x14ac:dyDescent="0.3">
      <c r="A519" s="12" t="b">
        <f>IF(Crowdfunding!G518="Successful",+Crowdfunding!H518)</f>
        <v>0</v>
      </c>
      <c r="C519" s="12">
        <f>IF(Crowdfunding!G518="failed", +Crowdfunding!H518)</f>
        <v>846</v>
      </c>
      <c r="E519" s="12">
        <v>2768</v>
      </c>
    </row>
    <row r="520" spans="1:5" x14ac:dyDescent="0.3">
      <c r="A520" s="12">
        <f>IF(Crowdfunding!G519="Successful",+Crowdfunding!H519)</f>
        <v>78</v>
      </c>
      <c r="C520" s="12" t="b">
        <f>IF(Crowdfunding!G519="failed", +Crowdfunding!H519)</f>
        <v>0</v>
      </c>
      <c r="E520" s="12">
        <v>2805</v>
      </c>
    </row>
    <row r="521" spans="1:5" x14ac:dyDescent="0.3">
      <c r="A521" s="12" t="b">
        <f>IF(Crowdfunding!G520="Successful",+Crowdfunding!H520)</f>
        <v>0</v>
      </c>
      <c r="C521" s="12">
        <f>IF(Crowdfunding!G520="failed", +Crowdfunding!H520)</f>
        <v>10</v>
      </c>
      <c r="E521" s="12">
        <v>2857</v>
      </c>
    </row>
    <row r="522" spans="1:5" x14ac:dyDescent="0.3">
      <c r="A522" s="12">
        <f>IF(Crowdfunding!G521="Successful",+Crowdfunding!H521)</f>
        <v>1773</v>
      </c>
      <c r="C522" s="12" t="b">
        <f>IF(Crowdfunding!G521="failed", +Crowdfunding!H521)</f>
        <v>0</v>
      </c>
      <c r="E522" s="12">
        <v>2875</v>
      </c>
    </row>
    <row r="523" spans="1:5" x14ac:dyDescent="0.3">
      <c r="A523" s="12">
        <f>IF(Crowdfunding!G522="Successful",+Crowdfunding!H522)</f>
        <v>32</v>
      </c>
      <c r="C523" s="12" t="b">
        <f>IF(Crowdfunding!G522="failed", +Crowdfunding!H522)</f>
        <v>0</v>
      </c>
      <c r="E523" s="12">
        <v>2893</v>
      </c>
    </row>
    <row r="524" spans="1:5" x14ac:dyDescent="0.3">
      <c r="A524" s="12">
        <f>IF(Crowdfunding!G523="Successful",+Crowdfunding!H523)</f>
        <v>369</v>
      </c>
      <c r="C524" s="12" t="b">
        <f>IF(Crowdfunding!G523="failed", +Crowdfunding!H523)</f>
        <v>0</v>
      </c>
      <c r="E524" s="12">
        <v>2985</v>
      </c>
    </row>
    <row r="525" spans="1:5" x14ac:dyDescent="0.3">
      <c r="A525" s="12" t="b">
        <f>IF(Crowdfunding!G524="Successful",+Crowdfunding!H524)</f>
        <v>0</v>
      </c>
      <c r="C525" s="12">
        <f>IF(Crowdfunding!G524="failed", +Crowdfunding!H524)</f>
        <v>191</v>
      </c>
      <c r="E525" s="12">
        <v>3016</v>
      </c>
    </row>
    <row r="526" spans="1:5" x14ac:dyDescent="0.3">
      <c r="A526" s="12">
        <f>IF(Crowdfunding!G525="Successful",+Crowdfunding!H525)</f>
        <v>89</v>
      </c>
      <c r="C526" s="12" t="b">
        <f>IF(Crowdfunding!G525="failed", +Crowdfunding!H525)</f>
        <v>0</v>
      </c>
      <c r="E526" s="12">
        <v>3036</v>
      </c>
    </row>
    <row r="527" spans="1:5" x14ac:dyDescent="0.3">
      <c r="A527" s="12" t="b">
        <f>IF(Crowdfunding!G526="Successful",+Crowdfunding!H526)</f>
        <v>0</v>
      </c>
      <c r="C527" s="12">
        <f>IF(Crowdfunding!G526="failed", +Crowdfunding!H526)</f>
        <v>1979</v>
      </c>
      <c r="E527" s="12">
        <v>3059</v>
      </c>
    </row>
    <row r="528" spans="1:5" x14ac:dyDescent="0.3">
      <c r="A528" s="12" t="b">
        <f>IF(Crowdfunding!G527="Successful",+Crowdfunding!H527)</f>
        <v>0</v>
      </c>
      <c r="C528" s="12">
        <f>IF(Crowdfunding!G527="failed", +Crowdfunding!H527)</f>
        <v>63</v>
      </c>
      <c r="E528" s="12">
        <v>3063</v>
      </c>
    </row>
    <row r="529" spans="1:5" x14ac:dyDescent="0.3">
      <c r="A529" s="12">
        <f>IF(Crowdfunding!G528="Successful",+Crowdfunding!H528)</f>
        <v>147</v>
      </c>
      <c r="C529" s="12" t="b">
        <f>IF(Crowdfunding!G528="failed", +Crowdfunding!H528)</f>
        <v>0</v>
      </c>
      <c r="E529" s="12">
        <v>3116</v>
      </c>
    </row>
    <row r="530" spans="1:5" x14ac:dyDescent="0.3">
      <c r="A530" s="12" t="b">
        <f>IF(Crowdfunding!G529="Successful",+Crowdfunding!H529)</f>
        <v>0</v>
      </c>
      <c r="C530" s="12">
        <f>IF(Crowdfunding!G529="failed", +Crowdfunding!H529)</f>
        <v>6080</v>
      </c>
      <c r="E530" s="12">
        <v>3131</v>
      </c>
    </row>
    <row r="531" spans="1:5" x14ac:dyDescent="0.3">
      <c r="A531" s="12" t="b">
        <f>IF(Crowdfunding!G530="Successful",+Crowdfunding!H530)</f>
        <v>0</v>
      </c>
      <c r="C531" s="12">
        <f>IF(Crowdfunding!G530="failed", +Crowdfunding!H530)</f>
        <v>80</v>
      </c>
      <c r="E531" s="12">
        <v>3177</v>
      </c>
    </row>
    <row r="532" spans="1:5" x14ac:dyDescent="0.3">
      <c r="A532" s="12" t="b">
        <f>IF(Crowdfunding!G531="Successful",+Crowdfunding!H531)</f>
        <v>0</v>
      </c>
      <c r="C532" s="12">
        <f>IF(Crowdfunding!G531="failed", +Crowdfunding!H531)</f>
        <v>9</v>
      </c>
      <c r="E532" s="12">
        <v>3205</v>
      </c>
    </row>
    <row r="533" spans="1:5" x14ac:dyDescent="0.3">
      <c r="A533" s="12" t="b">
        <f>IF(Crowdfunding!G532="Successful",+Crowdfunding!H532)</f>
        <v>0</v>
      </c>
      <c r="C533" s="12">
        <f>IF(Crowdfunding!G532="failed", +Crowdfunding!H532)</f>
        <v>1784</v>
      </c>
      <c r="E533" s="12">
        <v>3272</v>
      </c>
    </row>
    <row r="534" spans="1:5" x14ac:dyDescent="0.3">
      <c r="A534" s="12" t="b">
        <f>IF(Crowdfunding!G533="Successful",+Crowdfunding!H533)</f>
        <v>0</v>
      </c>
      <c r="C534" s="12" t="b">
        <f>IF(Crowdfunding!G533="failed", +Crowdfunding!H533)</f>
        <v>0</v>
      </c>
      <c r="E534" s="12">
        <v>3308</v>
      </c>
    </row>
    <row r="535" spans="1:5" x14ac:dyDescent="0.3">
      <c r="A535" s="12">
        <f>IF(Crowdfunding!G534="Successful",+Crowdfunding!H534)</f>
        <v>126</v>
      </c>
      <c r="C535" s="12" t="b">
        <f>IF(Crowdfunding!G534="failed", +Crowdfunding!H534)</f>
        <v>0</v>
      </c>
      <c r="E535" s="12">
        <v>3318</v>
      </c>
    </row>
    <row r="536" spans="1:5" x14ac:dyDescent="0.3">
      <c r="A536" s="12">
        <f>IF(Crowdfunding!G535="Successful",+Crowdfunding!H535)</f>
        <v>2218</v>
      </c>
      <c r="C536" s="12" t="b">
        <f>IF(Crowdfunding!G535="failed", +Crowdfunding!H535)</f>
        <v>0</v>
      </c>
      <c r="E536" s="12">
        <v>3376</v>
      </c>
    </row>
    <row r="537" spans="1:5" x14ac:dyDescent="0.3">
      <c r="A537" s="12" t="b">
        <f>IF(Crowdfunding!G536="Successful",+Crowdfunding!H536)</f>
        <v>0</v>
      </c>
      <c r="C537" s="12">
        <f>IF(Crowdfunding!G536="failed", +Crowdfunding!H536)</f>
        <v>243</v>
      </c>
      <c r="E537" s="12">
        <v>3388</v>
      </c>
    </row>
    <row r="538" spans="1:5" x14ac:dyDescent="0.3">
      <c r="A538" s="12">
        <f>IF(Crowdfunding!G537="Successful",+Crowdfunding!H537)</f>
        <v>202</v>
      </c>
      <c r="C538" s="12" t="b">
        <f>IF(Crowdfunding!G537="failed", +Crowdfunding!H537)</f>
        <v>0</v>
      </c>
      <c r="E538" s="12">
        <v>3533</v>
      </c>
    </row>
    <row r="539" spans="1:5" x14ac:dyDescent="0.3">
      <c r="A539" s="12">
        <f>IF(Crowdfunding!G538="Successful",+Crowdfunding!H538)</f>
        <v>140</v>
      </c>
      <c r="C539" s="12" t="b">
        <f>IF(Crowdfunding!G538="failed", +Crowdfunding!H538)</f>
        <v>0</v>
      </c>
      <c r="E539" s="12">
        <v>3537</v>
      </c>
    </row>
    <row r="540" spans="1:5" x14ac:dyDescent="0.3">
      <c r="A540" s="12">
        <f>IF(Crowdfunding!G539="Successful",+Crowdfunding!H539)</f>
        <v>1052</v>
      </c>
      <c r="C540" s="12" t="b">
        <f>IF(Crowdfunding!G539="failed", +Crowdfunding!H539)</f>
        <v>0</v>
      </c>
      <c r="E540" s="12">
        <v>3594</v>
      </c>
    </row>
    <row r="541" spans="1:5" x14ac:dyDescent="0.3">
      <c r="A541" s="12" t="b">
        <f>IF(Crowdfunding!G540="Successful",+Crowdfunding!H540)</f>
        <v>0</v>
      </c>
      <c r="C541" s="12">
        <f>IF(Crowdfunding!G540="failed", +Crowdfunding!H540)</f>
        <v>1296</v>
      </c>
      <c r="E541" s="12">
        <v>3596</v>
      </c>
    </row>
    <row r="542" spans="1:5" x14ac:dyDescent="0.3">
      <c r="A542" s="12" t="b">
        <f>IF(Crowdfunding!G541="Successful",+Crowdfunding!H541)</f>
        <v>0</v>
      </c>
      <c r="C542" s="12">
        <f>IF(Crowdfunding!G541="failed", +Crowdfunding!H541)</f>
        <v>77</v>
      </c>
      <c r="E542" s="12">
        <v>3657</v>
      </c>
    </row>
    <row r="543" spans="1:5" x14ac:dyDescent="0.3">
      <c r="A543" s="12">
        <f>IF(Crowdfunding!G542="Successful",+Crowdfunding!H542)</f>
        <v>247</v>
      </c>
      <c r="C543" s="12" t="b">
        <f>IF(Crowdfunding!G542="failed", +Crowdfunding!H542)</f>
        <v>0</v>
      </c>
      <c r="E543" s="12">
        <v>3727</v>
      </c>
    </row>
    <row r="544" spans="1:5" x14ac:dyDescent="0.3">
      <c r="A544" s="12" t="b">
        <f>IF(Crowdfunding!G543="Successful",+Crowdfunding!H543)</f>
        <v>0</v>
      </c>
      <c r="C544" s="12">
        <f>IF(Crowdfunding!G543="failed", +Crowdfunding!H543)</f>
        <v>395</v>
      </c>
      <c r="E544" s="12">
        <v>3742</v>
      </c>
    </row>
    <row r="545" spans="1:5" x14ac:dyDescent="0.3">
      <c r="A545" s="12" t="b">
        <f>IF(Crowdfunding!G544="Successful",+Crowdfunding!H544)</f>
        <v>0</v>
      </c>
      <c r="C545" s="12">
        <f>IF(Crowdfunding!G544="failed", +Crowdfunding!H544)</f>
        <v>49</v>
      </c>
      <c r="E545" s="12">
        <v>3777</v>
      </c>
    </row>
    <row r="546" spans="1:5" x14ac:dyDescent="0.3">
      <c r="A546" s="12" t="b">
        <f>IF(Crowdfunding!G545="Successful",+Crowdfunding!H545)</f>
        <v>0</v>
      </c>
      <c r="C546" s="12">
        <f>IF(Crowdfunding!G545="failed", +Crowdfunding!H545)</f>
        <v>180</v>
      </c>
      <c r="E546" s="12">
        <v>3934</v>
      </c>
    </row>
    <row r="547" spans="1:5" x14ac:dyDescent="0.3">
      <c r="A547" s="12">
        <f>IF(Crowdfunding!G546="Successful",+Crowdfunding!H546)</f>
        <v>84</v>
      </c>
      <c r="C547" s="12" t="b">
        <f>IF(Crowdfunding!G546="failed", +Crowdfunding!H546)</f>
        <v>0</v>
      </c>
      <c r="E547" s="12">
        <v>4006</v>
      </c>
    </row>
    <row r="548" spans="1:5" x14ac:dyDescent="0.3">
      <c r="A548" s="12" t="b">
        <f>IF(Crowdfunding!G547="Successful",+Crowdfunding!H547)</f>
        <v>0</v>
      </c>
      <c r="C548" s="12">
        <f>IF(Crowdfunding!G547="failed", +Crowdfunding!H547)</f>
        <v>2690</v>
      </c>
      <c r="E548" s="12">
        <v>4065</v>
      </c>
    </row>
    <row r="549" spans="1:5" x14ac:dyDescent="0.3">
      <c r="A549" s="12">
        <f>IF(Crowdfunding!G548="Successful",+Crowdfunding!H548)</f>
        <v>88</v>
      </c>
      <c r="C549" s="12" t="b">
        <f>IF(Crowdfunding!G548="failed", +Crowdfunding!H548)</f>
        <v>0</v>
      </c>
      <c r="E549" s="12">
        <v>4233</v>
      </c>
    </row>
    <row r="550" spans="1:5" x14ac:dyDescent="0.3">
      <c r="A550" s="12">
        <f>IF(Crowdfunding!G549="Successful",+Crowdfunding!H549)</f>
        <v>156</v>
      </c>
      <c r="C550" s="12" t="b">
        <f>IF(Crowdfunding!G549="failed", +Crowdfunding!H549)</f>
        <v>0</v>
      </c>
      <c r="E550" s="12">
        <v>4289</v>
      </c>
    </row>
    <row r="551" spans="1:5" x14ac:dyDescent="0.3">
      <c r="A551" s="12">
        <f>IF(Crowdfunding!G550="Successful",+Crowdfunding!H550)</f>
        <v>2985</v>
      </c>
      <c r="C551" s="12" t="b">
        <f>IF(Crowdfunding!G550="failed", +Crowdfunding!H550)</f>
        <v>0</v>
      </c>
      <c r="E551" s="12">
        <v>4358</v>
      </c>
    </row>
    <row r="552" spans="1:5" x14ac:dyDescent="0.3">
      <c r="A552" s="12">
        <f>IF(Crowdfunding!G551="Successful",+Crowdfunding!H551)</f>
        <v>762</v>
      </c>
      <c r="C552" s="12" t="b">
        <f>IF(Crowdfunding!G551="failed", +Crowdfunding!H551)</f>
        <v>0</v>
      </c>
      <c r="E552" s="12">
        <v>4498</v>
      </c>
    </row>
    <row r="553" spans="1:5" x14ac:dyDescent="0.3">
      <c r="A553" s="12" t="b">
        <f>IF(Crowdfunding!G552="Successful",+Crowdfunding!H552)</f>
        <v>0</v>
      </c>
      <c r="C553" s="12" t="b">
        <f>IF(Crowdfunding!G552="failed", +Crowdfunding!H552)</f>
        <v>0</v>
      </c>
      <c r="E553" s="12">
        <v>4799</v>
      </c>
    </row>
    <row r="554" spans="1:5" x14ac:dyDescent="0.3">
      <c r="A554" s="12" t="b">
        <f>IF(Crowdfunding!G553="Successful",+Crowdfunding!H553)</f>
        <v>0</v>
      </c>
      <c r="C554" s="12">
        <f>IF(Crowdfunding!G553="failed", +Crowdfunding!H553)</f>
        <v>2779</v>
      </c>
      <c r="E554" s="12">
        <v>5139</v>
      </c>
    </row>
    <row r="555" spans="1:5" x14ac:dyDescent="0.3">
      <c r="A555" s="12" t="b">
        <f>IF(Crowdfunding!G554="Successful",+Crowdfunding!H554)</f>
        <v>0</v>
      </c>
      <c r="C555" s="12">
        <f>IF(Crowdfunding!G554="failed", +Crowdfunding!H554)</f>
        <v>92</v>
      </c>
      <c r="E555" s="12">
        <v>5168</v>
      </c>
    </row>
    <row r="556" spans="1:5" x14ac:dyDescent="0.3">
      <c r="A556" s="12" t="b">
        <f>IF(Crowdfunding!G555="Successful",+Crowdfunding!H555)</f>
        <v>0</v>
      </c>
      <c r="C556" s="12">
        <f>IF(Crowdfunding!G555="failed", +Crowdfunding!H555)</f>
        <v>1028</v>
      </c>
      <c r="E556" s="12">
        <v>5180</v>
      </c>
    </row>
    <row r="557" spans="1:5" x14ac:dyDescent="0.3">
      <c r="A557" s="12">
        <f>IF(Crowdfunding!G556="Successful",+Crowdfunding!H556)</f>
        <v>554</v>
      </c>
      <c r="C557" s="12" t="b">
        <f>IF(Crowdfunding!G556="failed", +Crowdfunding!H556)</f>
        <v>0</v>
      </c>
      <c r="E557" s="12">
        <v>5203</v>
      </c>
    </row>
    <row r="558" spans="1:5" x14ac:dyDescent="0.3">
      <c r="A558" s="12">
        <f>IF(Crowdfunding!G557="Successful",+Crowdfunding!H557)</f>
        <v>135</v>
      </c>
      <c r="C558" s="12" t="b">
        <f>IF(Crowdfunding!G557="failed", +Crowdfunding!H557)</f>
        <v>0</v>
      </c>
      <c r="E558" s="12">
        <v>5419</v>
      </c>
    </row>
    <row r="559" spans="1:5" x14ac:dyDescent="0.3">
      <c r="A559" s="12">
        <f>IF(Crowdfunding!G558="Successful",+Crowdfunding!H558)</f>
        <v>122</v>
      </c>
      <c r="C559" s="12" t="b">
        <f>IF(Crowdfunding!G558="failed", +Crowdfunding!H558)</f>
        <v>0</v>
      </c>
      <c r="E559" s="12">
        <v>5512</v>
      </c>
    </row>
    <row r="560" spans="1:5" x14ac:dyDescent="0.3">
      <c r="A560" s="12">
        <f>IF(Crowdfunding!G559="Successful",+Crowdfunding!H559)</f>
        <v>221</v>
      </c>
      <c r="C560" s="12" t="b">
        <f>IF(Crowdfunding!G559="failed", +Crowdfunding!H559)</f>
        <v>0</v>
      </c>
      <c r="E560" s="12">
        <v>5880</v>
      </c>
    </row>
    <row r="561" spans="1:5" x14ac:dyDescent="0.3">
      <c r="A561" s="12">
        <f>IF(Crowdfunding!G560="Successful",+Crowdfunding!H560)</f>
        <v>126</v>
      </c>
      <c r="C561" s="12" t="b">
        <f>IF(Crowdfunding!G560="failed", +Crowdfunding!H560)</f>
        <v>0</v>
      </c>
      <c r="E561" s="12">
        <v>5966</v>
      </c>
    </row>
    <row r="562" spans="1:5" x14ac:dyDescent="0.3">
      <c r="A562" s="12">
        <f>IF(Crowdfunding!G561="Successful",+Crowdfunding!H561)</f>
        <v>1022</v>
      </c>
      <c r="C562" s="12" t="b">
        <f>IF(Crowdfunding!G561="failed", +Crowdfunding!H561)</f>
        <v>0</v>
      </c>
      <c r="E562" s="12">
        <v>6212</v>
      </c>
    </row>
    <row r="563" spans="1:5" x14ac:dyDescent="0.3">
      <c r="A563" s="12">
        <f>IF(Crowdfunding!G562="Successful",+Crowdfunding!H562)</f>
        <v>3177</v>
      </c>
      <c r="C563" s="12" t="b">
        <f>IF(Crowdfunding!G562="failed", +Crowdfunding!H562)</f>
        <v>0</v>
      </c>
      <c r="E563" s="12">
        <v>6286</v>
      </c>
    </row>
    <row r="564" spans="1:5" x14ac:dyDescent="0.3">
      <c r="A564" s="12">
        <f>IF(Crowdfunding!G563="Successful",+Crowdfunding!H563)</f>
        <v>198</v>
      </c>
      <c r="C564" s="12" t="b">
        <f>IF(Crowdfunding!G563="failed", +Crowdfunding!H563)</f>
        <v>0</v>
      </c>
      <c r="E564" s="12">
        <v>6406</v>
      </c>
    </row>
    <row r="565" spans="1:5" x14ac:dyDescent="0.3">
      <c r="A565" s="12" t="b">
        <f>IF(Crowdfunding!G564="Successful",+Crowdfunding!H564)</f>
        <v>0</v>
      </c>
      <c r="C565" s="12">
        <f>IF(Crowdfunding!G564="failed", +Crowdfunding!H564)</f>
        <v>26</v>
      </c>
      <c r="E565" s="12">
        <v>6465</v>
      </c>
    </row>
    <row r="566" spans="1:5" x14ac:dyDescent="0.3">
      <c r="A566" s="12">
        <f>IF(Crowdfunding!G565="Successful",+Crowdfunding!H565)</f>
        <v>85</v>
      </c>
      <c r="C566" s="12" t="b">
        <f>IF(Crowdfunding!G565="failed", +Crowdfunding!H565)</f>
        <v>0</v>
      </c>
      <c r="E566" s="12">
        <v>7295</v>
      </c>
    </row>
    <row r="567" spans="1:5" x14ac:dyDescent="0.3">
      <c r="A567" s="12" t="b">
        <f>IF(Crowdfunding!G566="Successful",+Crowdfunding!H566)</f>
        <v>0</v>
      </c>
      <c r="C567" s="12">
        <f>IF(Crowdfunding!G566="failed", +Crowdfunding!H566)</f>
        <v>1790</v>
      </c>
    </row>
    <row r="568" spans="1:5" x14ac:dyDescent="0.3">
      <c r="A568" s="12">
        <f>IF(Crowdfunding!G567="Successful",+Crowdfunding!H567)</f>
        <v>3596</v>
      </c>
      <c r="C568" s="12" t="b">
        <f>IF(Crowdfunding!G567="failed", +Crowdfunding!H567)</f>
        <v>0</v>
      </c>
    </row>
    <row r="569" spans="1:5" x14ac:dyDescent="0.3">
      <c r="A569" s="12" t="b">
        <f>IF(Crowdfunding!G568="Successful",+Crowdfunding!H568)</f>
        <v>0</v>
      </c>
      <c r="C569" s="12">
        <f>IF(Crowdfunding!G568="failed", +Crowdfunding!H568)</f>
        <v>37</v>
      </c>
    </row>
    <row r="570" spans="1:5" x14ac:dyDescent="0.3">
      <c r="A570" s="12">
        <f>IF(Crowdfunding!G569="Successful",+Crowdfunding!H569)</f>
        <v>244</v>
      </c>
      <c r="C570" s="12" t="b">
        <f>IF(Crowdfunding!G569="failed", +Crowdfunding!H569)</f>
        <v>0</v>
      </c>
    </row>
    <row r="571" spans="1:5" x14ac:dyDescent="0.3">
      <c r="A571" s="12">
        <f>IF(Crowdfunding!G570="Successful",+Crowdfunding!H570)</f>
        <v>5180</v>
      </c>
      <c r="C571" s="12" t="b">
        <f>IF(Crowdfunding!G570="failed", +Crowdfunding!H570)</f>
        <v>0</v>
      </c>
    </row>
    <row r="572" spans="1:5" x14ac:dyDescent="0.3">
      <c r="A572" s="12">
        <f>IF(Crowdfunding!G571="Successful",+Crowdfunding!H571)</f>
        <v>589</v>
      </c>
      <c r="C572" s="12" t="b">
        <f>IF(Crowdfunding!G571="failed", +Crowdfunding!H571)</f>
        <v>0</v>
      </c>
    </row>
    <row r="573" spans="1:5" x14ac:dyDescent="0.3">
      <c r="A573" s="12">
        <f>IF(Crowdfunding!G572="Successful",+Crowdfunding!H572)</f>
        <v>2725</v>
      </c>
      <c r="C573" s="12" t="b">
        <f>IF(Crowdfunding!G572="failed", +Crowdfunding!H572)</f>
        <v>0</v>
      </c>
    </row>
    <row r="574" spans="1:5" x14ac:dyDescent="0.3">
      <c r="A574" s="12" t="b">
        <f>IF(Crowdfunding!G573="Successful",+Crowdfunding!H573)</f>
        <v>0</v>
      </c>
      <c r="C574" s="12">
        <f>IF(Crowdfunding!G573="failed", +Crowdfunding!H573)</f>
        <v>35</v>
      </c>
    </row>
    <row r="575" spans="1:5" x14ac:dyDescent="0.3">
      <c r="A575" s="12" t="b">
        <f>IF(Crowdfunding!G574="Successful",+Crowdfunding!H574)</f>
        <v>0</v>
      </c>
      <c r="C575" s="12" t="b">
        <f>IF(Crowdfunding!G574="failed", +Crowdfunding!H574)</f>
        <v>0</v>
      </c>
    </row>
    <row r="576" spans="1:5" x14ac:dyDescent="0.3">
      <c r="A576" s="12">
        <f>IF(Crowdfunding!G575="Successful",+Crowdfunding!H575)</f>
        <v>300</v>
      </c>
      <c r="C576" s="12" t="b">
        <f>IF(Crowdfunding!G575="failed", +Crowdfunding!H575)</f>
        <v>0</v>
      </c>
    </row>
    <row r="577" spans="1:3" x14ac:dyDescent="0.3">
      <c r="A577" s="12">
        <f>IF(Crowdfunding!G576="Successful",+Crowdfunding!H576)</f>
        <v>144</v>
      </c>
      <c r="C577" s="12" t="b">
        <f>IF(Crowdfunding!G576="failed", +Crowdfunding!H576)</f>
        <v>0</v>
      </c>
    </row>
    <row r="578" spans="1:3" x14ac:dyDescent="0.3">
      <c r="A578" s="12" t="b">
        <f>IF(Crowdfunding!G577="Successful",+Crowdfunding!H577)</f>
        <v>0</v>
      </c>
      <c r="C578" s="12">
        <f>IF(Crowdfunding!G577="failed", +Crowdfunding!H577)</f>
        <v>558</v>
      </c>
    </row>
    <row r="579" spans="1:3" x14ac:dyDescent="0.3">
      <c r="A579" s="12" t="b">
        <f>IF(Crowdfunding!G578="Successful",+Crowdfunding!H578)</f>
        <v>0</v>
      </c>
      <c r="C579" s="12">
        <f>IF(Crowdfunding!G578="failed", +Crowdfunding!H578)</f>
        <v>64</v>
      </c>
    </row>
    <row r="580" spans="1:3" x14ac:dyDescent="0.3">
      <c r="A580" s="12" t="b">
        <f>IF(Crowdfunding!G579="Successful",+Crowdfunding!H579)</f>
        <v>0</v>
      </c>
      <c r="C580" s="12" t="b">
        <f>IF(Crowdfunding!G579="failed", +Crowdfunding!H579)</f>
        <v>0</v>
      </c>
    </row>
    <row r="581" spans="1:3" x14ac:dyDescent="0.3">
      <c r="A581" s="12" t="b">
        <f>IF(Crowdfunding!G580="Successful",+Crowdfunding!H580)</f>
        <v>0</v>
      </c>
      <c r="C581" s="12">
        <f>IF(Crowdfunding!G580="failed", +Crowdfunding!H580)</f>
        <v>245</v>
      </c>
    </row>
    <row r="582" spans="1:3" x14ac:dyDescent="0.3">
      <c r="A582" s="12">
        <f>IF(Crowdfunding!G581="Successful",+Crowdfunding!H581)</f>
        <v>87</v>
      </c>
      <c r="C582" s="12" t="b">
        <f>IF(Crowdfunding!G581="failed", +Crowdfunding!H581)</f>
        <v>0</v>
      </c>
    </row>
    <row r="583" spans="1:3" x14ac:dyDescent="0.3">
      <c r="A583" s="12">
        <f>IF(Crowdfunding!G582="Successful",+Crowdfunding!H582)</f>
        <v>3116</v>
      </c>
      <c r="C583" s="12" t="b">
        <f>IF(Crowdfunding!G582="failed", +Crowdfunding!H582)</f>
        <v>0</v>
      </c>
    </row>
    <row r="584" spans="1:3" x14ac:dyDescent="0.3">
      <c r="A584" s="12" t="b">
        <f>IF(Crowdfunding!G583="Successful",+Crowdfunding!H583)</f>
        <v>0</v>
      </c>
      <c r="C584" s="12">
        <f>IF(Crowdfunding!G583="failed", +Crowdfunding!H583)</f>
        <v>71</v>
      </c>
    </row>
    <row r="585" spans="1:3" x14ac:dyDescent="0.3">
      <c r="A585" s="12" t="b">
        <f>IF(Crowdfunding!G584="Successful",+Crowdfunding!H584)</f>
        <v>0</v>
      </c>
      <c r="C585" s="12">
        <f>IF(Crowdfunding!G584="failed", +Crowdfunding!H584)</f>
        <v>42</v>
      </c>
    </row>
    <row r="586" spans="1:3" x14ac:dyDescent="0.3">
      <c r="A586" s="12">
        <f>IF(Crowdfunding!G585="Successful",+Crowdfunding!H585)</f>
        <v>909</v>
      </c>
      <c r="C586" s="12" t="b">
        <f>IF(Crowdfunding!G585="failed", +Crowdfunding!H585)</f>
        <v>0</v>
      </c>
    </row>
    <row r="587" spans="1:3" x14ac:dyDescent="0.3">
      <c r="A587" s="12">
        <f>IF(Crowdfunding!G586="Successful",+Crowdfunding!H586)</f>
        <v>1613</v>
      </c>
      <c r="C587" s="12" t="b">
        <f>IF(Crowdfunding!G586="failed", +Crowdfunding!H586)</f>
        <v>0</v>
      </c>
    </row>
    <row r="588" spans="1:3" x14ac:dyDescent="0.3">
      <c r="A588" s="12">
        <f>IF(Crowdfunding!G587="Successful",+Crowdfunding!H587)</f>
        <v>136</v>
      </c>
      <c r="C588" s="12" t="b">
        <f>IF(Crowdfunding!G587="failed", +Crowdfunding!H587)</f>
        <v>0</v>
      </c>
    </row>
    <row r="589" spans="1:3" x14ac:dyDescent="0.3">
      <c r="A589" s="12">
        <f>IF(Crowdfunding!G588="Successful",+Crowdfunding!H588)</f>
        <v>130</v>
      </c>
      <c r="C589" s="12" t="b">
        <f>IF(Crowdfunding!G588="failed", +Crowdfunding!H588)</f>
        <v>0</v>
      </c>
    </row>
    <row r="590" spans="1:3" x14ac:dyDescent="0.3">
      <c r="A590" s="12" t="b">
        <f>IF(Crowdfunding!G589="Successful",+Crowdfunding!H589)</f>
        <v>0</v>
      </c>
      <c r="C590" s="12">
        <f>IF(Crowdfunding!G589="failed", +Crowdfunding!H589)</f>
        <v>156</v>
      </c>
    </row>
    <row r="591" spans="1:3" x14ac:dyDescent="0.3">
      <c r="A591" s="12" t="b">
        <f>IF(Crowdfunding!G590="Successful",+Crowdfunding!H590)</f>
        <v>0</v>
      </c>
      <c r="C591" s="12">
        <f>IF(Crowdfunding!G590="failed", +Crowdfunding!H590)</f>
        <v>1368</v>
      </c>
    </row>
    <row r="592" spans="1:3" x14ac:dyDescent="0.3">
      <c r="A592" s="12" t="b">
        <f>IF(Crowdfunding!G591="Successful",+Crowdfunding!H591)</f>
        <v>0</v>
      </c>
      <c r="C592" s="12">
        <f>IF(Crowdfunding!G591="failed", +Crowdfunding!H591)</f>
        <v>102</v>
      </c>
    </row>
    <row r="593" spans="1:3" x14ac:dyDescent="0.3">
      <c r="A593" s="12" t="b">
        <f>IF(Crowdfunding!G592="Successful",+Crowdfunding!H592)</f>
        <v>0</v>
      </c>
      <c r="C593" s="12">
        <f>IF(Crowdfunding!G592="failed", +Crowdfunding!H592)</f>
        <v>86</v>
      </c>
    </row>
    <row r="594" spans="1:3" x14ac:dyDescent="0.3">
      <c r="A594" s="12">
        <f>IF(Crowdfunding!G593="Successful",+Crowdfunding!H593)</f>
        <v>102</v>
      </c>
      <c r="C594" s="12" t="b">
        <f>IF(Crowdfunding!G593="failed", +Crowdfunding!H593)</f>
        <v>0</v>
      </c>
    </row>
    <row r="595" spans="1:3" x14ac:dyDescent="0.3">
      <c r="A595" s="12" t="b">
        <f>IF(Crowdfunding!G594="Successful",+Crowdfunding!H594)</f>
        <v>0</v>
      </c>
      <c r="C595" s="12">
        <f>IF(Crowdfunding!G594="failed", +Crowdfunding!H594)</f>
        <v>253</v>
      </c>
    </row>
    <row r="596" spans="1:3" x14ac:dyDescent="0.3">
      <c r="A596" s="12">
        <f>IF(Crowdfunding!G595="Successful",+Crowdfunding!H595)</f>
        <v>4006</v>
      </c>
      <c r="C596" s="12" t="b">
        <f>IF(Crowdfunding!G595="failed", +Crowdfunding!H595)</f>
        <v>0</v>
      </c>
    </row>
    <row r="597" spans="1:3" x14ac:dyDescent="0.3">
      <c r="A597" s="12" t="b">
        <f>IF(Crowdfunding!G596="Successful",+Crowdfunding!H596)</f>
        <v>0</v>
      </c>
      <c r="C597" s="12">
        <f>IF(Crowdfunding!G596="failed", +Crowdfunding!H596)</f>
        <v>157</v>
      </c>
    </row>
    <row r="598" spans="1:3" x14ac:dyDescent="0.3">
      <c r="A598" s="12">
        <f>IF(Crowdfunding!G597="Successful",+Crowdfunding!H597)</f>
        <v>1629</v>
      </c>
      <c r="C598" s="12" t="b">
        <f>IF(Crowdfunding!G597="failed", +Crowdfunding!H597)</f>
        <v>0</v>
      </c>
    </row>
    <row r="599" spans="1:3" x14ac:dyDescent="0.3">
      <c r="A599" s="12" t="b">
        <f>IF(Crowdfunding!G598="Successful",+Crowdfunding!H598)</f>
        <v>0</v>
      </c>
      <c r="C599" s="12">
        <f>IF(Crowdfunding!G598="failed", +Crowdfunding!H598)</f>
        <v>183</v>
      </c>
    </row>
    <row r="600" spans="1:3" x14ac:dyDescent="0.3">
      <c r="A600" s="12">
        <f>IF(Crowdfunding!G599="Successful",+Crowdfunding!H599)</f>
        <v>2188</v>
      </c>
      <c r="C600" s="12" t="b">
        <f>IF(Crowdfunding!G599="failed", +Crowdfunding!H599)</f>
        <v>0</v>
      </c>
    </row>
    <row r="601" spans="1:3" x14ac:dyDescent="0.3">
      <c r="A601" s="12">
        <f>IF(Crowdfunding!G600="Successful",+Crowdfunding!H600)</f>
        <v>2409</v>
      </c>
      <c r="C601" s="12" t="b">
        <f>IF(Crowdfunding!G600="failed", +Crowdfunding!H600)</f>
        <v>0</v>
      </c>
    </row>
    <row r="602" spans="1:3" x14ac:dyDescent="0.3">
      <c r="A602" s="12" t="b">
        <f>IF(Crowdfunding!G601="Successful",+Crowdfunding!H601)</f>
        <v>0</v>
      </c>
      <c r="C602" s="12">
        <f>IF(Crowdfunding!G601="failed", +Crowdfunding!H601)</f>
        <v>82</v>
      </c>
    </row>
    <row r="603" spans="1:3" x14ac:dyDescent="0.3">
      <c r="A603" s="12" t="b">
        <f>IF(Crowdfunding!G602="Successful",+Crowdfunding!H602)</f>
        <v>0</v>
      </c>
      <c r="C603" s="12">
        <f>IF(Crowdfunding!G602="failed", +Crowdfunding!H602)</f>
        <v>1</v>
      </c>
    </row>
    <row r="604" spans="1:3" x14ac:dyDescent="0.3">
      <c r="A604" s="12">
        <f>IF(Crowdfunding!G603="Successful",+Crowdfunding!H603)</f>
        <v>194</v>
      </c>
      <c r="C604" s="12" t="b">
        <f>IF(Crowdfunding!G603="failed", +Crowdfunding!H603)</f>
        <v>0</v>
      </c>
    </row>
    <row r="605" spans="1:3" x14ac:dyDescent="0.3">
      <c r="A605" s="12">
        <f>IF(Crowdfunding!G604="Successful",+Crowdfunding!H604)</f>
        <v>1140</v>
      </c>
      <c r="C605" s="12" t="b">
        <f>IF(Crowdfunding!G604="failed", +Crowdfunding!H604)</f>
        <v>0</v>
      </c>
    </row>
    <row r="606" spans="1:3" x14ac:dyDescent="0.3">
      <c r="A606" s="12">
        <f>IF(Crowdfunding!G605="Successful",+Crowdfunding!H605)</f>
        <v>102</v>
      </c>
      <c r="C606" s="12" t="b">
        <f>IF(Crowdfunding!G605="failed", +Crowdfunding!H605)</f>
        <v>0</v>
      </c>
    </row>
    <row r="607" spans="1:3" x14ac:dyDescent="0.3">
      <c r="A607" s="12">
        <f>IF(Crowdfunding!G606="Successful",+Crowdfunding!H606)</f>
        <v>2857</v>
      </c>
      <c r="C607" s="12" t="b">
        <f>IF(Crowdfunding!G606="failed", +Crowdfunding!H606)</f>
        <v>0</v>
      </c>
    </row>
    <row r="608" spans="1:3" x14ac:dyDescent="0.3">
      <c r="A608" s="12">
        <f>IF(Crowdfunding!G607="Successful",+Crowdfunding!H607)</f>
        <v>107</v>
      </c>
      <c r="C608" s="12" t="b">
        <f>IF(Crowdfunding!G607="failed", +Crowdfunding!H607)</f>
        <v>0</v>
      </c>
    </row>
    <row r="609" spans="1:3" x14ac:dyDescent="0.3">
      <c r="A609" s="12">
        <f>IF(Crowdfunding!G608="Successful",+Crowdfunding!H608)</f>
        <v>160</v>
      </c>
      <c r="C609" s="12" t="b">
        <f>IF(Crowdfunding!G608="failed", +Crowdfunding!H608)</f>
        <v>0</v>
      </c>
    </row>
    <row r="610" spans="1:3" x14ac:dyDescent="0.3">
      <c r="A610" s="12">
        <f>IF(Crowdfunding!G609="Successful",+Crowdfunding!H609)</f>
        <v>2230</v>
      </c>
      <c r="C610" s="12" t="b">
        <f>IF(Crowdfunding!G609="failed", +Crowdfunding!H609)</f>
        <v>0</v>
      </c>
    </row>
    <row r="611" spans="1:3" x14ac:dyDescent="0.3">
      <c r="A611" s="12">
        <f>IF(Crowdfunding!G610="Successful",+Crowdfunding!H610)</f>
        <v>316</v>
      </c>
      <c r="C611" s="12" t="b">
        <f>IF(Crowdfunding!G610="failed", +Crowdfunding!H610)</f>
        <v>0</v>
      </c>
    </row>
    <row r="612" spans="1:3" x14ac:dyDescent="0.3">
      <c r="A612" s="12">
        <f>IF(Crowdfunding!G611="Successful",+Crowdfunding!H611)</f>
        <v>117</v>
      </c>
      <c r="C612" s="12" t="b">
        <f>IF(Crowdfunding!G611="failed", +Crowdfunding!H611)</f>
        <v>0</v>
      </c>
    </row>
    <row r="613" spans="1:3" x14ac:dyDescent="0.3">
      <c r="A613" s="12">
        <f>IF(Crowdfunding!G612="Successful",+Crowdfunding!H612)</f>
        <v>6406</v>
      </c>
      <c r="C613" s="12" t="b">
        <f>IF(Crowdfunding!G612="failed", +Crowdfunding!H612)</f>
        <v>0</v>
      </c>
    </row>
    <row r="614" spans="1:3" x14ac:dyDescent="0.3">
      <c r="A614" s="12" t="b">
        <f>IF(Crowdfunding!G613="Successful",+Crowdfunding!H613)</f>
        <v>0</v>
      </c>
      <c r="C614" s="12" t="b">
        <f>IF(Crowdfunding!G613="failed", +Crowdfunding!H613)</f>
        <v>0</v>
      </c>
    </row>
    <row r="615" spans="1:3" x14ac:dyDescent="0.3">
      <c r="A615" s="12">
        <f>IF(Crowdfunding!G614="Successful",+Crowdfunding!H614)</f>
        <v>192</v>
      </c>
      <c r="C615" s="12" t="b">
        <f>IF(Crowdfunding!G614="failed", +Crowdfunding!H614)</f>
        <v>0</v>
      </c>
    </row>
    <row r="616" spans="1:3" x14ac:dyDescent="0.3">
      <c r="A616" s="12">
        <f>IF(Crowdfunding!G615="Successful",+Crowdfunding!H615)</f>
        <v>26</v>
      </c>
      <c r="C616" s="12" t="b">
        <f>IF(Crowdfunding!G615="failed", +Crowdfunding!H615)</f>
        <v>0</v>
      </c>
    </row>
    <row r="617" spans="1:3" x14ac:dyDescent="0.3">
      <c r="A617" s="12">
        <f>IF(Crowdfunding!G616="Successful",+Crowdfunding!H616)</f>
        <v>723</v>
      </c>
      <c r="C617" s="12" t="b">
        <f>IF(Crowdfunding!G616="failed", +Crowdfunding!H616)</f>
        <v>0</v>
      </c>
    </row>
    <row r="618" spans="1:3" x14ac:dyDescent="0.3">
      <c r="A618" s="12">
        <f>IF(Crowdfunding!G617="Successful",+Crowdfunding!H617)</f>
        <v>170</v>
      </c>
      <c r="C618" s="12" t="b">
        <f>IF(Crowdfunding!G617="failed", +Crowdfunding!H617)</f>
        <v>0</v>
      </c>
    </row>
    <row r="619" spans="1:3" x14ac:dyDescent="0.3">
      <c r="A619" s="12">
        <f>IF(Crowdfunding!G618="Successful",+Crowdfunding!H618)</f>
        <v>238</v>
      </c>
      <c r="C619" s="12" t="b">
        <f>IF(Crowdfunding!G618="failed", +Crowdfunding!H618)</f>
        <v>0</v>
      </c>
    </row>
    <row r="620" spans="1:3" x14ac:dyDescent="0.3">
      <c r="A620" s="12">
        <f>IF(Crowdfunding!G619="Successful",+Crowdfunding!H619)</f>
        <v>55</v>
      </c>
      <c r="C620" s="12" t="b">
        <f>IF(Crowdfunding!G619="failed", +Crowdfunding!H619)</f>
        <v>0</v>
      </c>
    </row>
    <row r="621" spans="1:3" x14ac:dyDescent="0.3">
      <c r="A621" s="12" t="b">
        <f>IF(Crowdfunding!G620="Successful",+Crowdfunding!H620)</f>
        <v>0</v>
      </c>
      <c r="C621" s="12">
        <f>IF(Crowdfunding!G620="failed", +Crowdfunding!H620)</f>
        <v>1198</v>
      </c>
    </row>
    <row r="622" spans="1:3" x14ac:dyDescent="0.3">
      <c r="A622" s="12" t="b">
        <f>IF(Crowdfunding!G621="Successful",+Crowdfunding!H621)</f>
        <v>0</v>
      </c>
      <c r="C622" s="12">
        <f>IF(Crowdfunding!G621="failed", +Crowdfunding!H621)</f>
        <v>648</v>
      </c>
    </row>
    <row r="623" spans="1:3" x14ac:dyDescent="0.3">
      <c r="A623" s="12">
        <f>IF(Crowdfunding!G622="Successful",+Crowdfunding!H622)</f>
        <v>128</v>
      </c>
      <c r="C623" s="12" t="b">
        <f>IF(Crowdfunding!G622="failed", +Crowdfunding!H622)</f>
        <v>0</v>
      </c>
    </row>
    <row r="624" spans="1:3" x14ac:dyDescent="0.3">
      <c r="A624" s="12">
        <f>IF(Crowdfunding!G623="Successful",+Crowdfunding!H623)</f>
        <v>2144</v>
      </c>
      <c r="C624" s="12" t="b">
        <f>IF(Crowdfunding!G623="failed", +Crowdfunding!H623)</f>
        <v>0</v>
      </c>
    </row>
    <row r="625" spans="1:3" x14ac:dyDescent="0.3">
      <c r="A625" s="12" t="b">
        <f>IF(Crowdfunding!G624="Successful",+Crowdfunding!H624)</f>
        <v>0</v>
      </c>
      <c r="C625" s="12">
        <f>IF(Crowdfunding!G624="failed", +Crowdfunding!H624)</f>
        <v>64</v>
      </c>
    </row>
    <row r="626" spans="1:3" x14ac:dyDescent="0.3">
      <c r="A626" s="12">
        <f>IF(Crowdfunding!G625="Successful",+Crowdfunding!H625)</f>
        <v>2693</v>
      </c>
      <c r="C626" s="12" t="b">
        <f>IF(Crowdfunding!G625="failed", +Crowdfunding!H625)</f>
        <v>0</v>
      </c>
    </row>
    <row r="627" spans="1:3" x14ac:dyDescent="0.3">
      <c r="A627" s="12">
        <f>IF(Crowdfunding!G626="Successful",+Crowdfunding!H626)</f>
        <v>432</v>
      </c>
      <c r="C627" s="12" t="b">
        <f>IF(Crowdfunding!G626="failed", +Crowdfunding!H626)</f>
        <v>0</v>
      </c>
    </row>
    <row r="628" spans="1:3" x14ac:dyDescent="0.3">
      <c r="A628" s="12" t="b">
        <f>IF(Crowdfunding!G627="Successful",+Crowdfunding!H627)</f>
        <v>0</v>
      </c>
      <c r="C628" s="12">
        <f>IF(Crowdfunding!G627="failed", +Crowdfunding!H627)</f>
        <v>62</v>
      </c>
    </row>
    <row r="629" spans="1:3" x14ac:dyDescent="0.3">
      <c r="A629" s="12">
        <f>IF(Crowdfunding!G628="Successful",+Crowdfunding!H628)</f>
        <v>189</v>
      </c>
      <c r="C629" s="12" t="b">
        <f>IF(Crowdfunding!G628="failed", +Crowdfunding!H628)</f>
        <v>0</v>
      </c>
    </row>
    <row r="630" spans="1:3" x14ac:dyDescent="0.3">
      <c r="A630" s="12">
        <f>IF(Crowdfunding!G629="Successful",+Crowdfunding!H629)</f>
        <v>154</v>
      </c>
      <c r="C630" s="12" t="b">
        <f>IF(Crowdfunding!G629="failed", +Crowdfunding!H629)</f>
        <v>0</v>
      </c>
    </row>
    <row r="631" spans="1:3" x14ac:dyDescent="0.3">
      <c r="A631" s="12">
        <f>IF(Crowdfunding!G630="Successful",+Crowdfunding!H630)</f>
        <v>96</v>
      </c>
      <c r="C631" s="12" t="b">
        <f>IF(Crowdfunding!G630="failed", +Crowdfunding!H630)</f>
        <v>0</v>
      </c>
    </row>
    <row r="632" spans="1:3" x14ac:dyDescent="0.3">
      <c r="A632" s="12" t="b">
        <f>IF(Crowdfunding!G631="Successful",+Crowdfunding!H631)</f>
        <v>0</v>
      </c>
      <c r="C632" s="12">
        <f>IF(Crowdfunding!G631="failed", +Crowdfunding!H631)</f>
        <v>750</v>
      </c>
    </row>
    <row r="633" spans="1:3" x14ac:dyDescent="0.3">
      <c r="A633" s="12" t="b">
        <f>IF(Crowdfunding!G632="Successful",+Crowdfunding!H632)</f>
        <v>0</v>
      </c>
      <c r="C633" s="12" t="b">
        <f>IF(Crowdfunding!G632="failed", +Crowdfunding!H632)</f>
        <v>0</v>
      </c>
    </row>
    <row r="634" spans="1:3" x14ac:dyDescent="0.3">
      <c r="A634" s="12">
        <f>IF(Crowdfunding!G633="Successful",+Crowdfunding!H633)</f>
        <v>3063</v>
      </c>
      <c r="C634" s="12" t="b">
        <f>IF(Crowdfunding!G633="failed", +Crowdfunding!H633)</f>
        <v>0</v>
      </c>
    </row>
    <row r="635" spans="1:3" x14ac:dyDescent="0.3">
      <c r="A635" s="12" t="b">
        <f>IF(Crowdfunding!G634="Successful",+Crowdfunding!H634)</f>
        <v>0</v>
      </c>
      <c r="C635" s="12" t="b">
        <f>IF(Crowdfunding!G634="failed", +Crowdfunding!H634)</f>
        <v>0</v>
      </c>
    </row>
    <row r="636" spans="1:3" x14ac:dyDescent="0.3">
      <c r="A636" s="12" t="b">
        <f>IF(Crowdfunding!G635="Successful",+Crowdfunding!H635)</f>
        <v>0</v>
      </c>
      <c r="C636" s="12">
        <f>IF(Crowdfunding!G635="failed", +Crowdfunding!H635)</f>
        <v>105</v>
      </c>
    </row>
    <row r="637" spans="1:3" x14ac:dyDescent="0.3">
      <c r="A637" s="12" t="b">
        <f>IF(Crowdfunding!G636="Successful",+Crowdfunding!H636)</f>
        <v>0</v>
      </c>
      <c r="C637" s="12" t="b">
        <f>IF(Crowdfunding!G636="failed", +Crowdfunding!H636)</f>
        <v>0</v>
      </c>
    </row>
    <row r="638" spans="1:3" x14ac:dyDescent="0.3">
      <c r="A638" s="12">
        <f>IF(Crowdfunding!G637="Successful",+Crowdfunding!H637)</f>
        <v>2266</v>
      </c>
      <c r="C638" s="12" t="b">
        <f>IF(Crowdfunding!G637="failed", +Crowdfunding!H637)</f>
        <v>0</v>
      </c>
    </row>
    <row r="639" spans="1:3" x14ac:dyDescent="0.3">
      <c r="A639" s="12" t="b">
        <f>IF(Crowdfunding!G638="Successful",+Crowdfunding!H638)</f>
        <v>0</v>
      </c>
      <c r="C639" s="12">
        <f>IF(Crowdfunding!G638="failed", +Crowdfunding!H638)</f>
        <v>2604</v>
      </c>
    </row>
    <row r="640" spans="1:3" x14ac:dyDescent="0.3">
      <c r="A640" s="12" t="b">
        <f>IF(Crowdfunding!G639="Successful",+Crowdfunding!H639)</f>
        <v>0</v>
      </c>
      <c r="C640" s="12">
        <f>IF(Crowdfunding!G639="failed", +Crowdfunding!H639)</f>
        <v>65</v>
      </c>
    </row>
    <row r="641" spans="1:3" x14ac:dyDescent="0.3">
      <c r="A641" s="12" t="b">
        <f>IF(Crowdfunding!G640="Successful",+Crowdfunding!H640)</f>
        <v>0</v>
      </c>
      <c r="C641" s="12">
        <f>IF(Crowdfunding!G640="failed", +Crowdfunding!H640)</f>
        <v>94</v>
      </c>
    </row>
    <row r="642" spans="1:3" x14ac:dyDescent="0.3">
      <c r="A642" s="12" t="b">
        <f>IF(Crowdfunding!G641="Successful",+Crowdfunding!H641)</f>
        <v>0</v>
      </c>
      <c r="C642" s="12" t="b">
        <f>IF(Crowdfunding!G641="failed", +Crowdfunding!H641)</f>
        <v>0</v>
      </c>
    </row>
    <row r="643" spans="1:3" x14ac:dyDescent="0.3">
      <c r="A643" s="12" t="b">
        <f>IF(Crowdfunding!G642="Successful",+Crowdfunding!H642)</f>
        <v>0</v>
      </c>
      <c r="C643" s="12">
        <f>IF(Crowdfunding!G642="failed", +Crowdfunding!H642)</f>
        <v>257</v>
      </c>
    </row>
    <row r="644" spans="1:3" x14ac:dyDescent="0.3">
      <c r="A644" s="12">
        <f>IF(Crowdfunding!G643="Successful",+Crowdfunding!H643)</f>
        <v>194</v>
      </c>
      <c r="C644" s="12" t="b">
        <f>IF(Crowdfunding!G643="failed", +Crowdfunding!H643)</f>
        <v>0</v>
      </c>
    </row>
    <row r="645" spans="1:3" x14ac:dyDescent="0.3">
      <c r="A645" s="12">
        <f>IF(Crowdfunding!G644="Successful",+Crowdfunding!H644)</f>
        <v>129</v>
      </c>
      <c r="C645" s="12" t="b">
        <f>IF(Crowdfunding!G644="failed", +Crowdfunding!H644)</f>
        <v>0</v>
      </c>
    </row>
    <row r="646" spans="1:3" x14ac:dyDescent="0.3">
      <c r="A646" s="12">
        <f>IF(Crowdfunding!G645="Successful",+Crowdfunding!H645)</f>
        <v>375</v>
      </c>
      <c r="C646" s="12" t="b">
        <f>IF(Crowdfunding!G645="failed", +Crowdfunding!H645)</f>
        <v>0</v>
      </c>
    </row>
    <row r="647" spans="1:3" x14ac:dyDescent="0.3">
      <c r="A647" s="12" t="b">
        <f>IF(Crowdfunding!G646="Successful",+Crowdfunding!H646)</f>
        <v>0</v>
      </c>
      <c r="C647" s="12">
        <f>IF(Crowdfunding!G646="failed", +Crowdfunding!H646)</f>
        <v>2928</v>
      </c>
    </row>
    <row r="648" spans="1:3" x14ac:dyDescent="0.3">
      <c r="A648" s="12" t="b">
        <f>IF(Crowdfunding!G647="Successful",+Crowdfunding!H647)</f>
        <v>0</v>
      </c>
      <c r="C648" s="12">
        <f>IF(Crowdfunding!G647="failed", +Crowdfunding!H647)</f>
        <v>4697</v>
      </c>
    </row>
    <row r="649" spans="1:3" x14ac:dyDescent="0.3">
      <c r="A649" s="12" t="b">
        <f>IF(Crowdfunding!G648="Successful",+Crowdfunding!H648)</f>
        <v>0</v>
      </c>
      <c r="C649" s="12">
        <f>IF(Crowdfunding!G648="failed", +Crowdfunding!H648)</f>
        <v>2915</v>
      </c>
    </row>
    <row r="650" spans="1:3" x14ac:dyDescent="0.3">
      <c r="A650" s="12" t="b">
        <f>IF(Crowdfunding!G649="Successful",+Crowdfunding!H649)</f>
        <v>0</v>
      </c>
      <c r="C650" s="12">
        <f>IF(Crowdfunding!G649="failed", +Crowdfunding!H649)</f>
        <v>18</v>
      </c>
    </row>
    <row r="651" spans="1:3" x14ac:dyDescent="0.3">
      <c r="A651" s="12" t="b">
        <f>IF(Crowdfunding!G650="Successful",+Crowdfunding!H650)</f>
        <v>0</v>
      </c>
      <c r="C651" s="12" t="b">
        <f>IF(Crowdfunding!G650="failed", +Crowdfunding!H650)</f>
        <v>0</v>
      </c>
    </row>
    <row r="652" spans="1:3" x14ac:dyDescent="0.3">
      <c r="A652" s="12" t="b">
        <f>IF(Crowdfunding!G651="Successful",+Crowdfunding!H651)</f>
        <v>0</v>
      </c>
      <c r="C652" s="12">
        <f>IF(Crowdfunding!G651="failed", +Crowdfunding!H651)</f>
        <v>602</v>
      </c>
    </row>
    <row r="653" spans="1:3" x14ac:dyDescent="0.3">
      <c r="A653" s="12" t="b">
        <f>IF(Crowdfunding!G652="Successful",+Crowdfunding!H652)</f>
        <v>0</v>
      </c>
      <c r="C653" s="12">
        <f>IF(Crowdfunding!G652="failed", +Crowdfunding!H652)</f>
        <v>1</v>
      </c>
    </row>
    <row r="654" spans="1:3" x14ac:dyDescent="0.3">
      <c r="A654" s="12" t="b">
        <f>IF(Crowdfunding!G653="Successful",+Crowdfunding!H653)</f>
        <v>0</v>
      </c>
      <c r="C654" s="12">
        <f>IF(Crowdfunding!G653="failed", +Crowdfunding!H653)</f>
        <v>3868</v>
      </c>
    </row>
    <row r="655" spans="1:3" x14ac:dyDescent="0.3">
      <c r="A655" s="12">
        <f>IF(Crowdfunding!G654="Successful",+Crowdfunding!H654)</f>
        <v>409</v>
      </c>
      <c r="C655" s="12" t="b">
        <f>IF(Crowdfunding!G654="failed", +Crowdfunding!H654)</f>
        <v>0</v>
      </c>
    </row>
    <row r="656" spans="1:3" x14ac:dyDescent="0.3">
      <c r="A656" s="12">
        <f>IF(Crowdfunding!G655="Successful",+Crowdfunding!H655)</f>
        <v>234</v>
      </c>
      <c r="C656" s="12" t="b">
        <f>IF(Crowdfunding!G655="failed", +Crowdfunding!H655)</f>
        <v>0</v>
      </c>
    </row>
    <row r="657" spans="1:3" x14ac:dyDescent="0.3">
      <c r="A657" s="12">
        <f>IF(Crowdfunding!G656="Successful",+Crowdfunding!H656)</f>
        <v>3016</v>
      </c>
      <c r="C657" s="12" t="b">
        <f>IF(Crowdfunding!G656="failed", +Crowdfunding!H656)</f>
        <v>0</v>
      </c>
    </row>
    <row r="658" spans="1:3" x14ac:dyDescent="0.3">
      <c r="A658" s="12">
        <f>IF(Crowdfunding!G657="Successful",+Crowdfunding!H657)</f>
        <v>264</v>
      </c>
      <c r="C658" s="12" t="b">
        <f>IF(Crowdfunding!G657="failed", +Crowdfunding!H657)</f>
        <v>0</v>
      </c>
    </row>
    <row r="659" spans="1:3" x14ac:dyDescent="0.3">
      <c r="A659" s="12" t="b">
        <f>IF(Crowdfunding!G658="Successful",+Crowdfunding!H658)</f>
        <v>0</v>
      </c>
      <c r="C659" s="12">
        <f>IF(Crowdfunding!G658="failed", +Crowdfunding!H658)</f>
        <v>504</v>
      </c>
    </row>
    <row r="660" spans="1:3" x14ac:dyDescent="0.3">
      <c r="A660" s="12" t="b">
        <f>IF(Crowdfunding!G659="Successful",+Crowdfunding!H659)</f>
        <v>0</v>
      </c>
      <c r="C660" s="12">
        <f>IF(Crowdfunding!G659="failed", +Crowdfunding!H659)</f>
        <v>14</v>
      </c>
    </row>
    <row r="661" spans="1:3" x14ac:dyDescent="0.3">
      <c r="A661" s="12" t="b">
        <f>IF(Crowdfunding!G660="Successful",+Crowdfunding!H660)</f>
        <v>0</v>
      </c>
      <c r="C661" s="12" t="b">
        <f>IF(Crowdfunding!G660="failed", +Crowdfunding!H660)</f>
        <v>0</v>
      </c>
    </row>
    <row r="662" spans="1:3" x14ac:dyDescent="0.3">
      <c r="A662" s="12" t="b">
        <f>IF(Crowdfunding!G661="Successful",+Crowdfunding!H661)</f>
        <v>0</v>
      </c>
      <c r="C662" s="12">
        <f>IF(Crowdfunding!G661="failed", +Crowdfunding!H661)</f>
        <v>750</v>
      </c>
    </row>
    <row r="663" spans="1:3" x14ac:dyDescent="0.3">
      <c r="A663" s="12" t="b">
        <f>IF(Crowdfunding!G662="Successful",+Crowdfunding!H662)</f>
        <v>0</v>
      </c>
      <c r="C663" s="12">
        <f>IF(Crowdfunding!G662="failed", +Crowdfunding!H662)</f>
        <v>77</v>
      </c>
    </row>
    <row r="664" spans="1:3" x14ac:dyDescent="0.3">
      <c r="A664" s="12" t="b">
        <f>IF(Crowdfunding!G663="Successful",+Crowdfunding!H663)</f>
        <v>0</v>
      </c>
      <c r="C664" s="12">
        <f>IF(Crowdfunding!G663="failed", +Crowdfunding!H663)</f>
        <v>752</v>
      </c>
    </row>
    <row r="665" spans="1:3" x14ac:dyDescent="0.3">
      <c r="A665" s="12" t="b">
        <f>IF(Crowdfunding!G664="Successful",+Crowdfunding!H664)</f>
        <v>0</v>
      </c>
      <c r="C665" s="12">
        <f>IF(Crowdfunding!G664="failed", +Crowdfunding!H664)</f>
        <v>131</v>
      </c>
    </row>
    <row r="666" spans="1:3" x14ac:dyDescent="0.3">
      <c r="A666" s="12" t="b">
        <f>IF(Crowdfunding!G665="Successful",+Crowdfunding!H665)</f>
        <v>0</v>
      </c>
      <c r="C666" s="12">
        <f>IF(Crowdfunding!G665="failed", +Crowdfunding!H665)</f>
        <v>87</v>
      </c>
    </row>
    <row r="667" spans="1:3" x14ac:dyDescent="0.3">
      <c r="A667" s="12" t="b">
        <f>IF(Crowdfunding!G666="Successful",+Crowdfunding!H666)</f>
        <v>0</v>
      </c>
      <c r="C667" s="12">
        <f>IF(Crowdfunding!G666="failed", +Crowdfunding!H666)</f>
        <v>1063</v>
      </c>
    </row>
    <row r="668" spans="1:3" x14ac:dyDescent="0.3">
      <c r="A668" s="12">
        <f>IF(Crowdfunding!G667="Successful",+Crowdfunding!H667)</f>
        <v>272</v>
      </c>
      <c r="C668" s="12" t="b">
        <f>IF(Crowdfunding!G667="failed", +Crowdfunding!H667)</f>
        <v>0</v>
      </c>
    </row>
    <row r="669" spans="1:3" x14ac:dyDescent="0.3">
      <c r="A669" s="12" t="b">
        <f>IF(Crowdfunding!G668="Successful",+Crowdfunding!H668)</f>
        <v>0</v>
      </c>
      <c r="C669" s="12" t="b">
        <f>IF(Crowdfunding!G668="failed", +Crowdfunding!H668)</f>
        <v>0</v>
      </c>
    </row>
    <row r="670" spans="1:3" x14ac:dyDescent="0.3">
      <c r="A670" s="12">
        <f>IF(Crowdfunding!G669="Successful",+Crowdfunding!H669)</f>
        <v>419</v>
      </c>
      <c r="C670" s="12" t="b">
        <f>IF(Crowdfunding!G669="failed", +Crowdfunding!H669)</f>
        <v>0</v>
      </c>
    </row>
    <row r="671" spans="1:3" x14ac:dyDescent="0.3">
      <c r="A671" s="12" t="b">
        <f>IF(Crowdfunding!G670="Successful",+Crowdfunding!H670)</f>
        <v>0</v>
      </c>
      <c r="C671" s="12">
        <f>IF(Crowdfunding!G670="failed", +Crowdfunding!H670)</f>
        <v>76</v>
      </c>
    </row>
    <row r="672" spans="1:3" x14ac:dyDescent="0.3">
      <c r="A672" s="12">
        <f>IF(Crowdfunding!G671="Successful",+Crowdfunding!H671)</f>
        <v>1621</v>
      </c>
      <c r="C672" s="12" t="b">
        <f>IF(Crowdfunding!G671="failed", +Crowdfunding!H671)</f>
        <v>0</v>
      </c>
    </row>
    <row r="673" spans="1:3" x14ac:dyDescent="0.3">
      <c r="A673" s="12">
        <f>IF(Crowdfunding!G672="Successful",+Crowdfunding!H672)</f>
        <v>1101</v>
      </c>
      <c r="C673" s="12" t="b">
        <f>IF(Crowdfunding!G672="failed", +Crowdfunding!H672)</f>
        <v>0</v>
      </c>
    </row>
    <row r="674" spans="1:3" x14ac:dyDescent="0.3">
      <c r="A674" s="12">
        <f>IF(Crowdfunding!G673="Successful",+Crowdfunding!H673)</f>
        <v>1073</v>
      </c>
      <c r="C674" s="12" t="b">
        <f>IF(Crowdfunding!G673="failed", +Crowdfunding!H673)</f>
        <v>0</v>
      </c>
    </row>
    <row r="675" spans="1:3" x14ac:dyDescent="0.3">
      <c r="A675" s="12" t="b">
        <f>IF(Crowdfunding!G674="Successful",+Crowdfunding!H674)</f>
        <v>0</v>
      </c>
      <c r="C675" s="12">
        <f>IF(Crowdfunding!G674="failed", +Crowdfunding!H674)</f>
        <v>4428</v>
      </c>
    </row>
    <row r="676" spans="1:3" x14ac:dyDescent="0.3">
      <c r="A676" s="12" t="b">
        <f>IF(Crowdfunding!G675="Successful",+Crowdfunding!H675)</f>
        <v>0</v>
      </c>
      <c r="C676" s="12">
        <f>IF(Crowdfunding!G675="failed", +Crowdfunding!H675)</f>
        <v>58</v>
      </c>
    </row>
    <row r="677" spans="1:3" x14ac:dyDescent="0.3">
      <c r="A677" s="12" t="b">
        <f>IF(Crowdfunding!G676="Successful",+Crowdfunding!H676)</f>
        <v>0</v>
      </c>
      <c r="C677" s="12" t="b">
        <f>IF(Crowdfunding!G676="failed", +Crowdfunding!H676)</f>
        <v>0</v>
      </c>
    </row>
    <row r="678" spans="1:3" x14ac:dyDescent="0.3">
      <c r="A678" s="12">
        <f>IF(Crowdfunding!G677="Successful",+Crowdfunding!H677)</f>
        <v>331</v>
      </c>
      <c r="C678" s="12" t="b">
        <f>IF(Crowdfunding!G677="failed", +Crowdfunding!H677)</f>
        <v>0</v>
      </c>
    </row>
    <row r="679" spans="1:3" x14ac:dyDescent="0.3">
      <c r="A679" s="12">
        <f>IF(Crowdfunding!G678="Successful",+Crowdfunding!H678)</f>
        <v>1170</v>
      </c>
      <c r="C679" s="12" t="b">
        <f>IF(Crowdfunding!G678="failed", +Crowdfunding!H678)</f>
        <v>0</v>
      </c>
    </row>
    <row r="680" spans="1:3" x14ac:dyDescent="0.3">
      <c r="A680" s="12" t="b">
        <f>IF(Crowdfunding!G679="Successful",+Crowdfunding!H679)</f>
        <v>0</v>
      </c>
      <c r="C680" s="12">
        <f>IF(Crowdfunding!G679="failed", +Crowdfunding!H679)</f>
        <v>111</v>
      </c>
    </row>
    <row r="681" spans="1:3" x14ac:dyDescent="0.3">
      <c r="A681" s="12" t="b">
        <f>IF(Crowdfunding!G680="Successful",+Crowdfunding!H680)</f>
        <v>0</v>
      </c>
      <c r="C681" s="12" t="b">
        <f>IF(Crowdfunding!G680="failed", +Crowdfunding!H680)</f>
        <v>0</v>
      </c>
    </row>
    <row r="682" spans="1:3" x14ac:dyDescent="0.3">
      <c r="A682" s="12">
        <f>IF(Crowdfunding!G681="Successful",+Crowdfunding!H681)</f>
        <v>363</v>
      </c>
      <c r="C682" s="12" t="b">
        <f>IF(Crowdfunding!G681="failed", +Crowdfunding!H681)</f>
        <v>0</v>
      </c>
    </row>
    <row r="683" spans="1:3" x14ac:dyDescent="0.3">
      <c r="A683" s="12" t="b">
        <f>IF(Crowdfunding!G682="Successful",+Crowdfunding!H682)</f>
        <v>0</v>
      </c>
      <c r="C683" s="12">
        <f>IF(Crowdfunding!G682="failed", +Crowdfunding!H682)</f>
        <v>2955</v>
      </c>
    </row>
    <row r="684" spans="1:3" x14ac:dyDescent="0.3">
      <c r="A684" s="12" t="b">
        <f>IF(Crowdfunding!G683="Successful",+Crowdfunding!H683)</f>
        <v>0</v>
      </c>
      <c r="C684" s="12">
        <f>IF(Crowdfunding!G683="failed", +Crowdfunding!H683)</f>
        <v>1657</v>
      </c>
    </row>
    <row r="685" spans="1:3" x14ac:dyDescent="0.3">
      <c r="A685" s="12">
        <f>IF(Crowdfunding!G684="Successful",+Crowdfunding!H684)</f>
        <v>103</v>
      </c>
      <c r="C685" s="12" t="b">
        <f>IF(Crowdfunding!G684="failed", +Crowdfunding!H684)</f>
        <v>0</v>
      </c>
    </row>
    <row r="686" spans="1:3" x14ac:dyDescent="0.3">
      <c r="A686" s="12">
        <f>IF(Crowdfunding!G685="Successful",+Crowdfunding!H685)</f>
        <v>147</v>
      </c>
      <c r="C686" s="12" t="b">
        <f>IF(Crowdfunding!G685="failed", +Crowdfunding!H685)</f>
        <v>0</v>
      </c>
    </row>
    <row r="687" spans="1:3" x14ac:dyDescent="0.3">
      <c r="A687" s="12">
        <f>IF(Crowdfunding!G686="Successful",+Crowdfunding!H686)</f>
        <v>110</v>
      </c>
      <c r="C687" s="12" t="b">
        <f>IF(Crowdfunding!G686="failed", +Crowdfunding!H686)</f>
        <v>0</v>
      </c>
    </row>
    <row r="688" spans="1:3" x14ac:dyDescent="0.3">
      <c r="A688" s="12" t="b">
        <f>IF(Crowdfunding!G687="Successful",+Crowdfunding!H687)</f>
        <v>0</v>
      </c>
      <c r="C688" s="12">
        <f>IF(Crowdfunding!G687="failed", +Crowdfunding!H687)</f>
        <v>926</v>
      </c>
    </row>
    <row r="689" spans="1:3" x14ac:dyDescent="0.3">
      <c r="A689" s="12">
        <f>IF(Crowdfunding!G688="Successful",+Crowdfunding!H688)</f>
        <v>134</v>
      </c>
      <c r="C689" s="12" t="b">
        <f>IF(Crowdfunding!G688="failed", +Crowdfunding!H688)</f>
        <v>0</v>
      </c>
    </row>
    <row r="690" spans="1:3" x14ac:dyDescent="0.3">
      <c r="A690" s="12">
        <f>IF(Crowdfunding!G689="Successful",+Crowdfunding!H689)</f>
        <v>269</v>
      </c>
      <c r="C690" s="12" t="b">
        <f>IF(Crowdfunding!G689="failed", +Crowdfunding!H689)</f>
        <v>0</v>
      </c>
    </row>
    <row r="691" spans="1:3" x14ac:dyDescent="0.3">
      <c r="A691" s="12">
        <f>IF(Crowdfunding!G690="Successful",+Crowdfunding!H690)</f>
        <v>175</v>
      </c>
      <c r="C691" s="12" t="b">
        <f>IF(Crowdfunding!G690="failed", +Crowdfunding!H690)</f>
        <v>0</v>
      </c>
    </row>
    <row r="692" spans="1:3" x14ac:dyDescent="0.3">
      <c r="A692" s="12">
        <f>IF(Crowdfunding!G691="Successful",+Crowdfunding!H691)</f>
        <v>69</v>
      </c>
      <c r="C692" s="12" t="b">
        <f>IF(Crowdfunding!G691="failed", +Crowdfunding!H691)</f>
        <v>0</v>
      </c>
    </row>
    <row r="693" spans="1:3" x14ac:dyDescent="0.3">
      <c r="A693" s="12">
        <f>IF(Crowdfunding!G692="Successful",+Crowdfunding!H692)</f>
        <v>190</v>
      </c>
      <c r="C693" s="12" t="b">
        <f>IF(Crowdfunding!G692="failed", +Crowdfunding!H692)</f>
        <v>0</v>
      </c>
    </row>
    <row r="694" spans="1:3" x14ac:dyDescent="0.3">
      <c r="A694" s="12">
        <f>IF(Crowdfunding!G693="Successful",+Crowdfunding!H693)</f>
        <v>237</v>
      </c>
      <c r="C694" s="12" t="b">
        <f>IF(Crowdfunding!G693="failed", +Crowdfunding!H693)</f>
        <v>0</v>
      </c>
    </row>
    <row r="695" spans="1:3" x14ac:dyDescent="0.3">
      <c r="A695" s="12" t="b">
        <f>IF(Crowdfunding!G694="Successful",+Crowdfunding!H694)</f>
        <v>0</v>
      </c>
      <c r="C695" s="12">
        <f>IF(Crowdfunding!G694="failed", +Crowdfunding!H694)</f>
        <v>77</v>
      </c>
    </row>
    <row r="696" spans="1:3" x14ac:dyDescent="0.3">
      <c r="A696" s="12" t="b">
        <f>IF(Crowdfunding!G695="Successful",+Crowdfunding!H695)</f>
        <v>0</v>
      </c>
      <c r="C696" s="12">
        <f>IF(Crowdfunding!G695="failed", +Crowdfunding!H695)</f>
        <v>1748</v>
      </c>
    </row>
    <row r="697" spans="1:3" x14ac:dyDescent="0.3">
      <c r="A697" s="12" t="b">
        <f>IF(Crowdfunding!G696="Successful",+Crowdfunding!H696)</f>
        <v>0</v>
      </c>
      <c r="C697" s="12">
        <f>IF(Crowdfunding!G696="failed", +Crowdfunding!H696)</f>
        <v>79</v>
      </c>
    </row>
    <row r="698" spans="1:3" x14ac:dyDescent="0.3">
      <c r="A698" s="12">
        <f>IF(Crowdfunding!G697="Successful",+Crowdfunding!H697)</f>
        <v>196</v>
      </c>
      <c r="C698" s="12" t="b">
        <f>IF(Crowdfunding!G697="failed", +Crowdfunding!H697)</f>
        <v>0</v>
      </c>
    </row>
    <row r="699" spans="1:3" x14ac:dyDescent="0.3">
      <c r="A699" s="12" t="b">
        <f>IF(Crowdfunding!G698="Successful",+Crowdfunding!H698)</f>
        <v>0</v>
      </c>
      <c r="C699" s="12">
        <f>IF(Crowdfunding!G698="failed", +Crowdfunding!H698)</f>
        <v>889</v>
      </c>
    </row>
    <row r="700" spans="1:3" x14ac:dyDescent="0.3">
      <c r="A700" s="12">
        <f>IF(Crowdfunding!G699="Successful",+Crowdfunding!H699)</f>
        <v>7295</v>
      </c>
      <c r="C700" s="12" t="b">
        <f>IF(Crowdfunding!G699="failed", +Crowdfunding!H699)</f>
        <v>0</v>
      </c>
    </row>
    <row r="701" spans="1:3" x14ac:dyDescent="0.3">
      <c r="A701" s="12">
        <f>IF(Crowdfunding!G700="Successful",+Crowdfunding!H700)</f>
        <v>2893</v>
      </c>
      <c r="C701" s="12" t="b">
        <f>IF(Crowdfunding!G700="failed", +Crowdfunding!H700)</f>
        <v>0</v>
      </c>
    </row>
    <row r="702" spans="1:3" x14ac:dyDescent="0.3">
      <c r="A702" s="12" t="b">
        <f>IF(Crowdfunding!G701="Successful",+Crowdfunding!H701)</f>
        <v>0</v>
      </c>
      <c r="C702" s="12">
        <f>IF(Crowdfunding!G701="failed", +Crowdfunding!H701)</f>
        <v>56</v>
      </c>
    </row>
    <row r="703" spans="1:3" x14ac:dyDescent="0.3">
      <c r="A703" s="12" t="b">
        <f>IF(Crowdfunding!G702="Successful",+Crowdfunding!H702)</f>
        <v>0</v>
      </c>
      <c r="C703" s="12">
        <f>IF(Crowdfunding!G702="failed", +Crowdfunding!H702)</f>
        <v>1</v>
      </c>
    </row>
    <row r="704" spans="1:3" x14ac:dyDescent="0.3">
      <c r="A704" s="12">
        <f>IF(Crowdfunding!G703="Successful",+Crowdfunding!H703)</f>
        <v>820</v>
      </c>
      <c r="C704" s="12" t="b">
        <f>IF(Crowdfunding!G703="failed", +Crowdfunding!H703)</f>
        <v>0</v>
      </c>
    </row>
    <row r="705" spans="1:3" x14ac:dyDescent="0.3">
      <c r="A705" s="12" t="b">
        <f>IF(Crowdfunding!G704="Successful",+Crowdfunding!H704)</f>
        <v>0</v>
      </c>
      <c r="C705" s="12">
        <f>IF(Crowdfunding!G704="failed", +Crowdfunding!H704)</f>
        <v>83</v>
      </c>
    </row>
    <row r="706" spans="1:3" x14ac:dyDescent="0.3">
      <c r="A706" s="12">
        <f>IF(Crowdfunding!G705="Successful",+Crowdfunding!H705)</f>
        <v>2038</v>
      </c>
      <c r="C706" s="12" t="b">
        <f>IF(Crowdfunding!G705="failed", +Crowdfunding!H705)</f>
        <v>0</v>
      </c>
    </row>
    <row r="707" spans="1:3" x14ac:dyDescent="0.3">
      <c r="A707" s="12">
        <f>IF(Crowdfunding!G706="Successful",+Crowdfunding!H706)</f>
        <v>116</v>
      </c>
      <c r="C707" s="12" t="b">
        <f>IF(Crowdfunding!G706="failed", +Crowdfunding!H706)</f>
        <v>0</v>
      </c>
    </row>
    <row r="708" spans="1:3" x14ac:dyDescent="0.3">
      <c r="A708" s="12" t="b">
        <f>IF(Crowdfunding!G707="Successful",+Crowdfunding!H707)</f>
        <v>0</v>
      </c>
      <c r="C708" s="12">
        <f>IF(Crowdfunding!G707="failed", +Crowdfunding!H707)</f>
        <v>2025</v>
      </c>
    </row>
    <row r="709" spans="1:3" x14ac:dyDescent="0.3">
      <c r="A709" s="12">
        <f>IF(Crowdfunding!G708="Successful",+Crowdfunding!H708)</f>
        <v>1345</v>
      </c>
      <c r="C709" s="12" t="b">
        <f>IF(Crowdfunding!G708="failed", +Crowdfunding!H708)</f>
        <v>0</v>
      </c>
    </row>
    <row r="710" spans="1:3" x14ac:dyDescent="0.3">
      <c r="A710" s="12">
        <f>IF(Crowdfunding!G709="Successful",+Crowdfunding!H709)</f>
        <v>168</v>
      </c>
      <c r="C710" s="12" t="b">
        <f>IF(Crowdfunding!G709="failed", +Crowdfunding!H709)</f>
        <v>0</v>
      </c>
    </row>
    <row r="711" spans="1:3" x14ac:dyDescent="0.3">
      <c r="A711" s="12">
        <f>IF(Crowdfunding!G710="Successful",+Crowdfunding!H710)</f>
        <v>137</v>
      </c>
      <c r="C711" s="12" t="b">
        <f>IF(Crowdfunding!G710="failed", +Crowdfunding!H710)</f>
        <v>0</v>
      </c>
    </row>
    <row r="712" spans="1:3" x14ac:dyDescent="0.3">
      <c r="A712" s="12">
        <f>IF(Crowdfunding!G711="Successful",+Crowdfunding!H711)</f>
        <v>186</v>
      </c>
      <c r="C712" s="12" t="b">
        <f>IF(Crowdfunding!G711="failed", +Crowdfunding!H711)</f>
        <v>0</v>
      </c>
    </row>
    <row r="713" spans="1:3" x14ac:dyDescent="0.3">
      <c r="A713" s="12">
        <f>IF(Crowdfunding!G712="Successful",+Crowdfunding!H712)</f>
        <v>125</v>
      </c>
      <c r="C713" s="12" t="b">
        <f>IF(Crowdfunding!G712="failed", +Crowdfunding!H712)</f>
        <v>0</v>
      </c>
    </row>
    <row r="714" spans="1:3" x14ac:dyDescent="0.3">
      <c r="A714" s="12" t="b">
        <f>IF(Crowdfunding!G713="Successful",+Crowdfunding!H713)</f>
        <v>0</v>
      </c>
      <c r="C714" s="12">
        <f>IF(Crowdfunding!G713="failed", +Crowdfunding!H713)</f>
        <v>14</v>
      </c>
    </row>
    <row r="715" spans="1:3" x14ac:dyDescent="0.3">
      <c r="A715" s="12">
        <f>IF(Crowdfunding!G714="Successful",+Crowdfunding!H714)</f>
        <v>202</v>
      </c>
      <c r="C715" s="12" t="b">
        <f>IF(Crowdfunding!G714="failed", +Crowdfunding!H714)</f>
        <v>0</v>
      </c>
    </row>
    <row r="716" spans="1:3" x14ac:dyDescent="0.3">
      <c r="A716" s="12">
        <f>IF(Crowdfunding!G715="Successful",+Crowdfunding!H715)</f>
        <v>103</v>
      </c>
      <c r="C716" s="12" t="b">
        <f>IF(Crowdfunding!G715="failed", +Crowdfunding!H715)</f>
        <v>0</v>
      </c>
    </row>
    <row r="717" spans="1:3" x14ac:dyDescent="0.3">
      <c r="A717" s="12">
        <f>IF(Crowdfunding!G716="Successful",+Crowdfunding!H716)</f>
        <v>1785</v>
      </c>
      <c r="C717" s="12" t="b">
        <f>IF(Crowdfunding!G716="failed", +Crowdfunding!H716)</f>
        <v>0</v>
      </c>
    </row>
    <row r="718" spans="1:3" x14ac:dyDescent="0.3">
      <c r="A718" s="12" t="b">
        <f>IF(Crowdfunding!G717="Successful",+Crowdfunding!H717)</f>
        <v>0</v>
      </c>
      <c r="C718" s="12">
        <f>IF(Crowdfunding!G717="failed", +Crowdfunding!H717)</f>
        <v>656</v>
      </c>
    </row>
    <row r="719" spans="1:3" x14ac:dyDescent="0.3">
      <c r="A719" s="12">
        <f>IF(Crowdfunding!G718="Successful",+Crowdfunding!H718)</f>
        <v>157</v>
      </c>
      <c r="C719" s="12" t="b">
        <f>IF(Crowdfunding!G718="failed", +Crowdfunding!H718)</f>
        <v>0</v>
      </c>
    </row>
    <row r="720" spans="1:3" x14ac:dyDescent="0.3">
      <c r="A720" s="12">
        <f>IF(Crowdfunding!G719="Successful",+Crowdfunding!H719)</f>
        <v>555</v>
      </c>
      <c r="C720" s="12" t="b">
        <f>IF(Crowdfunding!G719="failed", +Crowdfunding!H719)</f>
        <v>0</v>
      </c>
    </row>
    <row r="721" spans="1:3" x14ac:dyDescent="0.3">
      <c r="A721" s="12">
        <f>IF(Crowdfunding!G720="Successful",+Crowdfunding!H720)</f>
        <v>297</v>
      </c>
      <c r="C721" s="12" t="b">
        <f>IF(Crowdfunding!G720="failed", +Crowdfunding!H720)</f>
        <v>0</v>
      </c>
    </row>
    <row r="722" spans="1:3" x14ac:dyDescent="0.3">
      <c r="A722" s="12">
        <f>IF(Crowdfunding!G721="Successful",+Crowdfunding!H721)</f>
        <v>123</v>
      </c>
      <c r="C722" s="12" t="b">
        <f>IF(Crowdfunding!G721="failed", +Crowdfunding!H721)</f>
        <v>0</v>
      </c>
    </row>
    <row r="723" spans="1:3" x14ac:dyDescent="0.3">
      <c r="A723" s="12" t="b">
        <f>IF(Crowdfunding!G722="Successful",+Crowdfunding!H722)</f>
        <v>0</v>
      </c>
      <c r="C723" s="12" t="b">
        <f>IF(Crowdfunding!G722="failed", +Crowdfunding!H722)</f>
        <v>0</v>
      </c>
    </row>
    <row r="724" spans="1:3" x14ac:dyDescent="0.3">
      <c r="A724" s="12" t="b">
        <f>IF(Crowdfunding!G723="Successful",+Crowdfunding!H723)</f>
        <v>0</v>
      </c>
      <c r="C724" s="12" t="b">
        <f>IF(Crowdfunding!G723="failed", +Crowdfunding!H723)</f>
        <v>0</v>
      </c>
    </row>
    <row r="725" spans="1:3" x14ac:dyDescent="0.3">
      <c r="A725" s="12">
        <f>IF(Crowdfunding!G724="Successful",+Crowdfunding!H724)</f>
        <v>3036</v>
      </c>
      <c r="C725" s="12" t="b">
        <f>IF(Crowdfunding!G724="failed", +Crowdfunding!H724)</f>
        <v>0</v>
      </c>
    </row>
    <row r="726" spans="1:3" x14ac:dyDescent="0.3">
      <c r="A726" s="12">
        <f>IF(Crowdfunding!G725="Successful",+Crowdfunding!H725)</f>
        <v>144</v>
      </c>
      <c r="C726" s="12" t="b">
        <f>IF(Crowdfunding!G725="failed", +Crowdfunding!H725)</f>
        <v>0</v>
      </c>
    </row>
    <row r="727" spans="1:3" x14ac:dyDescent="0.3">
      <c r="A727" s="12">
        <f>IF(Crowdfunding!G726="Successful",+Crowdfunding!H726)</f>
        <v>121</v>
      </c>
      <c r="C727" s="12" t="b">
        <f>IF(Crowdfunding!G726="failed", +Crowdfunding!H726)</f>
        <v>0</v>
      </c>
    </row>
    <row r="728" spans="1:3" x14ac:dyDescent="0.3">
      <c r="A728" s="12" t="b">
        <f>IF(Crowdfunding!G727="Successful",+Crowdfunding!H727)</f>
        <v>0</v>
      </c>
      <c r="C728" s="12">
        <f>IF(Crowdfunding!G727="failed", +Crowdfunding!H727)</f>
        <v>1596</v>
      </c>
    </row>
    <row r="729" spans="1:3" x14ac:dyDescent="0.3">
      <c r="A729" s="12" t="b">
        <f>IF(Crowdfunding!G728="Successful",+Crowdfunding!H728)</f>
        <v>0</v>
      </c>
      <c r="C729" s="12" t="b">
        <f>IF(Crowdfunding!G728="failed", +Crowdfunding!H728)</f>
        <v>0</v>
      </c>
    </row>
    <row r="730" spans="1:3" x14ac:dyDescent="0.3">
      <c r="A730" s="12">
        <f>IF(Crowdfunding!G729="Successful",+Crowdfunding!H729)</f>
        <v>181</v>
      </c>
      <c r="C730" s="12" t="b">
        <f>IF(Crowdfunding!G729="failed", +Crowdfunding!H729)</f>
        <v>0</v>
      </c>
    </row>
    <row r="731" spans="1:3" x14ac:dyDescent="0.3">
      <c r="A731" s="12" t="b">
        <f>IF(Crowdfunding!G730="Successful",+Crowdfunding!H730)</f>
        <v>0</v>
      </c>
      <c r="C731" s="12">
        <f>IF(Crowdfunding!G730="failed", +Crowdfunding!H730)</f>
        <v>10</v>
      </c>
    </row>
    <row r="732" spans="1:3" x14ac:dyDescent="0.3">
      <c r="A732" s="12">
        <f>IF(Crowdfunding!G731="Successful",+Crowdfunding!H731)</f>
        <v>122</v>
      </c>
      <c r="C732" s="12" t="b">
        <f>IF(Crowdfunding!G731="failed", +Crowdfunding!H731)</f>
        <v>0</v>
      </c>
    </row>
    <row r="733" spans="1:3" x14ac:dyDescent="0.3">
      <c r="A733" s="12">
        <f>IF(Crowdfunding!G732="Successful",+Crowdfunding!H732)</f>
        <v>1071</v>
      </c>
      <c r="C733" s="12" t="b">
        <f>IF(Crowdfunding!G732="failed", +Crowdfunding!H732)</f>
        <v>0</v>
      </c>
    </row>
    <row r="734" spans="1:3" x14ac:dyDescent="0.3">
      <c r="A734" s="12" t="b">
        <f>IF(Crowdfunding!G733="Successful",+Crowdfunding!H733)</f>
        <v>0</v>
      </c>
      <c r="C734" s="12" t="b">
        <f>IF(Crowdfunding!G733="failed", +Crowdfunding!H733)</f>
        <v>0</v>
      </c>
    </row>
    <row r="735" spans="1:3" x14ac:dyDescent="0.3">
      <c r="A735" s="12" t="b">
        <f>IF(Crowdfunding!G734="Successful",+Crowdfunding!H734)</f>
        <v>0</v>
      </c>
      <c r="C735" s="12">
        <f>IF(Crowdfunding!G734="failed", +Crowdfunding!H734)</f>
        <v>1121</v>
      </c>
    </row>
    <row r="736" spans="1:3" x14ac:dyDescent="0.3">
      <c r="A736" s="12">
        <f>IF(Crowdfunding!G735="Successful",+Crowdfunding!H735)</f>
        <v>980</v>
      </c>
      <c r="C736" s="12" t="b">
        <f>IF(Crowdfunding!G735="failed", +Crowdfunding!H735)</f>
        <v>0</v>
      </c>
    </row>
    <row r="737" spans="1:3" x14ac:dyDescent="0.3">
      <c r="A737" s="12">
        <f>IF(Crowdfunding!G736="Successful",+Crowdfunding!H736)</f>
        <v>536</v>
      </c>
      <c r="C737" s="12" t="b">
        <f>IF(Crowdfunding!G736="failed", +Crowdfunding!H736)</f>
        <v>0</v>
      </c>
    </row>
    <row r="738" spans="1:3" x14ac:dyDescent="0.3">
      <c r="A738" s="12">
        <f>IF(Crowdfunding!G737="Successful",+Crowdfunding!H737)</f>
        <v>1991</v>
      </c>
      <c r="C738" s="12" t="b">
        <f>IF(Crowdfunding!G737="failed", +Crowdfunding!H737)</f>
        <v>0</v>
      </c>
    </row>
    <row r="739" spans="1:3" x14ac:dyDescent="0.3">
      <c r="A739" s="12" t="b">
        <f>IF(Crowdfunding!G738="Successful",+Crowdfunding!H738)</f>
        <v>0</v>
      </c>
      <c r="C739" s="12" t="b">
        <f>IF(Crowdfunding!G738="failed", +Crowdfunding!H738)</f>
        <v>0</v>
      </c>
    </row>
    <row r="740" spans="1:3" x14ac:dyDescent="0.3">
      <c r="A740" s="12">
        <f>IF(Crowdfunding!G739="Successful",+Crowdfunding!H739)</f>
        <v>180</v>
      </c>
      <c r="C740" s="12" t="b">
        <f>IF(Crowdfunding!G739="failed", +Crowdfunding!H739)</f>
        <v>0</v>
      </c>
    </row>
    <row r="741" spans="1:3" x14ac:dyDescent="0.3">
      <c r="A741" s="12" t="b">
        <f>IF(Crowdfunding!G740="Successful",+Crowdfunding!H740)</f>
        <v>0</v>
      </c>
      <c r="C741" s="12">
        <f>IF(Crowdfunding!G740="failed", +Crowdfunding!H740)</f>
        <v>15</v>
      </c>
    </row>
    <row r="742" spans="1:3" x14ac:dyDescent="0.3">
      <c r="A742" s="12" t="b">
        <f>IF(Crowdfunding!G741="Successful",+Crowdfunding!H741)</f>
        <v>0</v>
      </c>
      <c r="C742" s="12">
        <f>IF(Crowdfunding!G741="failed", +Crowdfunding!H741)</f>
        <v>191</v>
      </c>
    </row>
    <row r="743" spans="1:3" x14ac:dyDescent="0.3">
      <c r="A743" s="12" t="b">
        <f>IF(Crowdfunding!G742="Successful",+Crowdfunding!H742)</f>
        <v>0</v>
      </c>
      <c r="C743" s="12">
        <f>IF(Crowdfunding!G742="failed", +Crowdfunding!H742)</f>
        <v>16</v>
      </c>
    </row>
    <row r="744" spans="1:3" x14ac:dyDescent="0.3">
      <c r="A744" s="12">
        <f>IF(Crowdfunding!G743="Successful",+Crowdfunding!H743)</f>
        <v>130</v>
      </c>
      <c r="C744" s="12" t="b">
        <f>IF(Crowdfunding!G743="failed", +Crowdfunding!H743)</f>
        <v>0</v>
      </c>
    </row>
    <row r="745" spans="1:3" x14ac:dyDescent="0.3">
      <c r="A745" s="12">
        <f>IF(Crowdfunding!G744="Successful",+Crowdfunding!H744)</f>
        <v>122</v>
      </c>
      <c r="C745" s="12" t="b">
        <f>IF(Crowdfunding!G744="failed", +Crowdfunding!H744)</f>
        <v>0</v>
      </c>
    </row>
    <row r="746" spans="1:3" x14ac:dyDescent="0.3">
      <c r="A746" s="12" t="b">
        <f>IF(Crowdfunding!G745="Successful",+Crowdfunding!H745)</f>
        <v>0</v>
      </c>
      <c r="C746" s="12">
        <f>IF(Crowdfunding!G745="failed", +Crowdfunding!H745)</f>
        <v>17</v>
      </c>
    </row>
    <row r="747" spans="1:3" x14ac:dyDescent="0.3">
      <c r="A747" s="12">
        <f>IF(Crowdfunding!G746="Successful",+Crowdfunding!H746)</f>
        <v>140</v>
      </c>
      <c r="C747" s="12" t="b">
        <f>IF(Crowdfunding!G746="failed", +Crowdfunding!H746)</f>
        <v>0</v>
      </c>
    </row>
    <row r="748" spans="1:3" x14ac:dyDescent="0.3">
      <c r="A748" s="12" t="b">
        <f>IF(Crowdfunding!G747="Successful",+Crowdfunding!H747)</f>
        <v>0</v>
      </c>
      <c r="C748" s="12">
        <f>IF(Crowdfunding!G747="failed", +Crowdfunding!H747)</f>
        <v>34</v>
      </c>
    </row>
    <row r="749" spans="1:3" x14ac:dyDescent="0.3">
      <c r="A749" s="12">
        <f>IF(Crowdfunding!G748="Successful",+Crowdfunding!H748)</f>
        <v>3388</v>
      </c>
      <c r="C749" s="12" t="b">
        <f>IF(Crowdfunding!G748="failed", +Crowdfunding!H748)</f>
        <v>0</v>
      </c>
    </row>
    <row r="750" spans="1:3" x14ac:dyDescent="0.3">
      <c r="A750" s="12">
        <f>IF(Crowdfunding!G749="Successful",+Crowdfunding!H749)</f>
        <v>280</v>
      </c>
      <c r="C750" s="12" t="b">
        <f>IF(Crowdfunding!G749="failed", +Crowdfunding!H749)</f>
        <v>0</v>
      </c>
    </row>
    <row r="751" spans="1:3" x14ac:dyDescent="0.3">
      <c r="A751" s="12" t="b">
        <f>IF(Crowdfunding!G750="Successful",+Crowdfunding!H750)</f>
        <v>0</v>
      </c>
      <c r="C751" s="12" t="b">
        <f>IF(Crowdfunding!G750="failed", +Crowdfunding!H750)</f>
        <v>0</v>
      </c>
    </row>
    <row r="752" spans="1:3" x14ac:dyDescent="0.3">
      <c r="A752" s="12">
        <f>IF(Crowdfunding!G751="Successful",+Crowdfunding!H751)</f>
        <v>366</v>
      </c>
      <c r="C752" s="12" t="b">
        <f>IF(Crowdfunding!G751="failed", +Crowdfunding!H751)</f>
        <v>0</v>
      </c>
    </row>
    <row r="753" spans="1:3" x14ac:dyDescent="0.3">
      <c r="A753" s="12" t="b">
        <f>IF(Crowdfunding!G752="Successful",+Crowdfunding!H752)</f>
        <v>0</v>
      </c>
      <c r="C753" s="12">
        <f>IF(Crowdfunding!G752="failed", +Crowdfunding!H752)</f>
        <v>1</v>
      </c>
    </row>
    <row r="754" spans="1:3" x14ac:dyDescent="0.3">
      <c r="A754" s="12">
        <f>IF(Crowdfunding!G753="Successful",+Crowdfunding!H753)</f>
        <v>270</v>
      </c>
      <c r="C754" s="12" t="b">
        <f>IF(Crowdfunding!G753="failed", +Crowdfunding!H753)</f>
        <v>0</v>
      </c>
    </row>
    <row r="755" spans="1:3" x14ac:dyDescent="0.3">
      <c r="A755" s="12" t="b">
        <f>IF(Crowdfunding!G754="Successful",+Crowdfunding!H754)</f>
        <v>0</v>
      </c>
      <c r="C755" s="12" t="b">
        <f>IF(Crowdfunding!G754="failed", +Crowdfunding!H754)</f>
        <v>0</v>
      </c>
    </row>
    <row r="756" spans="1:3" x14ac:dyDescent="0.3">
      <c r="A756" s="12">
        <f>IF(Crowdfunding!G755="Successful",+Crowdfunding!H755)</f>
        <v>137</v>
      </c>
      <c r="C756" s="12" t="b">
        <f>IF(Crowdfunding!G755="failed", +Crowdfunding!H755)</f>
        <v>0</v>
      </c>
    </row>
    <row r="757" spans="1:3" x14ac:dyDescent="0.3">
      <c r="A757" s="12">
        <f>IF(Crowdfunding!G756="Successful",+Crowdfunding!H756)</f>
        <v>3205</v>
      </c>
      <c r="C757" s="12" t="b">
        <f>IF(Crowdfunding!G756="failed", +Crowdfunding!H756)</f>
        <v>0</v>
      </c>
    </row>
    <row r="758" spans="1:3" x14ac:dyDescent="0.3">
      <c r="A758" s="12">
        <f>IF(Crowdfunding!G757="Successful",+Crowdfunding!H757)</f>
        <v>288</v>
      </c>
      <c r="C758" s="12" t="b">
        <f>IF(Crowdfunding!G757="failed", +Crowdfunding!H757)</f>
        <v>0</v>
      </c>
    </row>
    <row r="759" spans="1:3" x14ac:dyDescent="0.3">
      <c r="A759" s="12">
        <f>IF(Crowdfunding!G758="Successful",+Crowdfunding!H758)</f>
        <v>148</v>
      </c>
      <c r="C759" s="12" t="b">
        <f>IF(Crowdfunding!G758="failed", +Crowdfunding!H758)</f>
        <v>0</v>
      </c>
    </row>
    <row r="760" spans="1:3" x14ac:dyDescent="0.3">
      <c r="A760" s="12">
        <f>IF(Crowdfunding!G759="Successful",+Crowdfunding!H759)</f>
        <v>114</v>
      </c>
      <c r="C760" s="12" t="b">
        <f>IF(Crowdfunding!G759="failed", +Crowdfunding!H759)</f>
        <v>0</v>
      </c>
    </row>
    <row r="761" spans="1:3" x14ac:dyDescent="0.3">
      <c r="A761" s="12">
        <f>IF(Crowdfunding!G760="Successful",+Crowdfunding!H760)</f>
        <v>1518</v>
      </c>
      <c r="C761" s="12" t="b">
        <f>IF(Crowdfunding!G760="failed", +Crowdfunding!H760)</f>
        <v>0</v>
      </c>
    </row>
    <row r="762" spans="1:3" x14ac:dyDescent="0.3">
      <c r="A762" s="12" t="b">
        <f>IF(Crowdfunding!G761="Successful",+Crowdfunding!H761)</f>
        <v>0</v>
      </c>
      <c r="C762" s="12">
        <f>IF(Crowdfunding!G761="failed", +Crowdfunding!H761)</f>
        <v>1274</v>
      </c>
    </row>
    <row r="763" spans="1:3" x14ac:dyDescent="0.3">
      <c r="A763" s="12" t="b">
        <f>IF(Crowdfunding!G762="Successful",+Crowdfunding!H762)</f>
        <v>0</v>
      </c>
      <c r="C763" s="12">
        <f>IF(Crowdfunding!G762="failed", +Crowdfunding!H762)</f>
        <v>210</v>
      </c>
    </row>
    <row r="764" spans="1:3" x14ac:dyDescent="0.3">
      <c r="A764" s="12">
        <f>IF(Crowdfunding!G763="Successful",+Crowdfunding!H763)</f>
        <v>166</v>
      </c>
      <c r="C764" s="12" t="b">
        <f>IF(Crowdfunding!G763="failed", +Crowdfunding!H763)</f>
        <v>0</v>
      </c>
    </row>
    <row r="765" spans="1:3" x14ac:dyDescent="0.3">
      <c r="A765" s="12">
        <f>IF(Crowdfunding!G764="Successful",+Crowdfunding!H764)</f>
        <v>100</v>
      </c>
      <c r="C765" s="12" t="b">
        <f>IF(Crowdfunding!G764="failed", +Crowdfunding!H764)</f>
        <v>0</v>
      </c>
    </row>
    <row r="766" spans="1:3" x14ac:dyDescent="0.3">
      <c r="A766" s="12">
        <f>IF(Crowdfunding!G765="Successful",+Crowdfunding!H765)</f>
        <v>235</v>
      </c>
      <c r="C766" s="12" t="b">
        <f>IF(Crowdfunding!G765="failed", +Crowdfunding!H765)</f>
        <v>0</v>
      </c>
    </row>
    <row r="767" spans="1:3" x14ac:dyDescent="0.3">
      <c r="A767" s="12">
        <f>IF(Crowdfunding!G766="Successful",+Crowdfunding!H766)</f>
        <v>148</v>
      </c>
      <c r="C767" s="12" t="b">
        <f>IF(Crowdfunding!G766="failed", +Crowdfunding!H766)</f>
        <v>0</v>
      </c>
    </row>
    <row r="768" spans="1:3" x14ac:dyDescent="0.3">
      <c r="A768" s="12">
        <f>IF(Crowdfunding!G767="Successful",+Crowdfunding!H767)</f>
        <v>198</v>
      </c>
      <c r="C768" s="12" t="b">
        <f>IF(Crowdfunding!G767="failed", +Crowdfunding!H767)</f>
        <v>0</v>
      </c>
    </row>
    <row r="769" spans="1:3" x14ac:dyDescent="0.3">
      <c r="A769" s="12" t="b">
        <f>IF(Crowdfunding!G768="Successful",+Crowdfunding!H768)</f>
        <v>0</v>
      </c>
      <c r="C769" s="12">
        <f>IF(Crowdfunding!G768="failed", +Crowdfunding!H768)</f>
        <v>248</v>
      </c>
    </row>
    <row r="770" spans="1:3" x14ac:dyDescent="0.3">
      <c r="A770" s="12" t="b">
        <f>IF(Crowdfunding!G769="Successful",+Crowdfunding!H769)</f>
        <v>0</v>
      </c>
      <c r="C770" s="12">
        <f>IF(Crowdfunding!G769="failed", +Crowdfunding!H769)</f>
        <v>513</v>
      </c>
    </row>
    <row r="771" spans="1:3" x14ac:dyDescent="0.3">
      <c r="A771" s="12">
        <f>IF(Crowdfunding!G770="Successful",+Crowdfunding!H770)</f>
        <v>150</v>
      </c>
      <c r="C771" s="12" t="b">
        <f>IF(Crowdfunding!G770="failed", +Crowdfunding!H770)</f>
        <v>0</v>
      </c>
    </row>
    <row r="772" spans="1:3" x14ac:dyDescent="0.3">
      <c r="A772" s="12" t="b">
        <f>IF(Crowdfunding!G771="Successful",+Crowdfunding!H771)</f>
        <v>0</v>
      </c>
      <c r="C772" s="12">
        <f>IF(Crowdfunding!G771="failed", +Crowdfunding!H771)</f>
        <v>3410</v>
      </c>
    </row>
    <row r="773" spans="1:3" x14ac:dyDescent="0.3">
      <c r="A773" s="12">
        <f>IF(Crowdfunding!G772="Successful",+Crowdfunding!H772)</f>
        <v>216</v>
      </c>
      <c r="C773" s="12" t="b">
        <f>IF(Crowdfunding!G772="failed", +Crowdfunding!H772)</f>
        <v>0</v>
      </c>
    </row>
    <row r="774" spans="1:3" x14ac:dyDescent="0.3">
      <c r="A774" s="12" t="b">
        <f>IF(Crowdfunding!G773="Successful",+Crowdfunding!H773)</f>
        <v>0</v>
      </c>
      <c r="C774" s="12" t="b">
        <f>IF(Crowdfunding!G773="failed", +Crowdfunding!H773)</f>
        <v>0</v>
      </c>
    </row>
    <row r="775" spans="1:3" x14ac:dyDescent="0.3">
      <c r="A775" s="12">
        <f>IF(Crowdfunding!G774="Successful",+Crowdfunding!H774)</f>
        <v>5139</v>
      </c>
      <c r="C775" s="12" t="b">
        <f>IF(Crowdfunding!G774="failed", +Crowdfunding!H774)</f>
        <v>0</v>
      </c>
    </row>
    <row r="776" spans="1:3" x14ac:dyDescent="0.3">
      <c r="A776" s="12">
        <f>IF(Crowdfunding!G775="Successful",+Crowdfunding!H775)</f>
        <v>2353</v>
      </c>
      <c r="C776" s="12" t="b">
        <f>IF(Crowdfunding!G775="failed", +Crowdfunding!H775)</f>
        <v>0</v>
      </c>
    </row>
    <row r="777" spans="1:3" x14ac:dyDescent="0.3">
      <c r="A777" s="12">
        <f>IF(Crowdfunding!G776="Successful",+Crowdfunding!H776)</f>
        <v>78</v>
      </c>
      <c r="C777" s="12" t="b">
        <f>IF(Crowdfunding!G776="failed", +Crowdfunding!H776)</f>
        <v>0</v>
      </c>
    </row>
    <row r="778" spans="1:3" x14ac:dyDescent="0.3">
      <c r="A778" s="12" t="b">
        <f>IF(Crowdfunding!G777="Successful",+Crowdfunding!H777)</f>
        <v>0</v>
      </c>
      <c r="C778" s="12">
        <f>IF(Crowdfunding!G777="failed", +Crowdfunding!H777)</f>
        <v>10</v>
      </c>
    </row>
    <row r="779" spans="1:3" x14ac:dyDescent="0.3">
      <c r="A779" s="12" t="b">
        <f>IF(Crowdfunding!G778="Successful",+Crowdfunding!H778)</f>
        <v>0</v>
      </c>
      <c r="C779" s="12">
        <f>IF(Crowdfunding!G778="failed", +Crowdfunding!H778)</f>
        <v>2201</v>
      </c>
    </row>
    <row r="780" spans="1:3" x14ac:dyDescent="0.3">
      <c r="A780" s="12" t="b">
        <f>IF(Crowdfunding!G779="Successful",+Crowdfunding!H779)</f>
        <v>0</v>
      </c>
      <c r="C780" s="12">
        <f>IF(Crowdfunding!G779="failed", +Crowdfunding!H779)</f>
        <v>676</v>
      </c>
    </row>
    <row r="781" spans="1:3" x14ac:dyDescent="0.3">
      <c r="A781" s="12">
        <f>IF(Crowdfunding!G780="Successful",+Crowdfunding!H780)</f>
        <v>174</v>
      </c>
      <c r="C781" s="12" t="b">
        <f>IF(Crowdfunding!G780="failed", +Crowdfunding!H780)</f>
        <v>0</v>
      </c>
    </row>
    <row r="782" spans="1:3" x14ac:dyDescent="0.3">
      <c r="A782" s="12" t="b">
        <f>IF(Crowdfunding!G781="Successful",+Crowdfunding!H781)</f>
        <v>0</v>
      </c>
      <c r="C782" s="12">
        <f>IF(Crowdfunding!G781="failed", +Crowdfunding!H781)</f>
        <v>831</v>
      </c>
    </row>
    <row r="783" spans="1:3" x14ac:dyDescent="0.3">
      <c r="A783" s="12">
        <f>IF(Crowdfunding!G782="Successful",+Crowdfunding!H782)</f>
        <v>164</v>
      </c>
      <c r="C783" s="12" t="b">
        <f>IF(Crowdfunding!G782="failed", +Crowdfunding!H782)</f>
        <v>0</v>
      </c>
    </row>
    <row r="784" spans="1:3" x14ac:dyDescent="0.3">
      <c r="A784" s="12" t="b">
        <f>IF(Crowdfunding!G783="Successful",+Crowdfunding!H783)</f>
        <v>0</v>
      </c>
      <c r="C784" s="12" t="b">
        <f>IF(Crowdfunding!G783="failed", +Crowdfunding!H783)</f>
        <v>0</v>
      </c>
    </row>
    <row r="785" spans="1:3" x14ac:dyDescent="0.3">
      <c r="A785" s="12">
        <f>IF(Crowdfunding!G784="Successful",+Crowdfunding!H784)</f>
        <v>161</v>
      </c>
      <c r="C785" s="12" t="b">
        <f>IF(Crowdfunding!G784="failed", +Crowdfunding!H784)</f>
        <v>0</v>
      </c>
    </row>
    <row r="786" spans="1:3" x14ac:dyDescent="0.3">
      <c r="A786" s="12">
        <f>IF(Crowdfunding!G785="Successful",+Crowdfunding!H785)</f>
        <v>138</v>
      </c>
      <c r="C786" s="12" t="b">
        <f>IF(Crowdfunding!G785="failed", +Crowdfunding!H785)</f>
        <v>0</v>
      </c>
    </row>
    <row r="787" spans="1:3" x14ac:dyDescent="0.3">
      <c r="A787" s="12">
        <f>IF(Crowdfunding!G786="Successful",+Crowdfunding!H786)</f>
        <v>3308</v>
      </c>
      <c r="C787" s="12" t="b">
        <f>IF(Crowdfunding!G786="failed", +Crowdfunding!H786)</f>
        <v>0</v>
      </c>
    </row>
    <row r="788" spans="1:3" x14ac:dyDescent="0.3">
      <c r="A788" s="12">
        <f>IF(Crowdfunding!G787="Successful",+Crowdfunding!H787)</f>
        <v>127</v>
      </c>
      <c r="C788" s="12" t="b">
        <f>IF(Crowdfunding!G787="failed", +Crowdfunding!H787)</f>
        <v>0</v>
      </c>
    </row>
    <row r="789" spans="1:3" x14ac:dyDescent="0.3">
      <c r="A789" s="12">
        <f>IF(Crowdfunding!G788="Successful",+Crowdfunding!H788)</f>
        <v>207</v>
      </c>
      <c r="C789" s="12" t="b">
        <f>IF(Crowdfunding!G788="failed", +Crowdfunding!H788)</f>
        <v>0</v>
      </c>
    </row>
    <row r="790" spans="1:3" x14ac:dyDescent="0.3">
      <c r="A790" s="12" t="b">
        <f>IF(Crowdfunding!G789="Successful",+Crowdfunding!H789)</f>
        <v>0</v>
      </c>
      <c r="C790" s="12">
        <f>IF(Crowdfunding!G789="failed", +Crowdfunding!H789)</f>
        <v>859</v>
      </c>
    </row>
    <row r="791" spans="1:3" x14ac:dyDescent="0.3">
      <c r="A791" s="12" t="b">
        <f>IF(Crowdfunding!G790="Successful",+Crowdfunding!H790)</f>
        <v>0</v>
      </c>
      <c r="C791" s="12" t="b">
        <f>IF(Crowdfunding!G790="failed", +Crowdfunding!H790)</f>
        <v>0</v>
      </c>
    </row>
    <row r="792" spans="1:3" x14ac:dyDescent="0.3">
      <c r="A792" s="12" t="b">
        <f>IF(Crowdfunding!G791="Successful",+Crowdfunding!H791)</f>
        <v>0</v>
      </c>
      <c r="C792" s="12">
        <f>IF(Crowdfunding!G791="failed", +Crowdfunding!H791)</f>
        <v>45</v>
      </c>
    </row>
    <row r="793" spans="1:3" x14ac:dyDescent="0.3">
      <c r="A793" s="12" t="b">
        <f>IF(Crowdfunding!G792="Successful",+Crowdfunding!H792)</f>
        <v>0</v>
      </c>
      <c r="C793" s="12" t="b">
        <f>IF(Crowdfunding!G792="failed", +Crowdfunding!H792)</f>
        <v>0</v>
      </c>
    </row>
    <row r="794" spans="1:3" x14ac:dyDescent="0.3">
      <c r="A794" s="12" t="b">
        <f>IF(Crowdfunding!G793="Successful",+Crowdfunding!H793)</f>
        <v>0</v>
      </c>
      <c r="C794" s="12">
        <f>IF(Crowdfunding!G793="failed", +Crowdfunding!H793)</f>
        <v>6</v>
      </c>
    </row>
    <row r="795" spans="1:3" x14ac:dyDescent="0.3">
      <c r="A795" s="12" t="b">
        <f>IF(Crowdfunding!G794="Successful",+Crowdfunding!H794)</f>
        <v>0</v>
      </c>
      <c r="C795" s="12">
        <f>IF(Crowdfunding!G794="failed", +Crowdfunding!H794)</f>
        <v>7</v>
      </c>
    </row>
    <row r="796" spans="1:3" x14ac:dyDescent="0.3">
      <c r="A796" s="12">
        <f>IF(Crowdfunding!G795="Successful",+Crowdfunding!H795)</f>
        <v>181</v>
      </c>
      <c r="C796" s="12" t="b">
        <f>IF(Crowdfunding!G795="failed", +Crowdfunding!H795)</f>
        <v>0</v>
      </c>
    </row>
    <row r="797" spans="1:3" x14ac:dyDescent="0.3">
      <c r="A797" s="12">
        <f>IF(Crowdfunding!G796="Successful",+Crowdfunding!H796)</f>
        <v>110</v>
      </c>
      <c r="C797" s="12" t="b">
        <f>IF(Crowdfunding!G796="failed", +Crowdfunding!H796)</f>
        <v>0</v>
      </c>
    </row>
    <row r="798" spans="1:3" x14ac:dyDescent="0.3">
      <c r="A798" s="12" t="b">
        <f>IF(Crowdfunding!G797="Successful",+Crowdfunding!H797)</f>
        <v>0</v>
      </c>
      <c r="C798" s="12">
        <f>IF(Crowdfunding!G797="failed", +Crowdfunding!H797)</f>
        <v>31</v>
      </c>
    </row>
    <row r="799" spans="1:3" x14ac:dyDescent="0.3">
      <c r="A799" s="12" t="b">
        <f>IF(Crowdfunding!G798="Successful",+Crowdfunding!H798)</f>
        <v>0</v>
      </c>
      <c r="C799" s="12">
        <f>IF(Crowdfunding!G798="failed", +Crowdfunding!H798)</f>
        <v>78</v>
      </c>
    </row>
    <row r="800" spans="1:3" x14ac:dyDescent="0.3">
      <c r="A800" s="12">
        <f>IF(Crowdfunding!G799="Successful",+Crowdfunding!H799)</f>
        <v>185</v>
      </c>
      <c r="C800" s="12" t="b">
        <f>IF(Crowdfunding!G799="failed", +Crowdfunding!H799)</f>
        <v>0</v>
      </c>
    </row>
    <row r="801" spans="1:3" x14ac:dyDescent="0.3">
      <c r="A801" s="12">
        <f>IF(Crowdfunding!G800="Successful",+Crowdfunding!H800)</f>
        <v>121</v>
      </c>
      <c r="C801" s="12" t="b">
        <f>IF(Crowdfunding!G800="failed", +Crowdfunding!H800)</f>
        <v>0</v>
      </c>
    </row>
    <row r="802" spans="1:3" x14ac:dyDescent="0.3">
      <c r="A802" s="12" t="b">
        <f>IF(Crowdfunding!G801="Successful",+Crowdfunding!H801)</f>
        <v>0</v>
      </c>
      <c r="C802" s="12">
        <f>IF(Crowdfunding!G801="failed", +Crowdfunding!H801)</f>
        <v>1225</v>
      </c>
    </row>
    <row r="803" spans="1:3" x14ac:dyDescent="0.3">
      <c r="A803" s="12" t="b">
        <f>IF(Crowdfunding!G802="Successful",+Crowdfunding!H802)</f>
        <v>0</v>
      </c>
      <c r="C803" s="12">
        <f>IF(Crowdfunding!G802="failed", +Crowdfunding!H802)</f>
        <v>1</v>
      </c>
    </row>
    <row r="804" spans="1:3" x14ac:dyDescent="0.3">
      <c r="A804" s="12">
        <f>IF(Crowdfunding!G803="Successful",+Crowdfunding!H803)</f>
        <v>106</v>
      </c>
      <c r="C804" s="12" t="b">
        <f>IF(Crowdfunding!G803="failed", +Crowdfunding!H803)</f>
        <v>0</v>
      </c>
    </row>
    <row r="805" spans="1:3" x14ac:dyDescent="0.3">
      <c r="A805" s="12">
        <f>IF(Crowdfunding!G804="Successful",+Crowdfunding!H804)</f>
        <v>142</v>
      </c>
      <c r="C805" s="12" t="b">
        <f>IF(Crowdfunding!G804="failed", +Crowdfunding!H804)</f>
        <v>0</v>
      </c>
    </row>
    <row r="806" spans="1:3" x14ac:dyDescent="0.3">
      <c r="A806" s="12">
        <f>IF(Crowdfunding!G805="Successful",+Crowdfunding!H805)</f>
        <v>233</v>
      </c>
      <c r="C806" s="12" t="b">
        <f>IF(Crowdfunding!G805="failed", +Crowdfunding!H805)</f>
        <v>0</v>
      </c>
    </row>
    <row r="807" spans="1:3" x14ac:dyDescent="0.3">
      <c r="A807" s="12">
        <f>IF(Crowdfunding!G806="Successful",+Crowdfunding!H806)</f>
        <v>218</v>
      </c>
      <c r="C807" s="12" t="b">
        <f>IF(Crowdfunding!G806="failed", +Crowdfunding!H806)</f>
        <v>0</v>
      </c>
    </row>
    <row r="808" spans="1:3" x14ac:dyDescent="0.3">
      <c r="A808" s="12" t="b">
        <f>IF(Crowdfunding!G807="Successful",+Crowdfunding!H807)</f>
        <v>0</v>
      </c>
      <c r="C808" s="12">
        <f>IF(Crowdfunding!G807="failed", +Crowdfunding!H807)</f>
        <v>67</v>
      </c>
    </row>
    <row r="809" spans="1:3" x14ac:dyDescent="0.3">
      <c r="A809" s="12">
        <f>IF(Crowdfunding!G808="Successful",+Crowdfunding!H808)</f>
        <v>76</v>
      </c>
      <c r="C809" s="12" t="b">
        <f>IF(Crowdfunding!G808="failed", +Crowdfunding!H808)</f>
        <v>0</v>
      </c>
    </row>
    <row r="810" spans="1:3" x14ac:dyDescent="0.3">
      <c r="A810" s="12">
        <f>IF(Crowdfunding!G809="Successful",+Crowdfunding!H809)</f>
        <v>43</v>
      </c>
      <c r="C810" s="12" t="b">
        <f>IF(Crowdfunding!G809="failed", +Crowdfunding!H809)</f>
        <v>0</v>
      </c>
    </row>
    <row r="811" spans="1:3" x14ac:dyDescent="0.3">
      <c r="A811" s="12" t="b">
        <f>IF(Crowdfunding!G810="Successful",+Crowdfunding!H810)</f>
        <v>0</v>
      </c>
      <c r="C811" s="12">
        <f>IF(Crowdfunding!G810="failed", +Crowdfunding!H810)</f>
        <v>19</v>
      </c>
    </row>
    <row r="812" spans="1:3" x14ac:dyDescent="0.3">
      <c r="A812" s="12" t="b">
        <f>IF(Crowdfunding!G811="Successful",+Crowdfunding!H811)</f>
        <v>0</v>
      </c>
      <c r="C812" s="12">
        <f>IF(Crowdfunding!G811="failed", +Crowdfunding!H811)</f>
        <v>2108</v>
      </c>
    </row>
    <row r="813" spans="1:3" x14ac:dyDescent="0.3">
      <c r="A813" s="12">
        <f>IF(Crowdfunding!G812="Successful",+Crowdfunding!H812)</f>
        <v>221</v>
      </c>
      <c r="C813" s="12" t="b">
        <f>IF(Crowdfunding!G812="failed", +Crowdfunding!H812)</f>
        <v>0</v>
      </c>
    </row>
    <row r="814" spans="1:3" x14ac:dyDescent="0.3">
      <c r="A814" s="12" t="b">
        <f>IF(Crowdfunding!G813="Successful",+Crowdfunding!H813)</f>
        <v>0</v>
      </c>
      <c r="C814" s="12">
        <f>IF(Crowdfunding!G813="failed", +Crowdfunding!H813)</f>
        <v>679</v>
      </c>
    </row>
    <row r="815" spans="1:3" x14ac:dyDescent="0.3">
      <c r="A815" s="12">
        <f>IF(Crowdfunding!G814="Successful",+Crowdfunding!H814)</f>
        <v>2805</v>
      </c>
      <c r="C815" s="12" t="b">
        <f>IF(Crowdfunding!G814="failed", +Crowdfunding!H814)</f>
        <v>0</v>
      </c>
    </row>
    <row r="816" spans="1:3" x14ac:dyDescent="0.3">
      <c r="A816" s="12">
        <f>IF(Crowdfunding!G815="Successful",+Crowdfunding!H815)</f>
        <v>68</v>
      </c>
      <c r="C816" s="12" t="b">
        <f>IF(Crowdfunding!G815="failed", +Crowdfunding!H815)</f>
        <v>0</v>
      </c>
    </row>
    <row r="817" spans="1:3" x14ac:dyDescent="0.3">
      <c r="A817" s="12" t="b">
        <f>IF(Crowdfunding!G816="Successful",+Crowdfunding!H816)</f>
        <v>0</v>
      </c>
      <c r="C817" s="12">
        <f>IF(Crowdfunding!G816="failed", +Crowdfunding!H816)</f>
        <v>36</v>
      </c>
    </row>
    <row r="818" spans="1:3" x14ac:dyDescent="0.3">
      <c r="A818" s="12">
        <f>IF(Crowdfunding!G817="Successful",+Crowdfunding!H817)</f>
        <v>183</v>
      </c>
      <c r="C818" s="12" t="b">
        <f>IF(Crowdfunding!G817="failed", +Crowdfunding!H817)</f>
        <v>0</v>
      </c>
    </row>
    <row r="819" spans="1:3" x14ac:dyDescent="0.3">
      <c r="A819" s="12">
        <f>IF(Crowdfunding!G818="Successful",+Crowdfunding!H818)</f>
        <v>133</v>
      </c>
      <c r="C819" s="12" t="b">
        <f>IF(Crowdfunding!G818="failed", +Crowdfunding!H818)</f>
        <v>0</v>
      </c>
    </row>
    <row r="820" spans="1:3" x14ac:dyDescent="0.3">
      <c r="A820" s="12">
        <f>IF(Crowdfunding!G819="Successful",+Crowdfunding!H819)</f>
        <v>2489</v>
      </c>
      <c r="C820" s="12" t="b">
        <f>IF(Crowdfunding!G819="failed", +Crowdfunding!H819)</f>
        <v>0</v>
      </c>
    </row>
    <row r="821" spans="1:3" x14ac:dyDescent="0.3">
      <c r="A821" s="12">
        <f>IF(Crowdfunding!G820="Successful",+Crowdfunding!H820)</f>
        <v>69</v>
      </c>
      <c r="C821" s="12" t="b">
        <f>IF(Crowdfunding!G820="failed", +Crowdfunding!H820)</f>
        <v>0</v>
      </c>
    </row>
    <row r="822" spans="1:3" x14ac:dyDescent="0.3">
      <c r="A822" s="12" t="b">
        <f>IF(Crowdfunding!G821="Successful",+Crowdfunding!H821)</f>
        <v>0</v>
      </c>
      <c r="C822" s="12">
        <f>IF(Crowdfunding!G821="failed", +Crowdfunding!H821)</f>
        <v>47</v>
      </c>
    </row>
    <row r="823" spans="1:3" x14ac:dyDescent="0.3">
      <c r="A823" s="12">
        <f>IF(Crowdfunding!G822="Successful",+Crowdfunding!H822)</f>
        <v>279</v>
      </c>
      <c r="C823" s="12" t="b">
        <f>IF(Crowdfunding!G822="failed", +Crowdfunding!H822)</f>
        <v>0</v>
      </c>
    </row>
    <row r="824" spans="1:3" x14ac:dyDescent="0.3">
      <c r="A824" s="12">
        <f>IF(Crowdfunding!G823="Successful",+Crowdfunding!H823)</f>
        <v>210</v>
      </c>
      <c r="C824" s="12" t="b">
        <f>IF(Crowdfunding!G823="failed", +Crowdfunding!H823)</f>
        <v>0</v>
      </c>
    </row>
    <row r="825" spans="1:3" x14ac:dyDescent="0.3">
      <c r="A825" s="12">
        <f>IF(Crowdfunding!G824="Successful",+Crowdfunding!H824)</f>
        <v>2100</v>
      </c>
      <c r="C825" s="12" t="b">
        <f>IF(Crowdfunding!G824="failed", +Crowdfunding!H824)</f>
        <v>0</v>
      </c>
    </row>
    <row r="826" spans="1:3" x14ac:dyDescent="0.3">
      <c r="A826" s="12">
        <f>IF(Crowdfunding!G825="Successful",+Crowdfunding!H825)</f>
        <v>252</v>
      </c>
      <c r="C826" s="12" t="b">
        <f>IF(Crowdfunding!G825="failed", +Crowdfunding!H825)</f>
        <v>0</v>
      </c>
    </row>
    <row r="827" spans="1:3" x14ac:dyDescent="0.3">
      <c r="A827" s="12">
        <f>IF(Crowdfunding!G826="Successful",+Crowdfunding!H826)</f>
        <v>1280</v>
      </c>
      <c r="C827" s="12" t="b">
        <f>IF(Crowdfunding!G826="failed", +Crowdfunding!H826)</f>
        <v>0</v>
      </c>
    </row>
    <row r="828" spans="1:3" x14ac:dyDescent="0.3">
      <c r="A828" s="12">
        <f>IF(Crowdfunding!G827="Successful",+Crowdfunding!H827)</f>
        <v>157</v>
      </c>
      <c r="C828" s="12" t="b">
        <f>IF(Crowdfunding!G827="failed", +Crowdfunding!H827)</f>
        <v>0</v>
      </c>
    </row>
    <row r="829" spans="1:3" x14ac:dyDescent="0.3">
      <c r="A829" s="12">
        <f>IF(Crowdfunding!G828="Successful",+Crowdfunding!H828)</f>
        <v>194</v>
      </c>
      <c r="C829" s="12" t="b">
        <f>IF(Crowdfunding!G828="failed", +Crowdfunding!H828)</f>
        <v>0</v>
      </c>
    </row>
    <row r="830" spans="1:3" x14ac:dyDescent="0.3">
      <c r="A830" s="12">
        <f>IF(Crowdfunding!G829="Successful",+Crowdfunding!H829)</f>
        <v>82</v>
      </c>
      <c r="C830" s="12" t="b">
        <f>IF(Crowdfunding!G829="failed", +Crowdfunding!H829)</f>
        <v>0</v>
      </c>
    </row>
    <row r="831" spans="1:3" x14ac:dyDescent="0.3">
      <c r="A831" s="12" t="b">
        <f>IF(Crowdfunding!G830="Successful",+Crowdfunding!H830)</f>
        <v>0</v>
      </c>
      <c r="C831" s="12">
        <f>IF(Crowdfunding!G830="failed", +Crowdfunding!H830)</f>
        <v>70</v>
      </c>
    </row>
    <row r="832" spans="1:3" x14ac:dyDescent="0.3">
      <c r="A832" s="12" t="b">
        <f>IF(Crowdfunding!G831="Successful",+Crowdfunding!H831)</f>
        <v>0</v>
      </c>
      <c r="C832" s="12">
        <f>IF(Crowdfunding!G831="failed", +Crowdfunding!H831)</f>
        <v>154</v>
      </c>
    </row>
    <row r="833" spans="1:3" x14ac:dyDescent="0.3">
      <c r="A833" s="12" t="b">
        <f>IF(Crowdfunding!G832="Successful",+Crowdfunding!H832)</f>
        <v>0</v>
      </c>
      <c r="C833" s="12">
        <f>IF(Crowdfunding!G832="failed", +Crowdfunding!H832)</f>
        <v>22</v>
      </c>
    </row>
    <row r="834" spans="1:3" x14ac:dyDescent="0.3">
      <c r="A834" s="12">
        <f>IF(Crowdfunding!G833="Successful",+Crowdfunding!H833)</f>
        <v>4233</v>
      </c>
      <c r="C834" s="12" t="b">
        <f>IF(Crowdfunding!G833="failed", +Crowdfunding!H833)</f>
        <v>0</v>
      </c>
    </row>
    <row r="835" spans="1:3" x14ac:dyDescent="0.3">
      <c r="A835" s="12">
        <f>IF(Crowdfunding!G834="Successful",+Crowdfunding!H834)</f>
        <v>1297</v>
      </c>
      <c r="C835" s="12" t="b">
        <f>IF(Crowdfunding!G834="failed", +Crowdfunding!H834)</f>
        <v>0</v>
      </c>
    </row>
    <row r="836" spans="1:3" x14ac:dyDescent="0.3">
      <c r="A836" s="12">
        <f>IF(Crowdfunding!G835="Successful",+Crowdfunding!H835)</f>
        <v>165</v>
      </c>
      <c r="C836" s="12" t="b">
        <f>IF(Crowdfunding!G835="failed", +Crowdfunding!H835)</f>
        <v>0</v>
      </c>
    </row>
    <row r="837" spans="1:3" x14ac:dyDescent="0.3">
      <c r="A837" s="12">
        <f>IF(Crowdfunding!G836="Successful",+Crowdfunding!H836)</f>
        <v>119</v>
      </c>
      <c r="C837" s="12" t="b">
        <f>IF(Crowdfunding!G836="failed", +Crowdfunding!H836)</f>
        <v>0</v>
      </c>
    </row>
    <row r="838" spans="1:3" x14ac:dyDescent="0.3">
      <c r="A838" s="12" t="b">
        <f>IF(Crowdfunding!G837="Successful",+Crowdfunding!H837)</f>
        <v>0</v>
      </c>
      <c r="C838" s="12">
        <f>IF(Crowdfunding!G837="failed", +Crowdfunding!H837)</f>
        <v>1758</v>
      </c>
    </row>
    <row r="839" spans="1:3" x14ac:dyDescent="0.3">
      <c r="A839" s="12" t="b">
        <f>IF(Crowdfunding!G838="Successful",+Crowdfunding!H838)</f>
        <v>0</v>
      </c>
      <c r="C839" s="12">
        <f>IF(Crowdfunding!G838="failed", +Crowdfunding!H838)</f>
        <v>94</v>
      </c>
    </row>
    <row r="840" spans="1:3" x14ac:dyDescent="0.3">
      <c r="A840" s="12">
        <f>IF(Crowdfunding!G839="Successful",+Crowdfunding!H839)</f>
        <v>1797</v>
      </c>
      <c r="C840" s="12" t="b">
        <f>IF(Crowdfunding!G839="failed", +Crowdfunding!H839)</f>
        <v>0</v>
      </c>
    </row>
    <row r="841" spans="1:3" x14ac:dyDescent="0.3">
      <c r="A841" s="12">
        <f>IF(Crowdfunding!G840="Successful",+Crowdfunding!H840)</f>
        <v>261</v>
      </c>
      <c r="C841" s="12" t="b">
        <f>IF(Crowdfunding!G840="failed", +Crowdfunding!H840)</f>
        <v>0</v>
      </c>
    </row>
    <row r="842" spans="1:3" x14ac:dyDescent="0.3">
      <c r="A842" s="12">
        <f>IF(Crowdfunding!G841="Successful",+Crowdfunding!H841)</f>
        <v>157</v>
      </c>
      <c r="C842" s="12" t="b">
        <f>IF(Crowdfunding!G841="failed", +Crowdfunding!H841)</f>
        <v>0</v>
      </c>
    </row>
    <row r="843" spans="1:3" x14ac:dyDescent="0.3">
      <c r="A843" s="12">
        <f>IF(Crowdfunding!G842="Successful",+Crowdfunding!H842)</f>
        <v>3533</v>
      </c>
      <c r="C843" s="12" t="b">
        <f>IF(Crowdfunding!G842="failed", +Crowdfunding!H842)</f>
        <v>0</v>
      </c>
    </row>
    <row r="844" spans="1:3" x14ac:dyDescent="0.3">
      <c r="A844" s="12">
        <f>IF(Crowdfunding!G843="Successful",+Crowdfunding!H843)</f>
        <v>155</v>
      </c>
      <c r="C844" s="12" t="b">
        <f>IF(Crowdfunding!G843="failed", +Crowdfunding!H843)</f>
        <v>0</v>
      </c>
    </row>
    <row r="845" spans="1:3" x14ac:dyDescent="0.3">
      <c r="A845" s="12">
        <f>IF(Crowdfunding!G844="Successful",+Crowdfunding!H844)</f>
        <v>132</v>
      </c>
      <c r="C845" s="12" t="b">
        <f>IF(Crowdfunding!G844="failed", +Crowdfunding!H844)</f>
        <v>0</v>
      </c>
    </row>
    <row r="846" spans="1:3" x14ac:dyDescent="0.3">
      <c r="A846" s="12" t="b">
        <f>IF(Crowdfunding!G845="Successful",+Crowdfunding!H845)</f>
        <v>0</v>
      </c>
      <c r="C846" s="12">
        <f>IF(Crowdfunding!G845="failed", +Crowdfunding!H845)</f>
        <v>33</v>
      </c>
    </row>
    <row r="847" spans="1:3" x14ac:dyDescent="0.3">
      <c r="A847" s="12" t="b">
        <f>IF(Crowdfunding!G846="Successful",+Crowdfunding!H846)</f>
        <v>0</v>
      </c>
      <c r="C847" s="12" t="b">
        <f>IF(Crowdfunding!G846="failed", +Crowdfunding!H846)</f>
        <v>0</v>
      </c>
    </row>
    <row r="848" spans="1:3" x14ac:dyDescent="0.3">
      <c r="A848" s="12">
        <f>IF(Crowdfunding!G847="Successful",+Crowdfunding!H847)</f>
        <v>1354</v>
      </c>
      <c r="C848" s="12" t="b">
        <f>IF(Crowdfunding!G847="failed", +Crowdfunding!H847)</f>
        <v>0</v>
      </c>
    </row>
    <row r="849" spans="1:3" x14ac:dyDescent="0.3">
      <c r="A849" s="12">
        <f>IF(Crowdfunding!G848="Successful",+Crowdfunding!H848)</f>
        <v>48</v>
      </c>
      <c r="C849" s="12" t="b">
        <f>IF(Crowdfunding!G848="failed", +Crowdfunding!H848)</f>
        <v>0</v>
      </c>
    </row>
    <row r="850" spans="1:3" x14ac:dyDescent="0.3">
      <c r="A850" s="12">
        <f>IF(Crowdfunding!G849="Successful",+Crowdfunding!H849)</f>
        <v>110</v>
      </c>
      <c r="C850" s="12" t="b">
        <f>IF(Crowdfunding!G849="failed", +Crowdfunding!H849)</f>
        <v>0</v>
      </c>
    </row>
    <row r="851" spans="1:3" x14ac:dyDescent="0.3">
      <c r="A851" s="12">
        <f>IF(Crowdfunding!G850="Successful",+Crowdfunding!H850)</f>
        <v>172</v>
      </c>
      <c r="C851" s="12" t="b">
        <f>IF(Crowdfunding!G850="failed", +Crowdfunding!H850)</f>
        <v>0</v>
      </c>
    </row>
    <row r="852" spans="1:3" x14ac:dyDescent="0.3">
      <c r="A852" s="12">
        <f>IF(Crowdfunding!G851="Successful",+Crowdfunding!H851)</f>
        <v>307</v>
      </c>
      <c r="C852" s="12" t="b">
        <f>IF(Crowdfunding!G851="failed", +Crowdfunding!H851)</f>
        <v>0</v>
      </c>
    </row>
    <row r="853" spans="1:3" x14ac:dyDescent="0.3">
      <c r="A853" s="12" t="b">
        <f>IF(Crowdfunding!G852="Successful",+Crowdfunding!H852)</f>
        <v>0</v>
      </c>
      <c r="C853" s="12">
        <f>IF(Crowdfunding!G852="failed", +Crowdfunding!H852)</f>
        <v>1</v>
      </c>
    </row>
    <row r="854" spans="1:3" x14ac:dyDescent="0.3">
      <c r="A854" s="12">
        <f>IF(Crowdfunding!G853="Successful",+Crowdfunding!H853)</f>
        <v>160</v>
      </c>
      <c r="C854" s="12" t="b">
        <f>IF(Crowdfunding!G853="failed", +Crowdfunding!H853)</f>
        <v>0</v>
      </c>
    </row>
    <row r="855" spans="1:3" x14ac:dyDescent="0.3">
      <c r="A855" s="12" t="b">
        <f>IF(Crowdfunding!G854="Successful",+Crowdfunding!H854)</f>
        <v>0</v>
      </c>
      <c r="C855" s="12">
        <f>IF(Crowdfunding!G854="failed", +Crowdfunding!H854)</f>
        <v>31</v>
      </c>
    </row>
    <row r="856" spans="1:3" x14ac:dyDescent="0.3">
      <c r="A856" s="12">
        <f>IF(Crowdfunding!G855="Successful",+Crowdfunding!H855)</f>
        <v>1467</v>
      </c>
      <c r="C856" s="12" t="b">
        <f>IF(Crowdfunding!G855="failed", +Crowdfunding!H855)</f>
        <v>0</v>
      </c>
    </row>
    <row r="857" spans="1:3" x14ac:dyDescent="0.3">
      <c r="A857" s="12">
        <f>IF(Crowdfunding!G856="Successful",+Crowdfunding!H856)</f>
        <v>2662</v>
      </c>
      <c r="C857" s="12" t="b">
        <f>IF(Crowdfunding!G856="failed", +Crowdfunding!H856)</f>
        <v>0</v>
      </c>
    </row>
    <row r="858" spans="1:3" x14ac:dyDescent="0.3">
      <c r="A858" s="12">
        <f>IF(Crowdfunding!G857="Successful",+Crowdfunding!H857)</f>
        <v>452</v>
      </c>
      <c r="C858" s="12" t="b">
        <f>IF(Crowdfunding!G857="failed", +Crowdfunding!H857)</f>
        <v>0</v>
      </c>
    </row>
    <row r="859" spans="1:3" x14ac:dyDescent="0.3">
      <c r="A859" s="12">
        <f>IF(Crowdfunding!G858="Successful",+Crowdfunding!H858)</f>
        <v>158</v>
      </c>
      <c r="C859" s="12" t="b">
        <f>IF(Crowdfunding!G858="failed", +Crowdfunding!H858)</f>
        <v>0</v>
      </c>
    </row>
    <row r="860" spans="1:3" x14ac:dyDescent="0.3">
      <c r="A860" s="12">
        <f>IF(Crowdfunding!G859="Successful",+Crowdfunding!H859)</f>
        <v>225</v>
      </c>
      <c r="C860" s="12" t="b">
        <f>IF(Crowdfunding!G859="failed", +Crowdfunding!H859)</f>
        <v>0</v>
      </c>
    </row>
    <row r="861" spans="1:3" x14ac:dyDescent="0.3">
      <c r="A861" s="12" t="b">
        <f>IF(Crowdfunding!G860="Successful",+Crowdfunding!H860)</f>
        <v>0</v>
      </c>
      <c r="C861" s="12">
        <f>IF(Crowdfunding!G860="failed", +Crowdfunding!H860)</f>
        <v>35</v>
      </c>
    </row>
    <row r="862" spans="1:3" x14ac:dyDescent="0.3">
      <c r="A862" s="12" t="b">
        <f>IF(Crowdfunding!G861="Successful",+Crowdfunding!H861)</f>
        <v>0</v>
      </c>
      <c r="C862" s="12">
        <f>IF(Crowdfunding!G861="failed", +Crowdfunding!H861)</f>
        <v>63</v>
      </c>
    </row>
    <row r="863" spans="1:3" x14ac:dyDescent="0.3">
      <c r="A863" s="12">
        <f>IF(Crowdfunding!G862="Successful",+Crowdfunding!H862)</f>
        <v>65</v>
      </c>
      <c r="C863" s="12" t="b">
        <f>IF(Crowdfunding!G862="failed", +Crowdfunding!H862)</f>
        <v>0</v>
      </c>
    </row>
    <row r="864" spans="1:3" x14ac:dyDescent="0.3">
      <c r="A864" s="12">
        <f>IF(Crowdfunding!G863="Successful",+Crowdfunding!H863)</f>
        <v>163</v>
      </c>
      <c r="C864" s="12" t="b">
        <f>IF(Crowdfunding!G863="failed", +Crowdfunding!H863)</f>
        <v>0</v>
      </c>
    </row>
    <row r="865" spans="1:3" x14ac:dyDescent="0.3">
      <c r="A865" s="12">
        <f>IF(Crowdfunding!G864="Successful",+Crowdfunding!H864)</f>
        <v>85</v>
      </c>
      <c r="C865" s="12" t="b">
        <f>IF(Crowdfunding!G864="failed", +Crowdfunding!H864)</f>
        <v>0</v>
      </c>
    </row>
    <row r="866" spans="1:3" x14ac:dyDescent="0.3">
      <c r="A866" s="12">
        <f>IF(Crowdfunding!G865="Successful",+Crowdfunding!H865)</f>
        <v>217</v>
      </c>
      <c r="C866" s="12" t="b">
        <f>IF(Crowdfunding!G865="failed", +Crowdfunding!H865)</f>
        <v>0</v>
      </c>
    </row>
    <row r="867" spans="1:3" x14ac:dyDescent="0.3">
      <c r="A867" s="12">
        <f>IF(Crowdfunding!G866="Successful",+Crowdfunding!H866)</f>
        <v>150</v>
      </c>
      <c r="C867" s="12" t="b">
        <f>IF(Crowdfunding!G866="failed", +Crowdfunding!H866)</f>
        <v>0</v>
      </c>
    </row>
    <row r="868" spans="1:3" x14ac:dyDescent="0.3">
      <c r="A868" s="12">
        <f>IF(Crowdfunding!G867="Successful",+Crowdfunding!H867)</f>
        <v>3272</v>
      </c>
      <c r="C868" s="12" t="b">
        <f>IF(Crowdfunding!G867="failed", +Crowdfunding!H867)</f>
        <v>0</v>
      </c>
    </row>
    <row r="869" spans="1:3" x14ac:dyDescent="0.3">
      <c r="A869" s="12" t="b">
        <f>IF(Crowdfunding!G868="Successful",+Crowdfunding!H868)</f>
        <v>0</v>
      </c>
      <c r="C869" s="12" t="b">
        <f>IF(Crowdfunding!G868="failed", +Crowdfunding!H868)</f>
        <v>0</v>
      </c>
    </row>
    <row r="870" spans="1:3" x14ac:dyDescent="0.3">
      <c r="A870" s="12">
        <f>IF(Crowdfunding!G869="Successful",+Crowdfunding!H869)</f>
        <v>300</v>
      </c>
      <c r="C870" s="12" t="b">
        <f>IF(Crowdfunding!G869="failed", +Crowdfunding!H869)</f>
        <v>0</v>
      </c>
    </row>
    <row r="871" spans="1:3" x14ac:dyDescent="0.3">
      <c r="A871" s="12">
        <f>IF(Crowdfunding!G870="Successful",+Crowdfunding!H870)</f>
        <v>126</v>
      </c>
      <c r="C871" s="12" t="b">
        <f>IF(Crowdfunding!G870="failed", +Crowdfunding!H870)</f>
        <v>0</v>
      </c>
    </row>
    <row r="872" spans="1:3" x14ac:dyDescent="0.3">
      <c r="A872" s="12" t="b">
        <f>IF(Crowdfunding!G871="Successful",+Crowdfunding!H871)</f>
        <v>0</v>
      </c>
      <c r="C872" s="12">
        <f>IF(Crowdfunding!G871="failed", +Crowdfunding!H871)</f>
        <v>526</v>
      </c>
    </row>
    <row r="873" spans="1:3" x14ac:dyDescent="0.3">
      <c r="A873" s="12" t="b">
        <f>IF(Crowdfunding!G872="Successful",+Crowdfunding!H872)</f>
        <v>0</v>
      </c>
      <c r="C873" s="12">
        <f>IF(Crowdfunding!G872="failed", +Crowdfunding!H872)</f>
        <v>121</v>
      </c>
    </row>
    <row r="874" spans="1:3" x14ac:dyDescent="0.3">
      <c r="A874" s="12">
        <f>IF(Crowdfunding!G873="Successful",+Crowdfunding!H873)</f>
        <v>2320</v>
      </c>
      <c r="C874" s="12" t="b">
        <f>IF(Crowdfunding!G873="failed", +Crowdfunding!H873)</f>
        <v>0</v>
      </c>
    </row>
    <row r="875" spans="1:3" x14ac:dyDescent="0.3">
      <c r="A875" s="12">
        <f>IF(Crowdfunding!G874="Successful",+Crowdfunding!H874)</f>
        <v>81</v>
      </c>
      <c r="C875" s="12" t="b">
        <f>IF(Crowdfunding!G874="failed", +Crowdfunding!H874)</f>
        <v>0</v>
      </c>
    </row>
    <row r="876" spans="1:3" x14ac:dyDescent="0.3">
      <c r="A876" s="12">
        <f>IF(Crowdfunding!G875="Successful",+Crowdfunding!H875)</f>
        <v>1887</v>
      </c>
      <c r="C876" s="12" t="b">
        <f>IF(Crowdfunding!G875="failed", +Crowdfunding!H875)</f>
        <v>0</v>
      </c>
    </row>
    <row r="877" spans="1:3" x14ac:dyDescent="0.3">
      <c r="A877" s="12">
        <f>IF(Crowdfunding!G876="Successful",+Crowdfunding!H876)</f>
        <v>4358</v>
      </c>
      <c r="C877" s="12" t="b">
        <f>IF(Crowdfunding!G876="failed", +Crowdfunding!H876)</f>
        <v>0</v>
      </c>
    </row>
    <row r="878" spans="1:3" x14ac:dyDescent="0.3">
      <c r="A878" s="12" t="b">
        <f>IF(Crowdfunding!G877="Successful",+Crowdfunding!H877)</f>
        <v>0</v>
      </c>
      <c r="C878" s="12">
        <f>IF(Crowdfunding!G877="failed", +Crowdfunding!H877)</f>
        <v>67</v>
      </c>
    </row>
    <row r="879" spans="1:3" x14ac:dyDescent="0.3">
      <c r="A879" s="12" t="b">
        <f>IF(Crowdfunding!G878="Successful",+Crowdfunding!H878)</f>
        <v>0</v>
      </c>
      <c r="C879" s="12">
        <f>IF(Crowdfunding!G878="failed", +Crowdfunding!H878)</f>
        <v>57</v>
      </c>
    </row>
    <row r="880" spans="1:3" x14ac:dyDescent="0.3">
      <c r="A880" s="12" t="b">
        <f>IF(Crowdfunding!G879="Successful",+Crowdfunding!H879)</f>
        <v>0</v>
      </c>
      <c r="C880" s="12">
        <f>IF(Crowdfunding!G879="failed", +Crowdfunding!H879)</f>
        <v>1229</v>
      </c>
    </row>
    <row r="881" spans="1:3" x14ac:dyDescent="0.3">
      <c r="A881" s="12" t="b">
        <f>IF(Crowdfunding!G880="Successful",+Crowdfunding!H880)</f>
        <v>0</v>
      </c>
      <c r="C881" s="12">
        <f>IF(Crowdfunding!G880="failed", +Crowdfunding!H880)</f>
        <v>12</v>
      </c>
    </row>
    <row r="882" spans="1:3" x14ac:dyDescent="0.3">
      <c r="A882" s="12">
        <f>IF(Crowdfunding!G881="Successful",+Crowdfunding!H881)</f>
        <v>53</v>
      </c>
      <c r="C882" s="12" t="b">
        <f>IF(Crowdfunding!G881="failed", +Crowdfunding!H881)</f>
        <v>0</v>
      </c>
    </row>
    <row r="883" spans="1:3" x14ac:dyDescent="0.3">
      <c r="A883" s="12">
        <f>IF(Crowdfunding!G882="Successful",+Crowdfunding!H882)</f>
        <v>2414</v>
      </c>
      <c r="C883" s="12" t="b">
        <f>IF(Crowdfunding!G882="failed", +Crowdfunding!H882)</f>
        <v>0</v>
      </c>
    </row>
    <row r="884" spans="1:3" x14ac:dyDescent="0.3">
      <c r="A884" s="12" t="b">
        <f>IF(Crowdfunding!G883="Successful",+Crowdfunding!H883)</f>
        <v>0</v>
      </c>
      <c r="C884" s="12">
        <f>IF(Crowdfunding!G883="failed", +Crowdfunding!H883)</f>
        <v>452</v>
      </c>
    </row>
    <row r="885" spans="1:3" x14ac:dyDescent="0.3">
      <c r="A885" s="12">
        <f>IF(Crowdfunding!G884="Successful",+Crowdfunding!H884)</f>
        <v>80</v>
      </c>
      <c r="C885" s="12" t="b">
        <f>IF(Crowdfunding!G884="failed", +Crowdfunding!H884)</f>
        <v>0</v>
      </c>
    </row>
    <row r="886" spans="1:3" x14ac:dyDescent="0.3">
      <c r="A886" s="12">
        <f>IF(Crowdfunding!G885="Successful",+Crowdfunding!H885)</f>
        <v>193</v>
      </c>
      <c r="C886" s="12" t="b">
        <f>IF(Crowdfunding!G885="failed", +Crowdfunding!H885)</f>
        <v>0</v>
      </c>
    </row>
    <row r="887" spans="1:3" x14ac:dyDescent="0.3">
      <c r="A887" s="12" t="b">
        <f>IF(Crowdfunding!G886="Successful",+Crowdfunding!H886)</f>
        <v>0</v>
      </c>
      <c r="C887" s="12">
        <f>IF(Crowdfunding!G886="failed", +Crowdfunding!H886)</f>
        <v>1886</v>
      </c>
    </row>
    <row r="888" spans="1:3" x14ac:dyDescent="0.3">
      <c r="A888" s="12">
        <f>IF(Crowdfunding!G887="Successful",+Crowdfunding!H887)</f>
        <v>52</v>
      </c>
      <c r="C888" s="12" t="b">
        <f>IF(Crowdfunding!G887="failed", +Crowdfunding!H887)</f>
        <v>0</v>
      </c>
    </row>
    <row r="889" spans="1:3" x14ac:dyDescent="0.3">
      <c r="A889" s="12" t="b">
        <f>IF(Crowdfunding!G888="Successful",+Crowdfunding!H888)</f>
        <v>0</v>
      </c>
      <c r="C889" s="12">
        <f>IF(Crowdfunding!G888="failed", +Crowdfunding!H888)</f>
        <v>1825</v>
      </c>
    </row>
    <row r="890" spans="1:3" x14ac:dyDescent="0.3">
      <c r="A890" s="12" t="b">
        <f>IF(Crowdfunding!G889="Successful",+Crowdfunding!H889)</f>
        <v>0</v>
      </c>
      <c r="C890" s="12">
        <f>IF(Crowdfunding!G889="failed", +Crowdfunding!H889)</f>
        <v>31</v>
      </c>
    </row>
    <row r="891" spans="1:3" x14ac:dyDescent="0.3">
      <c r="A891" s="12">
        <f>IF(Crowdfunding!G890="Successful",+Crowdfunding!H890)</f>
        <v>290</v>
      </c>
      <c r="C891" s="12" t="b">
        <f>IF(Crowdfunding!G890="failed", +Crowdfunding!H890)</f>
        <v>0</v>
      </c>
    </row>
    <row r="892" spans="1:3" x14ac:dyDescent="0.3">
      <c r="A892" s="12">
        <f>IF(Crowdfunding!G891="Successful",+Crowdfunding!H891)</f>
        <v>122</v>
      </c>
      <c r="C892" s="12" t="b">
        <f>IF(Crowdfunding!G891="failed", +Crowdfunding!H891)</f>
        <v>0</v>
      </c>
    </row>
    <row r="893" spans="1:3" x14ac:dyDescent="0.3">
      <c r="A893" s="12">
        <f>IF(Crowdfunding!G892="Successful",+Crowdfunding!H892)</f>
        <v>1470</v>
      </c>
      <c r="C893" s="12" t="b">
        <f>IF(Crowdfunding!G892="failed", +Crowdfunding!H892)</f>
        <v>0</v>
      </c>
    </row>
    <row r="894" spans="1:3" x14ac:dyDescent="0.3">
      <c r="A894" s="12">
        <f>IF(Crowdfunding!G893="Successful",+Crowdfunding!H893)</f>
        <v>165</v>
      </c>
      <c r="C894" s="12" t="b">
        <f>IF(Crowdfunding!G893="failed", +Crowdfunding!H893)</f>
        <v>0</v>
      </c>
    </row>
    <row r="895" spans="1:3" x14ac:dyDescent="0.3">
      <c r="A895" s="12">
        <f>IF(Crowdfunding!G894="Successful",+Crowdfunding!H894)</f>
        <v>182</v>
      </c>
      <c r="C895" s="12" t="b">
        <f>IF(Crowdfunding!G894="failed", +Crowdfunding!H894)</f>
        <v>0</v>
      </c>
    </row>
    <row r="896" spans="1:3" x14ac:dyDescent="0.3">
      <c r="A896" s="12">
        <f>IF(Crowdfunding!G895="Successful",+Crowdfunding!H895)</f>
        <v>199</v>
      </c>
      <c r="C896" s="12" t="b">
        <f>IF(Crowdfunding!G895="failed", +Crowdfunding!H895)</f>
        <v>0</v>
      </c>
    </row>
    <row r="897" spans="1:3" x14ac:dyDescent="0.3">
      <c r="A897" s="12">
        <f>IF(Crowdfunding!G896="Successful",+Crowdfunding!H896)</f>
        <v>56</v>
      </c>
      <c r="C897" s="12" t="b">
        <f>IF(Crowdfunding!G896="failed", +Crowdfunding!H896)</f>
        <v>0</v>
      </c>
    </row>
    <row r="898" spans="1:3" x14ac:dyDescent="0.3">
      <c r="A898" s="12" t="b">
        <f>IF(Crowdfunding!G897="Successful",+Crowdfunding!H897)</f>
        <v>0</v>
      </c>
      <c r="C898" s="12">
        <f>IF(Crowdfunding!G897="failed", +Crowdfunding!H897)</f>
        <v>107</v>
      </c>
    </row>
    <row r="899" spans="1:3" x14ac:dyDescent="0.3">
      <c r="A899" s="12">
        <f>IF(Crowdfunding!G898="Successful",+Crowdfunding!H898)</f>
        <v>1460</v>
      </c>
      <c r="C899" s="12" t="b">
        <f>IF(Crowdfunding!G898="failed", +Crowdfunding!H898)</f>
        <v>0</v>
      </c>
    </row>
    <row r="900" spans="1:3" x14ac:dyDescent="0.3">
      <c r="A900" s="12" t="b">
        <f>IF(Crowdfunding!G899="Successful",+Crowdfunding!H899)</f>
        <v>0</v>
      </c>
      <c r="C900" s="12">
        <f>IF(Crowdfunding!G899="failed", +Crowdfunding!H899)</f>
        <v>27</v>
      </c>
    </row>
    <row r="901" spans="1:3" x14ac:dyDescent="0.3">
      <c r="A901" s="12" t="b">
        <f>IF(Crowdfunding!G900="Successful",+Crowdfunding!H900)</f>
        <v>0</v>
      </c>
      <c r="C901" s="12">
        <f>IF(Crowdfunding!G900="failed", +Crowdfunding!H900)</f>
        <v>1221</v>
      </c>
    </row>
    <row r="902" spans="1:3" x14ac:dyDescent="0.3">
      <c r="A902" s="12">
        <f>IF(Crowdfunding!G901="Successful",+Crowdfunding!H901)</f>
        <v>123</v>
      </c>
      <c r="C902" s="12" t="b">
        <f>IF(Crowdfunding!G901="failed", +Crowdfunding!H901)</f>
        <v>0</v>
      </c>
    </row>
    <row r="903" spans="1:3" x14ac:dyDescent="0.3">
      <c r="A903" s="12" t="b">
        <f>IF(Crowdfunding!G902="Successful",+Crowdfunding!H902)</f>
        <v>0</v>
      </c>
      <c r="C903" s="12">
        <f>IF(Crowdfunding!G902="failed", +Crowdfunding!H902)</f>
        <v>1</v>
      </c>
    </row>
    <row r="904" spans="1:3" x14ac:dyDescent="0.3">
      <c r="A904" s="12">
        <f>IF(Crowdfunding!G903="Successful",+Crowdfunding!H903)</f>
        <v>159</v>
      </c>
      <c r="C904" s="12" t="b">
        <f>IF(Crowdfunding!G903="failed", +Crowdfunding!H903)</f>
        <v>0</v>
      </c>
    </row>
    <row r="905" spans="1:3" x14ac:dyDescent="0.3">
      <c r="A905" s="12">
        <f>IF(Crowdfunding!G904="Successful",+Crowdfunding!H904)</f>
        <v>110</v>
      </c>
      <c r="C905" s="12" t="b">
        <f>IF(Crowdfunding!G904="failed", +Crowdfunding!H904)</f>
        <v>0</v>
      </c>
    </row>
    <row r="906" spans="1:3" x14ac:dyDescent="0.3">
      <c r="A906" s="12" t="b">
        <f>IF(Crowdfunding!G905="Successful",+Crowdfunding!H905)</f>
        <v>0</v>
      </c>
      <c r="C906" s="12" t="b">
        <f>IF(Crowdfunding!G905="failed", +Crowdfunding!H905)</f>
        <v>0</v>
      </c>
    </row>
    <row r="907" spans="1:3" x14ac:dyDescent="0.3">
      <c r="A907" s="12" t="b">
        <f>IF(Crowdfunding!G906="Successful",+Crowdfunding!H906)</f>
        <v>0</v>
      </c>
      <c r="C907" s="12">
        <f>IF(Crowdfunding!G906="failed", +Crowdfunding!H906)</f>
        <v>16</v>
      </c>
    </row>
    <row r="908" spans="1:3" x14ac:dyDescent="0.3">
      <c r="A908" s="12">
        <f>IF(Crowdfunding!G907="Successful",+Crowdfunding!H907)</f>
        <v>236</v>
      </c>
      <c r="C908" s="12" t="b">
        <f>IF(Crowdfunding!G907="failed", +Crowdfunding!H907)</f>
        <v>0</v>
      </c>
    </row>
    <row r="909" spans="1:3" x14ac:dyDescent="0.3">
      <c r="A909" s="12">
        <f>IF(Crowdfunding!G908="Successful",+Crowdfunding!H908)</f>
        <v>191</v>
      </c>
      <c r="C909" s="12" t="b">
        <f>IF(Crowdfunding!G908="failed", +Crowdfunding!H908)</f>
        <v>0</v>
      </c>
    </row>
    <row r="910" spans="1:3" x14ac:dyDescent="0.3">
      <c r="A910" s="12" t="b">
        <f>IF(Crowdfunding!G909="Successful",+Crowdfunding!H909)</f>
        <v>0</v>
      </c>
      <c r="C910" s="12">
        <f>IF(Crowdfunding!G909="failed", +Crowdfunding!H909)</f>
        <v>41</v>
      </c>
    </row>
    <row r="911" spans="1:3" x14ac:dyDescent="0.3">
      <c r="A911" s="12">
        <f>IF(Crowdfunding!G910="Successful",+Crowdfunding!H910)</f>
        <v>3934</v>
      </c>
      <c r="C911" s="12" t="b">
        <f>IF(Crowdfunding!G910="failed", +Crowdfunding!H910)</f>
        <v>0</v>
      </c>
    </row>
    <row r="912" spans="1:3" x14ac:dyDescent="0.3">
      <c r="A912" s="12">
        <f>IF(Crowdfunding!G911="Successful",+Crowdfunding!H911)</f>
        <v>80</v>
      </c>
      <c r="C912" s="12" t="b">
        <f>IF(Crowdfunding!G911="failed", +Crowdfunding!H911)</f>
        <v>0</v>
      </c>
    </row>
    <row r="913" spans="1:3" x14ac:dyDescent="0.3">
      <c r="A913" s="12" t="b">
        <f>IF(Crowdfunding!G912="Successful",+Crowdfunding!H912)</f>
        <v>0</v>
      </c>
      <c r="C913" s="12" t="b">
        <f>IF(Crowdfunding!G912="failed", +Crowdfunding!H912)</f>
        <v>0</v>
      </c>
    </row>
    <row r="914" spans="1:3" x14ac:dyDescent="0.3">
      <c r="A914" s="12">
        <f>IF(Crowdfunding!G913="Successful",+Crowdfunding!H913)</f>
        <v>462</v>
      </c>
      <c r="C914" s="12" t="b">
        <f>IF(Crowdfunding!G913="failed", +Crowdfunding!H913)</f>
        <v>0</v>
      </c>
    </row>
    <row r="915" spans="1:3" x14ac:dyDescent="0.3">
      <c r="A915" s="12">
        <f>IF(Crowdfunding!G914="Successful",+Crowdfunding!H914)</f>
        <v>179</v>
      </c>
      <c r="C915" s="12" t="b">
        <f>IF(Crowdfunding!G914="failed", +Crowdfunding!H914)</f>
        <v>0</v>
      </c>
    </row>
    <row r="916" spans="1:3" x14ac:dyDescent="0.3">
      <c r="A916" s="12" t="b">
        <f>IF(Crowdfunding!G915="Successful",+Crowdfunding!H915)</f>
        <v>0</v>
      </c>
      <c r="C916" s="12">
        <f>IF(Crowdfunding!G915="failed", +Crowdfunding!H915)</f>
        <v>523</v>
      </c>
    </row>
    <row r="917" spans="1:3" x14ac:dyDescent="0.3">
      <c r="A917" s="12" t="b">
        <f>IF(Crowdfunding!G916="Successful",+Crowdfunding!H916)</f>
        <v>0</v>
      </c>
      <c r="C917" s="12">
        <f>IF(Crowdfunding!G916="failed", +Crowdfunding!H916)</f>
        <v>141</v>
      </c>
    </row>
    <row r="918" spans="1:3" x14ac:dyDescent="0.3">
      <c r="A918" s="12">
        <f>IF(Crowdfunding!G917="Successful",+Crowdfunding!H917)</f>
        <v>1866</v>
      </c>
      <c r="C918" s="12" t="b">
        <f>IF(Crowdfunding!G917="failed", +Crowdfunding!H917)</f>
        <v>0</v>
      </c>
    </row>
    <row r="919" spans="1:3" x14ac:dyDescent="0.3">
      <c r="A919" s="12" t="b">
        <f>IF(Crowdfunding!G918="Successful",+Crowdfunding!H918)</f>
        <v>0</v>
      </c>
      <c r="C919" s="12">
        <f>IF(Crowdfunding!G918="failed", +Crowdfunding!H918)</f>
        <v>52</v>
      </c>
    </row>
    <row r="920" spans="1:3" x14ac:dyDescent="0.3">
      <c r="A920" s="12" t="b">
        <f>IF(Crowdfunding!G919="Successful",+Crowdfunding!H919)</f>
        <v>0</v>
      </c>
      <c r="C920" s="12" t="b">
        <f>IF(Crowdfunding!G919="failed", +Crowdfunding!H919)</f>
        <v>0</v>
      </c>
    </row>
    <row r="921" spans="1:3" x14ac:dyDescent="0.3">
      <c r="A921" s="12">
        <f>IF(Crowdfunding!G920="Successful",+Crowdfunding!H920)</f>
        <v>156</v>
      </c>
      <c r="C921" s="12" t="b">
        <f>IF(Crowdfunding!G920="failed", +Crowdfunding!H920)</f>
        <v>0</v>
      </c>
    </row>
    <row r="922" spans="1:3" x14ac:dyDescent="0.3">
      <c r="A922" s="12" t="b">
        <f>IF(Crowdfunding!G921="Successful",+Crowdfunding!H921)</f>
        <v>0</v>
      </c>
      <c r="C922" s="12">
        <f>IF(Crowdfunding!G921="failed", +Crowdfunding!H921)</f>
        <v>225</v>
      </c>
    </row>
    <row r="923" spans="1:3" x14ac:dyDescent="0.3">
      <c r="A923" s="12">
        <f>IF(Crowdfunding!G922="Successful",+Crowdfunding!H922)</f>
        <v>255</v>
      </c>
      <c r="C923" s="12" t="b">
        <f>IF(Crowdfunding!G922="failed", +Crowdfunding!H922)</f>
        <v>0</v>
      </c>
    </row>
    <row r="924" spans="1:3" x14ac:dyDescent="0.3">
      <c r="A924" s="12" t="b">
        <f>IF(Crowdfunding!G923="Successful",+Crowdfunding!H923)</f>
        <v>0</v>
      </c>
      <c r="C924" s="12">
        <f>IF(Crowdfunding!G923="failed", +Crowdfunding!H923)</f>
        <v>38</v>
      </c>
    </row>
    <row r="925" spans="1:3" x14ac:dyDescent="0.3">
      <c r="A925" s="12">
        <f>IF(Crowdfunding!G924="Successful",+Crowdfunding!H924)</f>
        <v>2261</v>
      </c>
      <c r="C925" s="12" t="b">
        <f>IF(Crowdfunding!G924="failed", +Crowdfunding!H924)</f>
        <v>0</v>
      </c>
    </row>
    <row r="926" spans="1:3" x14ac:dyDescent="0.3">
      <c r="A926" s="12">
        <f>IF(Crowdfunding!G925="Successful",+Crowdfunding!H925)</f>
        <v>40</v>
      </c>
      <c r="C926" s="12" t="b">
        <f>IF(Crowdfunding!G925="failed", +Crowdfunding!H925)</f>
        <v>0</v>
      </c>
    </row>
    <row r="927" spans="1:3" x14ac:dyDescent="0.3">
      <c r="A927" s="12">
        <f>IF(Crowdfunding!G926="Successful",+Crowdfunding!H926)</f>
        <v>2289</v>
      </c>
      <c r="C927" s="12" t="b">
        <f>IF(Crowdfunding!G926="failed", +Crowdfunding!H926)</f>
        <v>0</v>
      </c>
    </row>
    <row r="928" spans="1:3" x14ac:dyDescent="0.3">
      <c r="A928" s="12">
        <f>IF(Crowdfunding!G927="Successful",+Crowdfunding!H927)</f>
        <v>65</v>
      </c>
      <c r="C928" s="12" t="b">
        <f>IF(Crowdfunding!G927="failed", +Crowdfunding!H927)</f>
        <v>0</v>
      </c>
    </row>
    <row r="929" spans="1:3" x14ac:dyDescent="0.3">
      <c r="A929" s="12" t="b">
        <f>IF(Crowdfunding!G928="Successful",+Crowdfunding!H928)</f>
        <v>0</v>
      </c>
      <c r="C929" s="12">
        <f>IF(Crowdfunding!G928="failed", +Crowdfunding!H928)</f>
        <v>15</v>
      </c>
    </row>
    <row r="930" spans="1:3" x14ac:dyDescent="0.3">
      <c r="A930" s="12" t="b">
        <f>IF(Crowdfunding!G929="Successful",+Crowdfunding!H929)</f>
        <v>0</v>
      </c>
      <c r="C930" s="12">
        <f>IF(Crowdfunding!G929="failed", +Crowdfunding!H929)</f>
        <v>37</v>
      </c>
    </row>
    <row r="931" spans="1:3" x14ac:dyDescent="0.3">
      <c r="A931" s="12">
        <f>IF(Crowdfunding!G930="Successful",+Crowdfunding!H930)</f>
        <v>3777</v>
      </c>
      <c r="C931" s="12" t="b">
        <f>IF(Crowdfunding!G930="failed", +Crowdfunding!H930)</f>
        <v>0</v>
      </c>
    </row>
    <row r="932" spans="1:3" x14ac:dyDescent="0.3">
      <c r="A932" s="12">
        <f>IF(Crowdfunding!G931="Successful",+Crowdfunding!H931)</f>
        <v>184</v>
      </c>
      <c r="C932" s="12" t="b">
        <f>IF(Crowdfunding!G931="failed", +Crowdfunding!H931)</f>
        <v>0</v>
      </c>
    </row>
    <row r="933" spans="1:3" x14ac:dyDescent="0.3">
      <c r="A933" s="12">
        <f>IF(Crowdfunding!G932="Successful",+Crowdfunding!H932)</f>
        <v>85</v>
      </c>
      <c r="C933" s="12" t="b">
        <f>IF(Crowdfunding!G932="failed", +Crowdfunding!H932)</f>
        <v>0</v>
      </c>
    </row>
    <row r="934" spans="1:3" x14ac:dyDescent="0.3">
      <c r="A934" s="12" t="b">
        <f>IF(Crowdfunding!G933="Successful",+Crowdfunding!H933)</f>
        <v>0</v>
      </c>
      <c r="C934" s="12">
        <f>IF(Crowdfunding!G933="failed", +Crowdfunding!H933)</f>
        <v>112</v>
      </c>
    </row>
    <row r="935" spans="1:3" x14ac:dyDescent="0.3">
      <c r="A935" s="12">
        <f>IF(Crowdfunding!G934="Successful",+Crowdfunding!H934)</f>
        <v>144</v>
      </c>
      <c r="C935" s="12" t="b">
        <f>IF(Crowdfunding!G934="failed", +Crowdfunding!H934)</f>
        <v>0</v>
      </c>
    </row>
    <row r="936" spans="1:3" x14ac:dyDescent="0.3">
      <c r="A936" s="12">
        <f>IF(Crowdfunding!G935="Successful",+Crowdfunding!H935)</f>
        <v>1902</v>
      </c>
      <c r="C936" s="12" t="b">
        <f>IF(Crowdfunding!G935="failed", +Crowdfunding!H935)</f>
        <v>0</v>
      </c>
    </row>
    <row r="937" spans="1:3" x14ac:dyDescent="0.3">
      <c r="A937" s="12">
        <f>IF(Crowdfunding!G936="Successful",+Crowdfunding!H936)</f>
        <v>105</v>
      </c>
      <c r="C937" s="12" t="b">
        <f>IF(Crowdfunding!G936="failed", +Crowdfunding!H936)</f>
        <v>0</v>
      </c>
    </row>
    <row r="938" spans="1:3" x14ac:dyDescent="0.3">
      <c r="A938" s="12">
        <f>IF(Crowdfunding!G937="Successful",+Crowdfunding!H937)</f>
        <v>132</v>
      </c>
      <c r="C938" s="12" t="b">
        <f>IF(Crowdfunding!G937="failed", +Crowdfunding!H937)</f>
        <v>0</v>
      </c>
    </row>
    <row r="939" spans="1:3" x14ac:dyDescent="0.3">
      <c r="A939" s="12" t="b">
        <f>IF(Crowdfunding!G938="Successful",+Crowdfunding!H938)</f>
        <v>0</v>
      </c>
      <c r="C939" s="12">
        <f>IF(Crowdfunding!G938="failed", +Crowdfunding!H938)</f>
        <v>21</v>
      </c>
    </row>
    <row r="940" spans="1:3" x14ac:dyDescent="0.3">
      <c r="A940" s="12" t="b">
        <f>IF(Crowdfunding!G939="Successful",+Crowdfunding!H939)</f>
        <v>0</v>
      </c>
      <c r="C940" s="12" t="b">
        <f>IF(Crowdfunding!G939="failed", +Crowdfunding!H939)</f>
        <v>0</v>
      </c>
    </row>
    <row r="941" spans="1:3" x14ac:dyDescent="0.3">
      <c r="A941" s="12">
        <f>IF(Crowdfunding!G940="Successful",+Crowdfunding!H940)</f>
        <v>96</v>
      </c>
      <c r="C941" s="12" t="b">
        <f>IF(Crowdfunding!G940="failed", +Crowdfunding!H940)</f>
        <v>0</v>
      </c>
    </row>
    <row r="942" spans="1:3" x14ac:dyDescent="0.3">
      <c r="A942" s="12" t="b">
        <f>IF(Crowdfunding!G941="Successful",+Crowdfunding!H941)</f>
        <v>0</v>
      </c>
      <c r="C942" s="12">
        <f>IF(Crowdfunding!G941="failed", +Crowdfunding!H941)</f>
        <v>67</v>
      </c>
    </row>
    <row r="943" spans="1:3" x14ac:dyDescent="0.3">
      <c r="A943" s="12" t="b">
        <f>IF(Crowdfunding!G942="Successful",+Crowdfunding!H942)</f>
        <v>0</v>
      </c>
      <c r="C943" s="12" t="b">
        <f>IF(Crowdfunding!G942="failed", +Crowdfunding!H942)</f>
        <v>0</v>
      </c>
    </row>
    <row r="944" spans="1:3" x14ac:dyDescent="0.3">
      <c r="A944" s="12" t="b">
        <f>IF(Crowdfunding!G943="Successful",+Crowdfunding!H943)</f>
        <v>0</v>
      </c>
      <c r="C944" s="12">
        <f>IF(Crowdfunding!G943="failed", +Crowdfunding!H943)</f>
        <v>78</v>
      </c>
    </row>
    <row r="945" spans="1:3" x14ac:dyDescent="0.3">
      <c r="A945" s="12" t="b">
        <f>IF(Crowdfunding!G944="Successful",+Crowdfunding!H944)</f>
        <v>0</v>
      </c>
      <c r="C945" s="12">
        <f>IF(Crowdfunding!G944="failed", +Crowdfunding!H944)</f>
        <v>67</v>
      </c>
    </row>
    <row r="946" spans="1:3" x14ac:dyDescent="0.3">
      <c r="A946" s="12">
        <f>IF(Crowdfunding!G945="Successful",+Crowdfunding!H945)</f>
        <v>114</v>
      </c>
      <c r="C946" s="12" t="b">
        <f>IF(Crowdfunding!G945="failed", +Crowdfunding!H945)</f>
        <v>0</v>
      </c>
    </row>
    <row r="947" spans="1:3" x14ac:dyDescent="0.3">
      <c r="A947" s="12" t="b">
        <f>IF(Crowdfunding!G946="Successful",+Crowdfunding!H946)</f>
        <v>0</v>
      </c>
      <c r="C947" s="12">
        <f>IF(Crowdfunding!G946="failed", +Crowdfunding!H946)</f>
        <v>263</v>
      </c>
    </row>
    <row r="948" spans="1:3" x14ac:dyDescent="0.3">
      <c r="A948" s="12" t="b">
        <f>IF(Crowdfunding!G947="Successful",+Crowdfunding!H947)</f>
        <v>0</v>
      </c>
      <c r="C948" s="12">
        <f>IF(Crowdfunding!G947="failed", +Crowdfunding!H947)</f>
        <v>1691</v>
      </c>
    </row>
    <row r="949" spans="1:3" x14ac:dyDescent="0.3">
      <c r="A949" s="12" t="b">
        <f>IF(Crowdfunding!G948="Successful",+Crowdfunding!H948)</f>
        <v>0</v>
      </c>
      <c r="C949" s="12">
        <f>IF(Crowdfunding!G948="failed", +Crowdfunding!H948)</f>
        <v>181</v>
      </c>
    </row>
    <row r="950" spans="1:3" x14ac:dyDescent="0.3">
      <c r="A950" s="12" t="b">
        <f>IF(Crowdfunding!G949="Successful",+Crowdfunding!H949)</f>
        <v>0</v>
      </c>
      <c r="C950" s="12">
        <f>IF(Crowdfunding!G949="failed", +Crowdfunding!H949)</f>
        <v>13</v>
      </c>
    </row>
    <row r="951" spans="1:3" x14ac:dyDescent="0.3">
      <c r="A951" s="12" t="b">
        <f>IF(Crowdfunding!G950="Successful",+Crowdfunding!H950)</f>
        <v>0</v>
      </c>
      <c r="C951" s="12" t="b">
        <f>IF(Crowdfunding!G950="failed", +Crowdfunding!H950)</f>
        <v>0</v>
      </c>
    </row>
    <row r="952" spans="1:3" x14ac:dyDescent="0.3">
      <c r="A952" s="12">
        <f>IF(Crowdfunding!G951="Successful",+Crowdfunding!H951)</f>
        <v>203</v>
      </c>
      <c r="C952" s="12" t="b">
        <f>IF(Crowdfunding!G951="failed", +Crowdfunding!H951)</f>
        <v>0</v>
      </c>
    </row>
    <row r="953" spans="1:3" x14ac:dyDescent="0.3">
      <c r="A953" s="12" t="b">
        <f>IF(Crowdfunding!G952="Successful",+Crowdfunding!H952)</f>
        <v>0</v>
      </c>
      <c r="C953" s="12">
        <f>IF(Crowdfunding!G952="failed", +Crowdfunding!H952)</f>
        <v>1</v>
      </c>
    </row>
    <row r="954" spans="1:3" x14ac:dyDescent="0.3">
      <c r="A954" s="12">
        <f>IF(Crowdfunding!G953="Successful",+Crowdfunding!H953)</f>
        <v>1559</v>
      </c>
      <c r="C954" s="12" t="b">
        <f>IF(Crowdfunding!G953="failed", +Crowdfunding!H953)</f>
        <v>0</v>
      </c>
    </row>
    <row r="955" spans="1:3" x14ac:dyDescent="0.3">
      <c r="A955" s="12" t="b">
        <f>IF(Crowdfunding!G954="Successful",+Crowdfunding!H954)</f>
        <v>0</v>
      </c>
      <c r="C955" s="12" t="b">
        <f>IF(Crowdfunding!G954="failed", +Crowdfunding!H954)</f>
        <v>0</v>
      </c>
    </row>
    <row r="956" spans="1:3" x14ac:dyDescent="0.3">
      <c r="A956" s="12" t="b">
        <f>IF(Crowdfunding!G955="Successful",+Crowdfunding!H955)</f>
        <v>0</v>
      </c>
      <c r="C956" s="12">
        <f>IF(Crowdfunding!G955="failed", +Crowdfunding!H955)</f>
        <v>21</v>
      </c>
    </row>
    <row r="957" spans="1:3" x14ac:dyDescent="0.3">
      <c r="A957" s="12">
        <f>IF(Crowdfunding!G956="Successful",+Crowdfunding!H956)</f>
        <v>1548</v>
      </c>
      <c r="C957" s="12" t="b">
        <f>IF(Crowdfunding!G956="failed", +Crowdfunding!H956)</f>
        <v>0</v>
      </c>
    </row>
    <row r="958" spans="1:3" x14ac:dyDescent="0.3">
      <c r="A958" s="12">
        <f>IF(Crowdfunding!G957="Successful",+Crowdfunding!H957)</f>
        <v>80</v>
      </c>
      <c r="C958" s="12" t="b">
        <f>IF(Crowdfunding!G957="failed", +Crowdfunding!H957)</f>
        <v>0</v>
      </c>
    </row>
    <row r="959" spans="1:3" x14ac:dyDescent="0.3">
      <c r="A959" s="12" t="b">
        <f>IF(Crowdfunding!G958="Successful",+Crowdfunding!H958)</f>
        <v>0</v>
      </c>
      <c r="C959" s="12">
        <f>IF(Crowdfunding!G958="failed", +Crowdfunding!H958)</f>
        <v>830</v>
      </c>
    </row>
    <row r="960" spans="1:3" x14ac:dyDescent="0.3">
      <c r="A960" s="12">
        <f>IF(Crowdfunding!G959="Successful",+Crowdfunding!H959)</f>
        <v>131</v>
      </c>
      <c r="C960" s="12" t="b">
        <f>IF(Crowdfunding!G959="failed", +Crowdfunding!H959)</f>
        <v>0</v>
      </c>
    </row>
    <row r="961" spans="1:3" x14ac:dyDescent="0.3">
      <c r="A961" s="12">
        <f>IF(Crowdfunding!G960="Successful",+Crowdfunding!H960)</f>
        <v>112</v>
      </c>
      <c r="C961" s="12" t="b">
        <f>IF(Crowdfunding!G960="failed", +Crowdfunding!H960)</f>
        <v>0</v>
      </c>
    </row>
    <row r="962" spans="1:3" x14ac:dyDescent="0.3">
      <c r="A962" s="12" t="b">
        <f>IF(Crowdfunding!G961="Successful",+Crowdfunding!H961)</f>
        <v>0</v>
      </c>
      <c r="C962" s="12">
        <f>IF(Crowdfunding!G961="failed", +Crowdfunding!H961)</f>
        <v>130</v>
      </c>
    </row>
    <row r="963" spans="1:3" x14ac:dyDescent="0.3">
      <c r="A963" s="12" t="b">
        <f>IF(Crowdfunding!G962="Successful",+Crowdfunding!H962)</f>
        <v>0</v>
      </c>
      <c r="C963" s="12">
        <f>IF(Crowdfunding!G962="failed", +Crowdfunding!H962)</f>
        <v>55</v>
      </c>
    </row>
    <row r="964" spans="1:3" x14ac:dyDescent="0.3">
      <c r="A964" s="12">
        <f>IF(Crowdfunding!G963="Successful",+Crowdfunding!H963)</f>
        <v>155</v>
      </c>
      <c r="C964" s="12" t="b">
        <f>IF(Crowdfunding!G963="failed", +Crowdfunding!H963)</f>
        <v>0</v>
      </c>
    </row>
    <row r="965" spans="1:3" x14ac:dyDescent="0.3">
      <c r="A965" s="12">
        <f>IF(Crowdfunding!G964="Successful",+Crowdfunding!H964)</f>
        <v>266</v>
      </c>
      <c r="C965" s="12" t="b">
        <f>IF(Crowdfunding!G964="failed", +Crowdfunding!H964)</f>
        <v>0</v>
      </c>
    </row>
    <row r="966" spans="1:3" x14ac:dyDescent="0.3">
      <c r="A966" s="12" t="b">
        <f>IF(Crowdfunding!G965="Successful",+Crowdfunding!H965)</f>
        <v>0</v>
      </c>
      <c r="C966" s="12">
        <f>IF(Crowdfunding!G965="failed", +Crowdfunding!H965)</f>
        <v>114</v>
      </c>
    </row>
    <row r="967" spans="1:3" x14ac:dyDescent="0.3">
      <c r="A967" s="12">
        <f>IF(Crowdfunding!G966="Successful",+Crowdfunding!H966)</f>
        <v>155</v>
      </c>
      <c r="C967" s="12" t="b">
        <f>IF(Crowdfunding!G966="failed", +Crowdfunding!H966)</f>
        <v>0</v>
      </c>
    </row>
    <row r="968" spans="1:3" x14ac:dyDescent="0.3">
      <c r="A968" s="12">
        <f>IF(Crowdfunding!G967="Successful",+Crowdfunding!H967)</f>
        <v>207</v>
      </c>
      <c r="C968" s="12" t="b">
        <f>IF(Crowdfunding!G967="failed", +Crowdfunding!H967)</f>
        <v>0</v>
      </c>
    </row>
    <row r="969" spans="1:3" x14ac:dyDescent="0.3">
      <c r="A969" s="12">
        <f>IF(Crowdfunding!G968="Successful",+Crowdfunding!H968)</f>
        <v>245</v>
      </c>
      <c r="C969" s="12" t="b">
        <f>IF(Crowdfunding!G968="failed", +Crowdfunding!H968)</f>
        <v>0</v>
      </c>
    </row>
    <row r="970" spans="1:3" x14ac:dyDescent="0.3">
      <c r="A970" s="12">
        <f>IF(Crowdfunding!G969="Successful",+Crowdfunding!H969)</f>
        <v>1573</v>
      </c>
      <c r="C970" s="12" t="b">
        <f>IF(Crowdfunding!G969="failed", +Crowdfunding!H969)</f>
        <v>0</v>
      </c>
    </row>
    <row r="971" spans="1:3" x14ac:dyDescent="0.3">
      <c r="A971" s="12">
        <f>IF(Crowdfunding!G970="Successful",+Crowdfunding!H970)</f>
        <v>114</v>
      </c>
      <c r="C971" s="12" t="b">
        <f>IF(Crowdfunding!G970="failed", +Crowdfunding!H970)</f>
        <v>0</v>
      </c>
    </row>
    <row r="972" spans="1:3" x14ac:dyDescent="0.3">
      <c r="A972" s="12">
        <f>IF(Crowdfunding!G971="Successful",+Crowdfunding!H971)</f>
        <v>93</v>
      </c>
      <c r="C972" s="12" t="b">
        <f>IF(Crowdfunding!G971="failed", +Crowdfunding!H971)</f>
        <v>0</v>
      </c>
    </row>
    <row r="973" spans="1:3" x14ac:dyDescent="0.3">
      <c r="A973" s="12" t="b">
        <f>IF(Crowdfunding!G972="Successful",+Crowdfunding!H972)</f>
        <v>0</v>
      </c>
      <c r="C973" s="12">
        <f>IF(Crowdfunding!G972="failed", +Crowdfunding!H972)</f>
        <v>594</v>
      </c>
    </row>
    <row r="974" spans="1:3" x14ac:dyDescent="0.3">
      <c r="A974" s="12" t="b">
        <f>IF(Crowdfunding!G973="Successful",+Crowdfunding!H973)</f>
        <v>0</v>
      </c>
      <c r="C974" s="12">
        <f>IF(Crowdfunding!G973="failed", +Crowdfunding!H973)</f>
        <v>24</v>
      </c>
    </row>
    <row r="975" spans="1:3" x14ac:dyDescent="0.3">
      <c r="A975" s="12">
        <f>IF(Crowdfunding!G974="Successful",+Crowdfunding!H974)</f>
        <v>1681</v>
      </c>
      <c r="C975" s="12" t="b">
        <f>IF(Crowdfunding!G974="failed", +Crowdfunding!H974)</f>
        <v>0</v>
      </c>
    </row>
    <row r="976" spans="1:3" x14ac:dyDescent="0.3">
      <c r="A976" s="12" t="b">
        <f>IF(Crowdfunding!G975="Successful",+Crowdfunding!H975)</f>
        <v>0</v>
      </c>
      <c r="C976" s="12">
        <f>IF(Crowdfunding!G975="failed", +Crowdfunding!H975)</f>
        <v>252</v>
      </c>
    </row>
    <row r="977" spans="1:3" x14ac:dyDescent="0.3">
      <c r="A977" s="12">
        <f>IF(Crowdfunding!G976="Successful",+Crowdfunding!H976)</f>
        <v>32</v>
      </c>
      <c r="C977" s="12" t="b">
        <f>IF(Crowdfunding!G976="failed", +Crowdfunding!H976)</f>
        <v>0</v>
      </c>
    </row>
    <row r="978" spans="1:3" x14ac:dyDescent="0.3">
      <c r="A978" s="12">
        <f>IF(Crowdfunding!G977="Successful",+Crowdfunding!H977)</f>
        <v>135</v>
      </c>
      <c r="C978" s="12" t="b">
        <f>IF(Crowdfunding!G977="failed", +Crowdfunding!H977)</f>
        <v>0</v>
      </c>
    </row>
    <row r="979" spans="1:3" x14ac:dyDescent="0.3">
      <c r="A979" s="12">
        <f>IF(Crowdfunding!G978="Successful",+Crowdfunding!H978)</f>
        <v>140</v>
      </c>
      <c r="C979" s="12" t="b">
        <f>IF(Crowdfunding!G978="failed", +Crowdfunding!H978)</f>
        <v>0</v>
      </c>
    </row>
    <row r="980" spans="1:3" x14ac:dyDescent="0.3">
      <c r="A980" s="12" t="b">
        <f>IF(Crowdfunding!G979="Successful",+Crowdfunding!H979)</f>
        <v>0</v>
      </c>
      <c r="C980" s="12">
        <f>IF(Crowdfunding!G979="failed", +Crowdfunding!H979)</f>
        <v>67</v>
      </c>
    </row>
    <row r="981" spans="1:3" x14ac:dyDescent="0.3">
      <c r="A981" s="12">
        <f>IF(Crowdfunding!G980="Successful",+Crowdfunding!H980)</f>
        <v>92</v>
      </c>
      <c r="C981" s="12" t="b">
        <f>IF(Crowdfunding!G980="failed", +Crowdfunding!H980)</f>
        <v>0</v>
      </c>
    </row>
    <row r="982" spans="1:3" x14ac:dyDescent="0.3">
      <c r="A982" s="12">
        <f>IF(Crowdfunding!G981="Successful",+Crowdfunding!H981)</f>
        <v>1015</v>
      </c>
      <c r="C982" s="12" t="b">
        <f>IF(Crowdfunding!G981="failed", +Crowdfunding!H981)</f>
        <v>0</v>
      </c>
    </row>
    <row r="983" spans="1:3" x14ac:dyDescent="0.3">
      <c r="A983" s="12" t="b">
        <f>IF(Crowdfunding!G982="Successful",+Crowdfunding!H982)</f>
        <v>0</v>
      </c>
      <c r="C983" s="12">
        <f>IF(Crowdfunding!G982="failed", +Crowdfunding!H982)</f>
        <v>742</v>
      </c>
    </row>
    <row r="984" spans="1:3" x14ac:dyDescent="0.3">
      <c r="A984" s="12">
        <f>IF(Crowdfunding!G983="Successful",+Crowdfunding!H983)</f>
        <v>323</v>
      </c>
      <c r="C984" s="12" t="b">
        <f>IF(Crowdfunding!G983="failed", +Crowdfunding!H983)</f>
        <v>0</v>
      </c>
    </row>
    <row r="985" spans="1:3" x14ac:dyDescent="0.3">
      <c r="A985" s="12" t="b">
        <f>IF(Crowdfunding!G984="Successful",+Crowdfunding!H984)</f>
        <v>0</v>
      </c>
      <c r="C985" s="12">
        <f>IF(Crowdfunding!G984="failed", +Crowdfunding!H984)</f>
        <v>75</v>
      </c>
    </row>
    <row r="986" spans="1:3" x14ac:dyDescent="0.3">
      <c r="A986" s="12">
        <f>IF(Crowdfunding!G985="Successful",+Crowdfunding!H985)</f>
        <v>2326</v>
      </c>
      <c r="C986" s="12" t="b">
        <f>IF(Crowdfunding!G985="failed", +Crowdfunding!H985)</f>
        <v>0</v>
      </c>
    </row>
    <row r="987" spans="1:3" x14ac:dyDescent="0.3">
      <c r="A987" s="12">
        <f>IF(Crowdfunding!G986="Successful",+Crowdfunding!H986)</f>
        <v>381</v>
      </c>
      <c r="C987" s="12" t="b">
        <f>IF(Crowdfunding!G986="failed", +Crowdfunding!H986)</f>
        <v>0</v>
      </c>
    </row>
    <row r="988" spans="1:3" x14ac:dyDescent="0.3">
      <c r="A988" s="12" t="b">
        <f>IF(Crowdfunding!G987="Successful",+Crowdfunding!H987)</f>
        <v>0</v>
      </c>
      <c r="C988" s="12">
        <f>IF(Crowdfunding!G987="failed", +Crowdfunding!H987)</f>
        <v>4405</v>
      </c>
    </row>
    <row r="989" spans="1:3" x14ac:dyDescent="0.3">
      <c r="A989" s="12" t="b">
        <f>IF(Crowdfunding!G988="Successful",+Crowdfunding!H988)</f>
        <v>0</v>
      </c>
      <c r="C989" s="12">
        <f>IF(Crowdfunding!G988="failed", +Crowdfunding!H988)</f>
        <v>92</v>
      </c>
    </row>
    <row r="990" spans="1:3" x14ac:dyDescent="0.3">
      <c r="A990" s="12">
        <f>IF(Crowdfunding!G989="Successful",+Crowdfunding!H989)</f>
        <v>480</v>
      </c>
      <c r="C990" s="12" t="b">
        <f>IF(Crowdfunding!G989="failed", +Crowdfunding!H989)</f>
        <v>0</v>
      </c>
    </row>
    <row r="991" spans="1:3" x14ac:dyDescent="0.3">
      <c r="A991" s="12" t="b">
        <f>IF(Crowdfunding!G990="Successful",+Crowdfunding!H990)</f>
        <v>0</v>
      </c>
      <c r="C991" s="12">
        <f>IF(Crowdfunding!G990="failed", +Crowdfunding!H990)</f>
        <v>64</v>
      </c>
    </row>
    <row r="992" spans="1:3" x14ac:dyDescent="0.3">
      <c r="A992" s="12">
        <f>IF(Crowdfunding!G991="Successful",+Crowdfunding!H991)</f>
        <v>226</v>
      </c>
      <c r="C992" s="12" t="b">
        <f>IF(Crowdfunding!G991="failed", +Crowdfunding!H991)</f>
        <v>0</v>
      </c>
    </row>
    <row r="993" spans="1:3" x14ac:dyDescent="0.3">
      <c r="A993" s="12" t="b">
        <f>IF(Crowdfunding!G992="Successful",+Crowdfunding!H992)</f>
        <v>0</v>
      </c>
      <c r="C993" s="12">
        <f>IF(Crowdfunding!G992="failed", +Crowdfunding!H992)</f>
        <v>64</v>
      </c>
    </row>
    <row r="994" spans="1:3" x14ac:dyDescent="0.3">
      <c r="A994" s="12">
        <f>IF(Crowdfunding!G993="Successful",+Crowdfunding!H993)</f>
        <v>241</v>
      </c>
      <c r="C994" s="12" t="b">
        <f>IF(Crowdfunding!G993="failed", +Crowdfunding!H993)</f>
        <v>0</v>
      </c>
    </row>
    <row r="995" spans="1:3" x14ac:dyDescent="0.3">
      <c r="A995" s="12">
        <f>IF(Crowdfunding!G994="Successful",+Crowdfunding!H994)</f>
        <v>132</v>
      </c>
      <c r="C995" s="12" t="b">
        <f>IF(Crowdfunding!G994="failed", +Crowdfunding!H994)</f>
        <v>0</v>
      </c>
    </row>
    <row r="996" spans="1:3" x14ac:dyDescent="0.3">
      <c r="A996" s="12" t="b">
        <f>IF(Crowdfunding!G995="Successful",+Crowdfunding!H995)</f>
        <v>0</v>
      </c>
      <c r="C996" s="12" t="b">
        <f>IF(Crowdfunding!G995="failed", +Crowdfunding!H995)</f>
        <v>0</v>
      </c>
    </row>
    <row r="997" spans="1:3" x14ac:dyDescent="0.3">
      <c r="A997" s="12" t="b">
        <f>IF(Crowdfunding!G996="Successful",+Crowdfunding!H996)</f>
        <v>0</v>
      </c>
      <c r="C997" s="12">
        <f>IF(Crowdfunding!G996="failed", +Crowdfunding!H996)</f>
        <v>842</v>
      </c>
    </row>
    <row r="998" spans="1:3" x14ac:dyDescent="0.3">
      <c r="A998" s="12">
        <f>IF(Crowdfunding!G997="Successful",+Crowdfunding!H997)</f>
        <v>2043</v>
      </c>
      <c r="C998" s="12" t="b">
        <f>IF(Crowdfunding!G997="failed", +Crowdfunding!H997)</f>
        <v>0</v>
      </c>
    </row>
    <row r="999" spans="1:3" x14ac:dyDescent="0.3">
      <c r="A999" s="12" t="b">
        <f>IF(Crowdfunding!G998="Successful",+Crowdfunding!H998)</f>
        <v>0</v>
      </c>
      <c r="C999" s="12">
        <f>IF(Crowdfunding!G998="failed", +Crowdfunding!H998)</f>
        <v>112</v>
      </c>
    </row>
    <row r="1000" spans="1:3" x14ac:dyDescent="0.3">
      <c r="A1000" s="12" t="b">
        <f>IF(Crowdfunding!G999="Successful",+Crowdfunding!H999)</f>
        <v>0</v>
      </c>
      <c r="C1000" s="12" t="b">
        <f>IF(Crowdfunding!G999="failed", +Crowdfunding!H999)</f>
        <v>0</v>
      </c>
    </row>
    <row r="1001" spans="1:3" x14ac:dyDescent="0.3">
      <c r="A1001" s="12" t="b">
        <f>IF(Crowdfunding!G1000="Successful",+Crowdfunding!H1000)</f>
        <v>0</v>
      </c>
      <c r="C1001" s="12">
        <f>IF(Crowdfunding!G1000="failed", +Crowdfunding!H1000)</f>
        <v>374</v>
      </c>
    </row>
    <row r="1002" spans="1:3" x14ac:dyDescent="0.3">
      <c r="A1002" s="12" t="b">
        <f>IF(Crowdfunding!G1001="Successful",+Crowdfunding!H1001)</f>
        <v>0</v>
      </c>
      <c r="C1002" s="12" t="b">
        <f>IF(Crowdfunding!G1001="failed", +Crowdfunding!H1001)</f>
        <v>0</v>
      </c>
    </row>
    <row r="1003" spans="1:3" x14ac:dyDescent="0.3">
      <c r="A1003" s="12" t="b">
        <f>IF(Crowdfunding!G1002="Successful",+Crowdfunding!H1002)</f>
        <v>0</v>
      </c>
      <c r="C1003" s="12" t="b">
        <f>IF(Crowdfunding!G1002="failed", +Crowdfunding!H1002)</f>
        <v>0</v>
      </c>
    </row>
  </sheetData>
  <autoFilter ref="A2:C1003" xr:uid="{03D63D9E-3F00-49C6-A93E-BE14C6CD0DA6}"/>
  <sortState xmlns:xlrd2="http://schemas.microsoft.com/office/spreadsheetml/2017/richdata2" ref="G2:G1003">
    <sortCondition ref="G1:G1003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</vt:lpstr>
      <vt:lpstr>Sub Category</vt:lpstr>
      <vt:lpstr>Date Created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Carrie Work</cp:lastModifiedBy>
  <dcterms:created xsi:type="dcterms:W3CDTF">2021-09-29T18:52:28Z</dcterms:created>
  <dcterms:modified xsi:type="dcterms:W3CDTF">2023-03-18T21:11:10Z</dcterms:modified>
</cp:coreProperties>
</file>