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cjcollins-my.sharepoint.com/personal/chris_cjcollins_tech/Documents/"/>
    </mc:Choice>
  </mc:AlternateContent>
  <xr:revisionPtr revIDLastSave="1206" documentId="8_{44025457-294A-4AEF-9649-5D5D3CC58284}" xr6:coauthVersionLast="47" xr6:coauthVersionMax="47" xr10:uidLastSave="{5A990711-7EA1-410C-B864-CE67E9F2A20E}"/>
  <bookViews>
    <workbookView xWindow="-120" yWindow="-120" windowWidth="38640" windowHeight="15720" activeTab="1" xr2:uid="{00000000-000D-0000-FFFF-FFFF00000000}"/>
  </bookViews>
  <sheets>
    <sheet name="Instructions" sheetId="13" r:id="rId1"/>
    <sheet name="Risk" sheetId="1" r:id="rId2"/>
    <sheet name="AssessInherent" sheetId="11" r:id="rId3"/>
    <sheet name="AsessResidual" sheetId="12" r:id="rId4"/>
    <sheet name="Assets" sheetId="4" r:id="rId5"/>
    <sheet name="Stakeholders" sheetId="5" r:id="rId6"/>
    <sheet name="lkOWASPRA" sheetId="10" r:id="rId7"/>
    <sheet name="lkControlType" sheetId="7" r:id="rId8"/>
    <sheet name="lkRating" sheetId="6" r:id="rId9"/>
    <sheet name="Indicators" sheetId="9" state="hidden" r:id="rId10"/>
  </sheets>
  <definedNames>
    <definedName name="_xlnm._FilterDatabase" localSheetId="1" hidden="1">Risk!$C$3:$I$960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2" l="1"/>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C30" i="12"/>
  <c r="B30" i="12"/>
  <c r="A30" i="12"/>
  <c r="C29" i="12"/>
  <c r="B29" i="12"/>
  <c r="A29" i="12"/>
  <c r="C28" i="12"/>
  <c r="B28" i="12"/>
  <c r="A28" i="12"/>
  <c r="C27" i="12"/>
  <c r="B27" i="12"/>
  <c r="A27" i="12"/>
  <c r="C26" i="12"/>
  <c r="B26" i="12"/>
  <c r="A26" i="12"/>
  <c r="C25" i="12"/>
  <c r="B25" i="12"/>
  <c r="A25" i="12"/>
  <c r="C24" i="12"/>
  <c r="B24" i="12"/>
  <c r="A24" i="12"/>
  <c r="C23" i="12"/>
  <c r="B23" i="12"/>
  <c r="A23" i="12"/>
  <c r="C22" i="12"/>
  <c r="B22" i="12"/>
  <c r="A22" i="12"/>
  <c r="C21" i="12"/>
  <c r="B21" i="12"/>
  <c r="A21" i="12"/>
  <c r="C20" i="12"/>
  <c r="B20" i="12"/>
  <c r="A20" i="12"/>
  <c r="C19" i="12"/>
  <c r="B19" i="12"/>
  <c r="A19" i="12"/>
  <c r="C18" i="12"/>
  <c r="B18" i="12"/>
  <c r="A18" i="12"/>
  <c r="C17" i="12"/>
  <c r="B17" i="12"/>
  <c r="A17" i="12"/>
  <c r="C16" i="12"/>
  <c r="B16" i="12"/>
  <c r="A16" i="12"/>
  <c r="C15" i="12"/>
  <c r="B15" i="12"/>
  <c r="A15" i="12"/>
  <c r="C14" i="12"/>
  <c r="B14" i="12"/>
  <c r="A14" i="12"/>
  <c r="C13" i="12"/>
  <c r="B13" i="12"/>
  <c r="A13" i="12"/>
  <c r="C12" i="12"/>
  <c r="B12" i="12"/>
  <c r="A12" i="12"/>
  <c r="C11" i="12"/>
  <c r="B11" i="12"/>
  <c r="A11" i="12"/>
  <c r="C10" i="12"/>
  <c r="B10" i="12"/>
  <c r="A10" i="12"/>
  <c r="C9" i="12"/>
  <c r="B9" i="12"/>
  <c r="A9" i="12"/>
  <c r="C8" i="12"/>
  <c r="B8" i="12"/>
  <c r="A8" i="12"/>
  <c r="C7" i="12"/>
  <c r="B7" i="12"/>
  <c r="A7" i="12"/>
  <c r="C6" i="12"/>
  <c r="B6" i="12"/>
  <c r="A6" i="12"/>
  <c r="C5" i="12"/>
  <c r="B5" i="12"/>
  <c r="A5" i="12"/>
  <c r="C4" i="12"/>
  <c r="B4" i="12"/>
  <c r="A4" i="12"/>
  <c r="C30" i="11"/>
  <c r="B30" i="11"/>
  <c r="A30" i="11"/>
  <c r="C29" i="11"/>
  <c r="B29" i="11"/>
  <c r="A29" i="11"/>
  <c r="C28" i="11"/>
  <c r="B28" i="11"/>
  <c r="A28" i="11"/>
  <c r="C27" i="11"/>
  <c r="B27" i="11"/>
  <c r="A27" i="11"/>
  <c r="C26" i="11"/>
  <c r="B26" i="11"/>
  <c r="A26" i="11"/>
  <c r="C25" i="11"/>
  <c r="B25" i="11"/>
  <c r="A25" i="11"/>
  <c r="C24" i="11"/>
  <c r="B24" i="11"/>
  <c r="A24" i="11"/>
  <c r="C23" i="11"/>
  <c r="B23" i="11"/>
  <c r="A23" i="11"/>
  <c r="C22" i="11"/>
  <c r="B22" i="11"/>
  <c r="A22" i="11"/>
  <c r="C21" i="11"/>
  <c r="B21" i="11"/>
  <c r="A21" i="11"/>
  <c r="C20" i="11"/>
  <c r="B20" i="11"/>
  <c r="A20" i="11"/>
  <c r="C19" i="11"/>
  <c r="B19" i="11"/>
  <c r="A19" i="11"/>
  <c r="C18" i="11"/>
  <c r="B18" i="11"/>
  <c r="A18" i="11"/>
  <c r="C17" i="11"/>
  <c r="B17" i="11"/>
  <c r="A17" i="11"/>
  <c r="C16" i="11"/>
  <c r="B16" i="11"/>
  <c r="A16" i="11"/>
  <c r="C15"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C4" i="11"/>
  <c r="B4" i="11"/>
  <c r="A4" i="11"/>
  <c r="D29" i="1"/>
  <c r="F23" i="1"/>
  <c r="D21" i="1"/>
  <c r="D13" i="1"/>
  <c r="X30" i="11"/>
  <c r="S30" i="11"/>
  <c r="Y30" i="11" s="1"/>
  <c r="M30" i="11"/>
  <c r="H30" i="11"/>
  <c r="N30" i="11" s="1"/>
  <c r="Z30" i="11" s="1"/>
  <c r="X29" i="11"/>
  <c r="S29" i="11"/>
  <c r="Y29" i="11" s="1"/>
  <c r="E29" i="1" s="1"/>
  <c r="M29" i="11"/>
  <c r="H29" i="11"/>
  <c r="N29" i="11" s="1"/>
  <c r="Z29" i="11" s="1"/>
  <c r="F29" i="1" s="1"/>
  <c r="X28" i="11"/>
  <c r="S28" i="11"/>
  <c r="M28" i="11"/>
  <c r="H28" i="11"/>
  <c r="N28" i="11" s="1"/>
  <c r="X27" i="11"/>
  <c r="S27" i="11"/>
  <c r="Y27" i="11" s="1"/>
  <c r="E27" i="1" s="1"/>
  <c r="M27" i="11"/>
  <c r="H27" i="11"/>
  <c r="N27" i="11" s="1"/>
  <c r="Z27" i="11" s="1"/>
  <c r="F27" i="1" s="1"/>
  <c r="X26" i="11"/>
  <c r="S26" i="11"/>
  <c r="M26" i="11"/>
  <c r="H26" i="11"/>
  <c r="N26" i="11" s="1"/>
  <c r="X25" i="11"/>
  <c r="S25" i="11"/>
  <c r="Y25" i="11" s="1"/>
  <c r="E25" i="1" s="1"/>
  <c r="M25" i="11"/>
  <c r="H25" i="11"/>
  <c r="N25" i="11" s="1"/>
  <c r="Z25" i="11" s="1"/>
  <c r="F25" i="1" s="1"/>
  <c r="X24" i="11"/>
  <c r="S24" i="11"/>
  <c r="M24" i="11"/>
  <c r="H24" i="11"/>
  <c r="N24" i="11" s="1"/>
  <c r="D24" i="1" s="1"/>
  <c r="X23" i="11"/>
  <c r="S23" i="11"/>
  <c r="Y23" i="11" s="1"/>
  <c r="E23" i="1" s="1"/>
  <c r="M23" i="11"/>
  <c r="H23" i="11"/>
  <c r="N23" i="11" s="1"/>
  <c r="Z23" i="11" s="1"/>
  <c r="X22" i="11"/>
  <c r="S22" i="11"/>
  <c r="M22" i="11"/>
  <c r="H22" i="11"/>
  <c r="N22" i="11" s="1"/>
  <c r="D22" i="1" s="1"/>
  <c r="X21" i="11"/>
  <c r="S21" i="11"/>
  <c r="Y21" i="11" s="1"/>
  <c r="E21" i="1" s="1"/>
  <c r="M21" i="11"/>
  <c r="H21" i="11"/>
  <c r="N21" i="11" s="1"/>
  <c r="Z21" i="11" s="1"/>
  <c r="F21" i="1" s="1"/>
  <c r="X20" i="11"/>
  <c r="S20" i="11"/>
  <c r="Y20" i="11" s="1"/>
  <c r="E20" i="1" s="1"/>
  <c r="M20" i="11"/>
  <c r="H20" i="11"/>
  <c r="N20" i="11" s="1"/>
  <c r="X19" i="11"/>
  <c r="S19" i="11"/>
  <c r="M19" i="11"/>
  <c r="H19" i="11"/>
  <c r="X18" i="11"/>
  <c r="S18" i="11"/>
  <c r="M18" i="11"/>
  <c r="H18" i="11"/>
  <c r="X17" i="11"/>
  <c r="S17" i="11"/>
  <c r="M17" i="11"/>
  <c r="H17" i="11"/>
  <c r="N17" i="11" s="1"/>
  <c r="X16" i="11"/>
  <c r="S16" i="11"/>
  <c r="M16" i="11"/>
  <c r="H16" i="11"/>
  <c r="X15" i="11"/>
  <c r="S15" i="11"/>
  <c r="M15" i="11"/>
  <c r="H15" i="11"/>
  <c r="N15" i="11" s="1"/>
  <c r="X14" i="11"/>
  <c r="S14" i="11"/>
  <c r="M14" i="11"/>
  <c r="H14" i="11"/>
  <c r="X13" i="11"/>
  <c r="S13" i="11"/>
  <c r="M13" i="11"/>
  <c r="H13" i="11"/>
  <c r="N13" i="11" s="1"/>
  <c r="X12" i="11"/>
  <c r="S12" i="11"/>
  <c r="M12" i="11"/>
  <c r="H12" i="11"/>
  <c r="Y30" i="12"/>
  <c r="T30" i="12"/>
  <c r="N30" i="12"/>
  <c r="I30" i="12"/>
  <c r="O30" i="12" s="1"/>
  <c r="Y29" i="12"/>
  <c r="T29" i="12"/>
  <c r="Z29" i="12" s="1"/>
  <c r="L29" i="1" s="1"/>
  <c r="N29" i="12"/>
  <c r="I29" i="12"/>
  <c r="Y28" i="12"/>
  <c r="T28" i="12"/>
  <c r="Z28" i="12" s="1"/>
  <c r="L28" i="1" s="1"/>
  <c r="N28" i="12"/>
  <c r="I28" i="12"/>
  <c r="Y27" i="12"/>
  <c r="T27" i="12"/>
  <c r="Z27" i="12" s="1"/>
  <c r="L27" i="1" s="1"/>
  <c r="N27" i="12"/>
  <c r="I27" i="12"/>
  <c r="Y26" i="12"/>
  <c r="T26" i="12"/>
  <c r="Z26" i="12" s="1"/>
  <c r="L26" i="1" s="1"/>
  <c r="N26" i="12"/>
  <c r="I26" i="12"/>
  <c r="O26" i="12" s="1"/>
  <c r="K26" i="1" s="1"/>
  <c r="Y25" i="12"/>
  <c r="T25" i="12"/>
  <c r="Z25" i="12" s="1"/>
  <c r="L25" i="1" s="1"/>
  <c r="N25" i="12"/>
  <c r="I25" i="12"/>
  <c r="Y24" i="12"/>
  <c r="T24" i="12"/>
  <c r="Z24" i="12" s="1"/>
  <c r="L24" i="1" s="1"/>
  <c r="N24" i="12"/>
  <c r="I24" i="12"/>
  <c r="O24" i="12" s="1"/>
  <c r="Y23" i="12"/>
  <c r="T23" i="12"/>
  <c r="Z23" i="12" s="1"/>
  <c r="L23" i="1" s="1"/>
  <c r="N23" i="12"/>
  <c r="I23" i="12"/>
  <c r="O23" i="12" s="1"/>
  <c r="Y22" i="12"/>
  <c r="T22" i="12"/>
  <c r="Z22" i="12" s="1"/>
  <c r="L22" i="1" s="1"/>
  <c r="N22" i="12"/>
  <c r="I22" i="12"/>
  <c r="Y21" i="12"/>
  <c r="T21" i="12"/>
  <c r="N21" i="12"/>
  <c r="I21" i="12"/>
  <c r="Y20" i="12"/>
  <c r="T20" i="12"/>
  <c r="N20" i="12"/>
  <c r="I20" i="12"/>
  <c r="Y19" i="12"/>
  <c r="T19" i="12"/>
  <c r="N19" i="12"/>
  <c r="I19" i="12"/>
  <c r="O19" i="12" s="1"/>
  <c r="Y18" i="12"/>
  <c r="T18" i="12"/>
  <c r="Z18" i="12" s="1"/>
  <c r="L18" i="1" s="1"/>
  <c r="N18" i="12"/>
  <c r="I18" i="12"/>
  <c r="Y17" i="12"/>
  <c r="T17" i="12"/>
  <c r="Z17" i="12" s="1"/>
  <c r="L17" i="1" s="1"/>
  <c r="N17" i="12"/>
  <c r="I17" i="12"/>
  <c r="Y16" i="12"/>
  <c r="T16" i="12"/>
  <c r="Z16" i="12" s="1"/>
  <c r="L16" i="1" s="1"/>
  <c r="N16" i="12"/>
  <c r="I16" i="12"/>
  <c r="Y15" i="12"/>
  <c r="T15" i="12"/>
  <c r="Z15" i="12" s="1"/>
  <c r="L15" i="1" s="1"/>
  <c r="N15" i="12"/>
  <c r="I15" i="12"/>
  <c r="O15" i="12" s="1"/>
  <c r="Y14" i="12"/>
  <c r="T14" i="12"/>
  <c r="Z14" i="12" s="1"/>
  <c r="L14" i="1" s="1"/>
  <c r="N14" i="12"/>
  <c r="I14" i="12"/>
  <c r="Y13" i="12"/>
  <c r="T13" i="12"/>
  <c r="Z13" i="12" s="1"/>
  <c r="L13" i="1" s="1"/>
  <c r="N13" i="12"/>
  <c r="I13" i="12"/>
  <c r="Y12" i="12"/>
  <c r="T12" i="12"/>
  <c r="Z12" i="12" s="1"/>
  <c r="L12" i="1" s="1"/>
  <c r="N12" i="12"/>
  <c r="I12" i="12"/>
  <c r="Y11" i="12"/>
  <c r="T11" i="12"/>
  <c r="Z11" i="12" s="1"/>
  <c r="L11" i="1" s="1"/>
  <c r="N11" i="12"/>
  <c r="I11" i="12"/>
  <c r="O11" i="12" s="1"/>
  <c r="Y10" i="12"/>
  <c r="T10" i="12"/>
  <c r="N10" i="12"/>
  <c r="I10" i="12"/>
  <c r="Y9" i="12"/>
  <c r="T9" i="12"/>
  <c r="Z9" i="12" s="1"/>
  <c r="L9" i="1" s="1"/>
  <c r="N9" i="12"/>
  <c r="I9" i="12"/>
  <c r="Y8" i="12"/>
  <c r="T8" i="12"/>
  <c r="N8" i="12"/>
  <c r="I8" i="12"/>
  <c r="Y7" i="12"/>
  <c r="T7" i="12"/>
  <c r="Z7" i="12" s="1"/>
  <c r="L7" i="1" s="1"/>
  <c r="N7" i="12"/>
  <c r="I7" i="12"/>
  <c r="Y6" i="12"/>
  <c r="T6" i="12"/>
  <c r="Z6" i="12" s="1"/>
  <c r="L6" i="1" s="1"/>
  <c r="N6" i="12"/>
  <c r="I6" i="12"/>
  <c r="Y5" i="12"/>
  <c r="T5" i="12"/>
  <c r="Z5" i="12" s="1"/>
  <c r="L5" i="1" s="1"/>
  <c r="N5" i="12"/>
  <c r="I5" i="12"/>
  <c r="Y4" i="12"/>
  <c r="T4" i="12"/>
  <c r="Z4" i="12" s="1"/>
  <c r="L4" i="1" s="1"/>
  <c r="N4" i="12"/>
  <c r="I4" i="12"/>
  <c r="S11" i="11"/>
  <c r="S10" i="11"/>
  <c r="S9" i="11"/>
  <c r="S8" i="11"/>
  <c r="S7" i="11"/>
  <c r="S6" i="11"/>
  <c r="S5" i="11"/>
  <c r="S4" i="11"/>
  <c r="X11" i="11"/>
  <c r="M11" i="11"/>
  <c r="H11" i="11"/>
  <c r="X10" i="11"/>
  <c r="M10" i="11"/>
  <c r="H10" i="11"/>
  <c r="X9" i="11"/>
  <c r="M9" i="11"/>
  <c r="H9" i="11"/>
  <c r="X8" i="11"/>
  <c r="M8" i="11"/>
  <c r="H8" i="11"/>
  <c r="N8" i="11" s="1"/>
  <c r="D8" i="1" s="1"/>
  <c r="X7" i="11"/>
  <c r="M7" i="11"/>
  <c r="H7" i="11"/>
  <c r="X6" i="11"/>
  <c r="M6" i="11"/>
  <c r="H6" i="11"/>
  <c r="N6" i="11" s="1"/>
  <c r="D6" i="1" s="1"/>
  <c r="X5" i="11"/>
  <c r="M5" i="11"/>
  <c r="H5" i="11"/>
  <c r="X4" i="11"/>
  <c r="M51" i="10"/>
  <c r="O51" i="10" s="1"/>
  <c r="O50" i="10"/>
  <c r="M50" i="10"/>
  <c r="O49" i="10"/>
  <c r="M38" i="10"/>
  <c r="M39" i="10" s="1"/>
  <c r="O37" i="10"/>
  <c r="M37" i="10"/>
  <c r="O36" i="10"/>
  <c r="M24" i="10"/>
  <c r="M25" i="10" s="1"/>
  <c r="O23" i="10"/>
  <c r="M12" i="10"/>
  <c r="M13" i="10" s="1"/>
  <c r="O13" i="10" s="1"/>
  <c r="M11" i="10"/>
  <c r="O11" i="10" s="1"/>
  <c r="O10" i="10"/>
  <c r="I51" i="10"/>
  <c r="I52" i="10" s="1"/>
  <c r="I50" i="10"/>
  <c r="K50" i="10" s="1"/>
  <c r="K49" i="10"/>
  <c r="I37" i="10"/>
  <c r="I38" i="10" s="1"/>
  <c r="I39" i="10" s="1"/>
  <c r="K36" i="10"/>
  <c r="I24" i="10"/>
  <c r="I25" i="10" s="1"/>
  <c r="K23" i="10"/>
  <c r="I11" i="10"/>
  <c r="K11" i="10" s="1"/>
  <c r="K10" i="10"/>
  <c r="E51" i="10"/>
  <c r="E52" i="10" s="1"/>
  <c r="G50" i="10"/>
  <c r="E50" i="10"/>
  <c r="G49" i="10"/>
  <c r="E37" i="10"/>
  <c r="E38" i="10" s="1"/>
  <c r="E39" i="10" s="1"/>
  <c r="G36" i="10"/>
  <c r="E24" i="10"/>
  <c r="E25" i="10" s="1"/>
  <c r="G23" i="10"/>
  <c r="E13" i="10"/>
  <c r="E14" i="10" s="1"/>
  <c r="G12" i="10"/>
  <c r="E12" i="10"/>
  <c r="E11" i="10"/>
  <c r="G11" i="10" s="1"/>
  <c r="G10" i="10"/>
  <c r="A50" i="10"/>
  <c r="C50" i="10" s="1"/>
  <c r="A37" i="10"/>
  <c r="A38" i="10" s="1"/>
  <c r="C38" i="10" s="1"/>
  <c r="A24" i="10"/>
  <c r="A25" i="10" s="1"/>
  <c r="C25" i="10" s="1"/>
  <c r="A11" i="10"/>
  <c r="A12" i="10" s="1"/>
  <c r="C49" i="10"/>
  <c r="C36" i="10"/>
  <c r="C24" i="10"/>
  <c r="C23" i="10"/>
  <c r="M4" i="11"/>
  <c r="H4" i="11"/>
  <c r="C10" i="10"/>
  <c r="O9" i="12" l="1"/>
  <c r="O17" i="12"/>
  <c r="K17" i="1" s="1"/>
  <c r="O29" i="12"/>
  <c r="K29" i="1" s="1"/>
  <c r="Z19" i="12"/>
  <c r="L19" i="1" s="1"/>
  <c r="O10" i="12"/>
  <c r="O12" i="12"/>
  <c r="AA12" i="12" s="1"/>
  <c r="M12" i="1" s="1"/>
  <c r="O14" i="12"/>
  <c r="AA14" i="12" s="1"/>
  <c r="M14" i="1" s="1"/>
  <c r="O16" i="12"/>
  <c r="K16" i="1" s="1"/>
  <c r="O20" i="12"/>
  <c r="AA24" i="12"/>
  <c r="M24" i="1" s="1"/>
  <c r="Z20" i="11"/>
  <c r="F20" i="1" s="1"/>
  <c r="D20" i="1"/>
  <c r="Y11" i="11"/>
  <c r="E11" i="1" s="1"/>
  <c r="Y12" i="11"/>
  <c r="E12" i="1" s="1"/>
  <c r="Y14" i="11"/>
  <c r="E14" i="1" s="1"/>
  <c r="Y16" i="11"/>
  <c r="E16" i="1" s="1"/>
  <c r="Y18" i="11"/>
  <c r="E18" i="1" s="1"/>
  <c r="Y22" i="11"/>
  <c r="E22" i="1" s="1"/>
  <c r="Y24" i="11"/>
  <c r="E24" i="1" s="1"/>
  <c r="Y26" i="11"/>
  <c r="E26" i="1" s="1"/>
  <c r="Y28" i="11"/>
  <c r="E28" i="1" s="1"/>
  <c r="D27" i="1"/>
  <c r="Z24" i="11"/>
  <c r="F24" i="1" s="1"/>
  <c r="Z28" i="11"/>
  <c r="F28" i="1" s="1"/>
  <c r="Z13" i="11"/>
  <c r="F13" i="1" s="1"/>
  <c r="Z15" i="11"/>
  <c r="F15" i="1" s="1"/>
  <c r="N19" i="11"/>
  <c r="D17" i="1"/>
  <c r="D25" i="1"/>
  <c r="Y13" i="11"/>
  <c r="E13" i="1" s="1"/>
  <c r="Y15" i="11"/>
  <c r="E15" i="1" s="1"/>
  <c r="Y17" i="11"/>
  <c r="E17" i="1" s="1"/>
  <c r="Y19" i="11"/>
  <c r="E19" i="1" s="1"/>
  <c r="D28" i="1"/>
  <c r="D15" i="1"/>
  <c r="D23" i="1"/>
  <c r="Z26" i="11"/>
  <c r="F26" i="1" s="1"/>
  <c r="N4" i="11"/>
  <c r="D4" i="1" s="1"/>
  <c r="N12" i="11"/>
  <c r="N14" i="11"/>
  <c r="N16" i="11"/>
  <c r="N18" i="11"/>
  <c r="D26" i="1"/>
  <c r="AA9" i="12"/>
  <c r="M9" i="1" s="1"/>
  <c r="K9" i="1"/>
  <c r="K10" i="1"/>
  <c r="AA23" i="12"/>
  <c r="M23" i="1" s="1"/>
  <c r="O25" i="12"/>
  <c r="O6" i="12"/>
  <c r="K6" i="1" s="1"/>
  <c r="O13" i="12"/>
  <c r="O22" i="12"/>
  <c r="AA15" i="12"/>
  <c r="M15" i="1" s="1"/>
  <c r="AA11" i="12"/>
  <c r="M11" i="1" s="1"/>
  <c r="AA19" i="12"/>
  <c r="M19" i="1" s="1"/>
  <c r="AA20" i="12"/>
  <c r="M20" i="1" s="1"/>
  <c r="O21" i="12"/>
  <c r="K11" i="1"/>
  <c r="K15" i="1"/>
  <c r="K19" i="1"/>
  <c r="K23" i="1"/>
  <c r="O5" i="12"/>
  <c r="O18" i="12"/>
  <c r="Z21" i="12"/>
  <c r="L21" i="1" s="1"/>
  <c r="O7" i="12"/>
  <c r="Z10" i="12"/>
  <c r="L10" i="1" s="1"/>
  <c r="Z20" i="12"/>
  <c r="L20" i="1" s="1"/>
  <c r="O27" i="12"/>
  <c r="O28" i="12"/>
  <c r="K28" i="1" s="1"/>
  <c r="AA29" i="12"/>
  <c r="M29" i="1" s="1"/>
  <c r="Z30" i="12"/>
  <c r="AA30" i="12" s="1"/>
  <c r="K12" i="1"/>
  <c r="K20" i="1"/>
  <c r="K24" i="1"/>
  <c r="Z8" i="12"/>
  <c r="L8" i="1" s="1"/>
  <c r="O8" i="12"/>
  <c r="AA8" i="12" s="1"/>
  <c r="M8" i="1" s="1"/>
  <c r="Y5" i="11"/>
  <c r="E5" i="1" s="1"/>
  <c r="N5" i="11"/>
  <c r="D5" i="1" s="1"/>
  <c r="Y7" i="11"/>
  <c r="E7" i="1" s="1"/>
  <c r="Y9" i="11"/>
  <c r="E9" i="1" s="1"/>
  <c r="Y10" i="11"/>
  <c r="E10" i="1" s="1"/>
  <c r="AA17" i="12"/>
  <c r="M17" i="1" s="1"/>
  <c r="AA26" i="12"/>
  <c r="M26" i="1" s="1"/>
  <c r="Y8" i="11"/>
  <c r="E8" i="1" s="1"/>
  <c r="Z8" i="11"/>
  <c r="F8" i="1" s="1"/>
  <c r="O4" i="12"/>
  <c r="K4" i="1" s="1"/>
  <c r="AA6" i="12"/>
  <c r="M6" i="1" s="1"/>
  <c r="Y6" i="11"/>
  <c r="E6" i="1" s="1"/>
  <c r="Y4" i="11"/>
  <c r="E4" i="1" s="1"/>
  <c r="N7" i="11"/>
  <c r="N11" i="11"/>
  <c r="N10" i="11"/>
  <c r="N9" i="11"/>
  <c r="A51" i="10"/>
  <c r="C51" i="10" s="1"/>
  <c r="K37" i="10"/>
  <c r="C37" i="10"/>
  <c r="O12" i="10"/>
  <c r="G37" i="10"/>
  <c r="I12" i="10"/>
  <c r="C11" i="10"/>
  <c r="M40" i="10"/>
  <c r="O39" i="10"/>
  <c r="M26" i="10"/>
  <c r="O25" i="10"/>
  <c r="M52" i="10"/>
  <c r="M14" i="10"/>
  <c r="O24" i="10"/>
  <c r="O38" i="10"/>
  <c r="K39" i="10"/>
  <c r="I40" i="10"/>
  <c r="I26" i="10"/>
  <c r="K25" i="10"/>
  <c r="I53" i="10"/>
  <c r="K52" i="10"/>
  <c r="K24" i="10"/>
  <c r="K51" i="10"/>
  <c r="K38" i="10"/>
  <c r="G39" i="10"/>
  <c r="E40" i="10"/>
  <c r="G14" i="10"/>
  <c r="E15" i="10"/>
  <c r="E26" i="10"/>
  <c r="G25" i="10"/>
  <c r="E53" i="10"/>
  <c r="G52" i="10"/>
  <c r="G51" i="10"/>
  <c r="G13" i="10"/>
  <c r="G24" i="10"/>
  <c r="G38" i="10"/>
  <c r="A52" i="10"/>
  <c r="A13" i="10"/>
  <c r="C13" i="10" s="1"/>
  <c r="C12" i="10"/>
  <c r="A14" i="10"/>
  <c r="A39" i="10"/>
  <c r="A26" i="10"/>
  <c r="K14" i="1" l="1"/>
  <c r="AA16" i="12"/>
  <c r="M16" i="1" s="1"/>
  <c r="Z5" i="11"/>
  <c r="F5" i="1" s="1"/>
  <c r="Z14" i="11"/>
  <c r="F14" i="1" s="1"/>
  <c r="D14" i="1"/>
  <c r="Z22" i="11"/>
  <c r="F22" i="1" s="1"/>
  <c r="Z12" i="11"/>
  <c r="F12" i="1" s="1"/>
  <c r="D12" i="1"/>
  <c r="Z18" i="11"/>
  <c r="F18" i="1" s="1"/>
  <c r="D18" i="1"/>
  <c r="Z19" i="11"/>
  <c r="F19" i="1" s="1"/>
  <c r="D19" i="1"/>
  <c r="Z16" i="11"/>
  <c r="F16" i="1" s="1"/>
  <c r="D16" i="1"/>
  <c r="Z17" i="11"/>
  <c r="F17" i="1" s="1"/>
  <c r="AA21" i="12"/>
  <c r="M21" i="1" s="1"/>
  <c r="K21" i="1"/>
  <c r="AA18" i="12"/>
  <c r="M18" i="1" s="1"/>
  <c r="K18" i="1"/>
  <c r="AA5" i="12"/>
  <c r="M5" i="1" s="1"/>
  <c r="K5" i="1"/>
  <c r="AA7" i="12"/>
  <c r="M7" i="1" s="1"/>
  <c r="K7" i="1"/>
  <c r="AA27" i="12"/>
  <c r="M27" i="1" s="1"/>
  <c r="K27" i="1"/>
  <c r="AA10" i="12"/>
  <c r="M10" i="1" s="1"/>
  <c r="AA13" i="12"/>
  <c r="M13" i="1" s="1"/>
  <c r="K13" i="1"/>
  <c r="AA25" i="12"/>
  <c r="M25" i="1" s="1"/>
  <c r="K25" i="1"/>
  <c r="AA28" i="12"/>
  <c r="M28" i="1" s="1"/>
  <c r="AA22" i="12"/>
  <c r="M22" i="1" s="1"/>
  <c r="K22" i="1"/>
  <c r="K8" i="1"/>
  <c r="Z9" i="11"/>
  <c r="F9" i="1" s="1"/>
  <c r="D9" i="1"/>
  <c r="Z7" i="11"/>
  <c r="F7" i="1" s="1"/>
  <c r="D7" i="1"/>
  <c r="Z11" i="11"/>
  <c r="F11" i="1" s="1"/>
  <c r="D11" i="1"/>
  <c r="Z10" i="11"/>
  <c r="F10" i="1" s="1"/>
  <c r="D10" i="1"/>
  <c r="AA4" i="12"/>
  <c r="M4" i="1" s="1"/>
  <c r="Z4" i="11"/>
  <c r="F4" i="1" s="1"/>
  <c r="Z6" i="11"/>
  <c r="F6" i="1" s="1"/>
  <c r="I13" i="10"/>
  <c r="K12" i="10"/>
  <c r="M15" i="10"/>
  <c r="O14" i="10"/>
  <c r="M53" i="10"/>
  <c r="O52" i="10"/>
  <c r="M27" i="10"/>
  <c r="O26" i="10"/>
  <c r="M41" i="10"/>
  <c r="O40" i="10"/>
  <c r="I54" i="10"/>
  <c r="K53" i="10"/>
  <c r="I41" i="10"/>
  <c r="K40" i="10"/>
  <c r="I27" i="10"/>
  <c r="K26" i="10"/>
  <c r="E54" i="10"/>
  <c r="G53" i="10"/>
  <c r="E27" i="10"/>
  <c r="G26" i="10"/>
  <c r="E16" i="10"/>
  <c r="G15" i="10"/>
  <c r="E41" i="10"/>
  <c r="G40" i="10"/>
  <c r="C52" i="10"/>
  <c r="A53" i="10"/>
  <c r="C14" i="10"/>
  <c r="A15" i="10"/>
  <c r="C39" i="10"/>
  <c r="A40" i="10"/>
  <c r="C26" i="10"/>
  <c r="A27" i="10"/>
  <c r="I14" i="10" l="1"/>
  <c r="K13" i="10"/>
  <c r="M42" i="10"/>
  <c r="O41" i="10"/>
  <c r="O27" i="10"/>
  <c r="M28" i="10"/>
  <c r="M54" i="10"/>
  <c r="O53" i="10"/>
  <c r="M16" i="10"/>
  <c r="O15" i="10"/>
  <c r="K27" i="10"/>
  <c r="I28" i="10"/>
  <c r="I42" i="10"/>
  <c r="K41" i="10"/>
  <c r="K54" i="10"/>
  <c r="I55" i="10"/>
  <c r="G16" i="10"/>
  <c r="E17" i="10"/>
  <c r="G27" i="10"/>
  <c r="E28" i="10"/>
  <c r="E42" i="10"/>
  <c r="G41" i="10"/>
  <c r="G54" i="10"/>
  <c r="E55" i="10"/>
  <c r="C53" i="10"/>
  <c r="A54" i="10"/>
  <c r="A16" i="10"/>
  <c r="C15" i="10"/>
  <c r="C40" i="10"/>
  <c r="A41" i="10"/>
  <c r="C27" i="10"/>
  <c r="A28" i="10"/>
  <c r="K14" i="10" l="1"/>
  <c r="I15" i="10"/>
  <c r="M17" i="10"/>
  <c r="O16" i="10"/>
  <c r="O54" i="10"/>
  <c r="M55" i="10"/>
  <c r="M29" i="10"/>
  <c r="O28" i="10"/>
  <c r="M43" i="10"/>
  <c r="O42" i="10"/>
  <c r="K55" i="10"/>
  <c r="I56" i="10"/>
  <c r="I43" i="10"/>
  <c r="K42" i="10"/>
  <c r="K28" i="10"/>
  <c r="I29" i="10"/>
  <c r="E29" i="10"/>
  <c r="G28" i="10"/>
  <c r="E18" i="10"/>
  <c r="G17" i="10"/>
  <c r="G55" i="10"/>
  <c r="E56" i="10"/>
  <c r="E43" i="10"/>
  <c r="G42" i="10"/>
  <c r="C54" i="10"/>
  <c r="A55" i="10"/>
  <c r="A17" i="10"/>
  <c r="C16" i="10"/>
  <c r="C41" i="10"/>
  <c r="A42" i="10"/>
  <c r="C28" i="10"/>
  <c r="A29" i="10"/>
  <c r="I16" i="10" l="1"/>
  <c r="K15" i="10"/>
  <c r="O43" i="10"/>
  <c r="M44" i="10"/>
  <c r="M30" i="10"/>
  <c r="O29" i="10"/>
  <c r="O55" i="10"/>
  <c r="M56" i="10"/>
  <c r="M18" i="10"/>
  <c r="O17" i="10"/>
  <c r="I30" i="10"/>
  <c r="K29" i="10"/>
  <c r="K43" i="10"/>
  <c r="I44" i="10"/>
  <c r="I57" i="10"/>
  <c r="K56" i="10"/>
  <c r="E57" i="10"/>
  <c r="G56" i="10"/>
  <c r="E19" i="10"/>
  <c r="G19" i="10" s="1"/>
  <c r="G18" i="10"/>
  <c r="G43" i="10"/>
  <c r="E44" i="10"/>
  <c r="E30" i="10"/>
  <c r="G29" i="10"/>
  <c r="A56" i="10"/>
  <c r="C55" i="10"/>
  <c r="A18" i="10"/>
  <c r="C17" i="10"/>
  <c r="C42" i="10"/>
  <c r="A43" i="10"/>
  <c r="C29" i="10"/>
  <c r="A30" i="10"/>
  <c r="I17" i="10" l="1"/>
  <c r="K16" i="10"/>
  <c r="M57" i="10"/>
  <c r="O56" i="10"/>
  <c r="M31" i="10"/>
  <c r="O30" i="10"/>
  <c r="M45" i="10"/>
  <c r="O45" i="10" s="1"/>
  <c r="O44" i="10"/>
  <c r="M19" i="10"/>
  <c r="O19" i="10" s="1"/>
  <c r="O18" i="10"/>
  <c r="I45" i="10"/>
  <c r="K45" i="10" s="1"/>
  <c r="K44" i="10"/>
  <c r="I31" i="10"/>
  <c r="K30" i="10"/>
  <c r="I58" i="10"/>
  <c r="K58" i="10" s="1"/>
  <c r="K57" i="10"/>
  <c r="E31" i="10"/>
  <c r="G30" i="10"/>
  <c r="E45" i="10"/>
  <c r="G45" i="10" s="1"/>
  <c r="G44" i="10"/>
  <c r="E58" i="10"/>
  <c r="G58" i="10" s="1"/>
  <c r="G57" i="10"/>
  <c r="A57" i="10"/>
  <c r="C56" i="10"/>
  <c r="A19" i="10"/>
  <c r="C19" i="10" s="1"/>
  <c r="C18" i="10"/>
  <c r="C43" i="10"/>
  <c r="A44" i="10"/>
  <c r="C30" i="10"/>
  <c r="A31" i="10"/>
  <c r="I18" i="10" l="1"/>
  <c r="K17" i="10"/>
  <c r="O31" i="10"/>
  <c r="M32" i="10"/>
  <c r="O32" i="10" s="1"/>
  <c r="M58" i="10"/>
  <c r="O58" i="10" s="1"/>
  <c r="O57" i="10"/>
  <c r="K31" i="10"/>
  <c r="I32" i="10"/>
  <c r="K32" i="10" s="1"/>
  <c r="G31" i="10"/>
  <c r="E32" i="10"/>
  <c r="G32" i="10" s="1"/>
  <c r="A58" i="10"/>
  <c r="C58" i="10" s="1"/>
  <c r="C57" i="10"/>
  <c r="A45" i="10"/>
  <c r="C45" i="10" s="1"/>
  <c r="C44" i="10"/>
  <c r="A32" i="10"/>
  <c r="C32" i="10" s="1"/>
  <c r="C31" i="10"/>
  <c r="I19" i="10" l="1"/>
  <c r="K19" i="10" s="1"/>
  <c r="K18" i="10"/>
</calcChain>
</file>

<file path=xl/sharedStrings.xml><?xml version="1.0" encoding="utf-8"?>
<sst xmlns="http://schemas.openxmlformats.org/spreadsheetml/2006/main" count="1189" uniqueCount="214">
  <si>
    <t>ID</t>
  </si>
  <si>
    <t>Description</t>
  </si>
  <si>
    <t>IDDesc</t>
  </si>
  <si>
    <t>Asset</t>
  </si>
  <si>
    <t>Impact</t>
  </si>
  <si>
    <t>Treatment</t>
  </si>
  <si>
    <t>Control Implemented</t>
  </si>
  <si>
    <t>Owner</t>
  </si>
  <si>
    <t>Mitigation/Control</t>
  </si>
  <si>
    <t>Notes/Other Recommendations</t>
  </si>
  <si>
    <t>An attacker sends a large number of API transactions resulting in excess billing or denial of service.</t>
  </si>
  <si>
    <t>API Service</t>
  </si>
  <si>
    <t>Control</t>
  </si>
  <si>
    <t>Yes</t>
  </si>
  <si>
    <t>Chris Collins</t>
  </si>
  <si>
    <t>AWS Cloudwatch Monitoring, Billing Alerts, WAF.</t>
  </si>
  <si>
    <t>WAF now in place as of 19/9/2024 in addition to detectve controls.  Note risk 2.1 was similar and now removed.</t>
  </si>
  <si>
    <t>The cloud vendor (AWS) provides services which they project team are unable to transfer elsewhere if needed, causing vendor lock in</t>
  </si>
  <si>
    <t>AWS Assets (General)</t>
  </si>
  <si>
    <t>Accept</t>
  </si>
  <si>
    <t>N/A</t>
  </si>
  <si>
    <t>Ideally a backup provider would be implemented but this is not feasible.  This needs to be considered as part of the handover package also.</t>
  </si>
  <si>
    <t>Amazon/AWS have an outage, resulting in the project's system being unavailable</t>
  </si>
  <si>
    <t>Ideally a backup provider would be implemented but this is not feasible.</t>
  </si>
  <si>
    <t>Data</t>
  </si>
  <si>
    <t>Avoid</t>
  </si>
  <si>
    <t>Not required.  Handling of personally identifiable information is out of scope (and prohibited).  Handling of other user data (anything needing access controls)  not recommended for this team also due to skill gap.</t>
  </si>
  <si>
    <t>An attacker accesses the project source code repository, causing corruption of source code or theft of intellectual property</t>
  </si>
  <si>
    <t>Project Source Code</t>
  </si>
  <si>
    <t>No</t>
  </si>
  <si>
    <t>Multi factor authentication (Ess 8 #3), Training</t>
  </si>
  <si>
    <t>Train team members and send survey re completion status.  May not be possible to enforce in some cases (e.g. personal accounts).</t>
  </si>
  <si>
    <t>An attacker gains access to the project AWS resources, resulting in loss of confidentiality, integrity or availability of assets</t>
  </si>
  <si>
    <t>Train team members and send survey re completion status.  Can be enforced - remove access for accounts that have not implemented.</t>
  </si>
  <si>
    <t>An attacker intercepts and copies our 3rd party API tokens and uses these services for their own purposes, resulting in excess billing</t>
  </si>
  <si>
    <t>Mapbox API Details</t>
  </si>
  <si>
    <t>Investigate options with Mapbox.  (Note - previously had used Google API and risk was allocated there; now updated to Mapbox).</t>
  </si>
  <si>
    <t>An attacker gains access to an endpoint device owned/used by a team member, causing corruption or breach of project information</t>
  </si>
  <si>
    <t>PC's and Laptops</t>
  </si>
  <si>
    <t>UA Training (Endpoints)</t>
  </si>
  <si>
    <t>Not feasible to enforce EDR or endpoint hardening.  Consider training only.</t>
  </si>
  <si>
    <t>Multiple Assets</t>
  </si>
  <si>
    <t>AWS Pre Shared Key</t>
  </si>
  <si>
    <t>AWS Website</t>
  </si>
  <si>
    <t>Machine Learning Model</t>
  </si>
  <si>
    <t>Notes</t>
  </si>
  <si>
    <t>AWS Accounts</t>
  </si>
  <si>
    <t>Name</t>
  </si>
  <si>
    <t>Category</t>
  </si>
  <si>
    <t>Position</t>
  </si>
  <si>
    <t>Email</t>
  </si>
  <si>
    <t>Phone</t>
  </si>
  <si>
    <t>TBA2</t>
  </si>
  <si>
    <t>Rating</t>
  </si>
  <si>
    <t>Low</t>
  </si>
  <si>
    <t>High</t>
  </si>
  <si>
    <t>Control Type</t>
  </si>
  <si>
    <t>Transfer</t>
  </si>
  <si>
    <t>Needs Treatment</t>
  </si>
  <si>
    <t>Team Member 1</t>
  </si>
  <si>
    <t>Team Member 2</t>
  </si>
  <si>
    <t>Team Member 3</t>
  </si>
  <si>
    <t>Team Member 4</t>
  </si>
  <si>
    <t>Other Stakeholder 1</t>
  </si>
  <si>
    <t>Other Stakeholder 2</t>
  </si>
  <si>
    <t>Other Stakeholder 3</t>
  </si>
  <si>
    <t>Client Organisation</t>
  </si>
  <si>
    <t>Ideally a person but some risks are subject to (or prohibited by) organisational policy.</t>
  </si>
  <si>
    <t>Inherent Risk</t>
  </si>
  <si>
    <t>Technical Skill</t>
  </si>
  <si>
    <t>Motivation</t>
  </si>
  <si>
    <t>Resources Needed</t>
  </si>
  <si>
    <t>Group Size</t>
  </si>
  <si>
    <t>Vulnerability Factors</t>
  </si>
  <si>
    <t>How Easy to find?</t>
  </si>
  <si>
    <t>How easy to exploit?</t>
  </si>
  <si>
    <t>How well known?</t>
  </si>
  <si>
    <t>Business Impact</t>
  </si>
  <si>
    <t>Financial Damage</t>
  </si>
  <si>
    <t>Reputational Damage</t>
  </si>
  <si>
    <t>Non Compliance Exposure</t>
  </si>
  <si>
    <t>PII Disclosure</t>
  </si>
  <si>
    <t>Technical Impact</t>
  </si>
  <si>
    <t>Confidentiality</t>
  </si>
  <si>
    <t>Integrity</t>
  </si>
  <si>
    <t>Availability</t>
  </si>
  <si>
    <t>Accountability</t>
  </si>
  <si>
    <t>Likelihood</t>
  </si>
  <si>
    <t>Risk Details</t>
  </si>
  <si>
    <t>Security Penetration Skill</t>
  </si>
  <si>
    <t>Network/Programming Skill</t>
  </si>
  <si>
    <t>No Technical Skill</t>
  </si>
  <si>
    <t>Some Technical Skill</t>
  </si>
  <si>
    <t>Advanced Computer User</t>
  </si>
  <si>
    <t>Drop Down</t>
  </si>
  <si>
    <t>1-Security Penetration Skill</t>
  </si>
  <si>
    <t>Vuln Score</t>
  </si>
  <si>
    <t>Bus Impact Score</t>
  </si>
  <si>
    <t>Tech Impact Score</t>
  </si>
  <si>
    <t>An attacker gains access to user account/data, causing corruption or loss of confidentiality of user data</t>
  </si>
  <si>
    <t>Threat Actor</t>
  </si>
  <si>
    <t>Skill</t>
  </si>
  <si>
    <t>Low or no reward</t>
  </si>
  <si>
    <t>High Reward</t>
  </si>
  <si>
    <t>Possible Reward</t>
  </si>
  <si>
    <t>Full access or expensive resources</t>
  </si>
  <si>
    <t>Specialised access or resources</t>
  </si>
  <si>
    <t>Some access or resources</t>
  </si>
  <si>
    <t>No access or resources</t>
  </si>
  <si>
    <t>How large is group?</t>
  </si>
  <si>
    <t>Anonymous internet users</t>
  </si>
  <si>
    <t>Authenticated users</t>
  </si>
  <si>
    <t>Partners</t>
  </si>
  <si>
    <t>Intranet Users</t>
  </si>
  <si>
    <t>Lookup Tables for Assessment Sheets</t>
  </si>
  <si>
    <t>Customise as needed</t>
  </si>
  <si>
    <t>Threat Actor Score</t>
  </si>
  <si>
    <t>Business Impact Factors</t>
  </si>
  <si>
    <t>Technical Impact Factors</t>
  </si>
  <si>
    <t>Ease of discovery</t>
  </si>
  <si>
    <t>Ease of exploit</t>
  </si>
  <si>
    <t>How well known</t>
  </si>
  <si>
    <t>Financial</t>
  </si>
  <si>
    <t>Reputational</t>
  </si>
  <si>
    <t>Non-Compliance Exposure</t>
  </si>
  <si>
    <t>Practically Impossible</t>
  </si>
  <si>
    <t>Difficult</t>
  </si>
  <si>
    <t>Easy</t>
  </si>
  <si>
    <t>Automated tools exist</t>
  </si>
  <si>
    <t>Theoretical</t>
  </si>
  <si>
    <t>Hidden</t>
  </si>
  <si>
    <t>Obvious</t>
  </si>
  <si>
    <t>Public Knowledge</t>
  </si>
  <si>
    <t>Active Detection (Application/SIEM)</t>
  </si>
  <si>
    <t>Logged and Reviewed</t>
  </si>
  <si>
    <t>Logged without review</t>
  </si>
  <si>
    <t>Not logged or monitored</t>
  </si>
  <si>
    <t>How likely to detect attack</t>
  </si>
  <si>
    <t>Unknown</t>
  </si>
  <si>
    <t>How likely to detect attack?</t>
  </si>
  <si>
    <t>1-Active Detection (Application/SIEM)</t>
  </si>
  <si>
    <t>Less than cost to fix vuln</t>
  </si>
  <si>
    <t>Minor effect on annual profit</t>
  </si>
  <si>
    <t>Significant effect on profit</t>
  </si>
  <si>
    <t>Bankruptcy</t>
  </si>
  <si>
    <t>Minimal Damage</t>
  </si>
  <si>
    <t>Loss of major accounts</t>
  </si>
  <si>
    <t>Loss of goodwill</t>
  </si>
  <si>
    <t>Brand damage</t>
  </si>
  <si>
    <t>Minor violation</t>
  </si>
  <si>
    <t>Clear violation</t>
  </si>
  <si>
    <t>High profile violation</t>
  </si>
  <si>
    <t>One individual</t>
  </si>
  <si>
    <t>Hundreds of people</t>
  </si>
  <si>
    <t>Thousands of people</t>
  </si>
  <si>
    <t>Millions of people</t>
  </si>
  <si>
    <t>Privacy Violation</t>
  </si>
  <si>
    <t>Minimal non-sensitive data</t>
  </si>
  <si>
    <t>Minimal critical or all non-senstive data</t>
  </si>
  <si>
    <t>Extensive critical data</t>
  </si>
  <si>
    <t>All data disclosed</t>
  </si>
  <si>
    <t>Minimal slightly corrupt data</t>
  </si>
  <si>
    <t>Minimal seriously corrupt data</t>
  </si>
  <si>
    <t>Extensive Slightly corrupt data</t>
  </si>
  <si>
    <t>Extensive seriously corrupt data</t>
  </si>
  <si>
    <t>All data totally corrupt</t>
  </si>
  <si>
    <t>Minimal secondary service interruption</t>
  </si>
  <si>
    <t>Minimal primary or extensive secondary interruption</t>
  </si>
  <si>
    <t>Extensive primary services interrupted</t>
  </si>
  <si>
    <t>All services lost</t>
  </si>
  <si>
    <t>Fully traceable to threat actor</t>
  </si>
  <si>
    <t>Possible traceable to threat actor</t>
  </si>
  <si>
    <t>Completely anonymous</t>
  </si>
  <si>
    <t>1-Practically Impossible</t>
  </si>
  <si>
    <t>3-Minor effect on annual profit</t>
  </si>
  <si>
    <t>4-Loss of major accounts</t>
  </si>
  <si>
    <t>5-Clear violation</t>
  </si>
  <si>
    <t>7-Thousands of people</t>
  </si>
  <si>
    <t>5-Extensive Slightly corrupt data</t>
  </si>
  <si>
    <t>5-Minimal primary or extensive secondary interruption</t>
  </si>
  <si>
    <t>0-N/A</t>
  </si>
  <si>
    <t>Risk Level</t>
  </si>
  <si>
    <t>9-Not logged or monitored</t>
  </si>
  <si>
    <t>9-Public Knowledge</t>
  </si>
  <si>
    <t>9-Automated tools exist</t>
  </si>
  <si>
    <t>(Overall)</t>
  </si>
  <si>
    <t>Residual Risk</t>
  </si>
  <si>
    <t>Treatment Details</t>
  </si>
  <si>
    <t>(Complete Using AscessInherent Sheet)</t>
  </si>
  <si>
    <t>(Complete Using AscessResidual Sheet)</t>
  </si>
  <si>
    <t>7-Some Technical Skill</t>
  </si>
  <si>
    <t>3-Difficult</t>
  </si>
  <si>
    <t>4-Hidden</t>
  </si>
  <si>
    <t>Lookup Table for Misc Ratings</t>
  </si>
  <si>
    <t>Lookup Table for Control Types</t>
  </si>
  <si>
    <t>4-Possible Reward</t>
  </si>
  <si>
    <t>4-Specialised access or resources</t>
  </si>
  <si>
    <t>7-Easy</t>
  </si>
  <si>
    <t>6-Obvious</t>
  </si>
  <si>
    <t>2-Minor violation</t>
  </si>
  <si>
    <t>2-Minimal non-sensitive data</t>
  </si>
  <si>
    <t>9-Completely anonymous</t>
  </si>
  <si>
    <t>(from Risk Worksheet)</t>
  </si>
  <si>
    <t>(from Risk Worksheet - Don't fill in here)</t>
  </si>
  <si>
    <t>Developers or system administrators</t>
  </si>
  <si>
    <t>1-Developers or system administrators</t>
  </si>
  <si>
    <t>i.e. How this all fits together</t>
  </si>
  <si>
    <t>Instructions for use</t>
  </si>
  <si>
    <r>
      <t xml:space="preserve">- Populate the </t>
    </r>
    <r>
      <rPr>
        <b/>
        <sz val="11"/>
        <color theme="1"/>
        <rFont val="Calibri"/>
        <family val="2"/>
      </rPr>
      <t>Assets</t>
    </r>
    <r>
      <rPr>
        <sz val="11"/>
        <color theme="1"/>
        <rFont val="Calibri"/>
        <family val="2"/>
      </rPr>
      <t xml:space="preserve"> and </t>
    </r>
    <r>
      <rPr>
        <b/>
        <sz val="11"/>
        <color theme="1"/>
        <rFont val="Calibri"/>
        <family val="2"/>
      </rPr>
      <t>Stakeholders</t>
    </r>
    <r>
      <rPr>
        <sz val="11"/>
        <color theme="1"/>
        <rFont val="Calibri"/>
        <family val="2"/>
      </rPr>
      <t xml:space="preserve"> sheets (these are used for selection in the </t>
    </r>
    <r>
      <rPr>
        <b/>
        <sz val="11"/>
        <color theme="1"/>
        <rFont val="Calibri"/>
        <family val="2"/>
      </rPr>
      <t>Risk</t>
    </r>
    <r>
      <rPr>
        <sz val="11"/>
        <color theme="1"/>
        <rFont val="Calibri"/>
        <family val="2"/>
      </rPr>
      <t xml:space="preserve"> sheet)</t>
    </r>
  </si>
  <si>
    <r>
      <t xml:space="preserve">- In the </t>
    </r>
    <r>
      <rPr>
        <b/>
        <sz val="11"/>
        <color theme="1"/>
        <rFont val="Calibri"/>
        <family val="2"/>
      </rPr>
      <t>Risk</t>
    </r>
    <r>
      <rPr>
        <sz val="11"/>
        <color theme="1"/>
        <rFont val="Calibri"/>
        <family val="2"/>
      </rPr>
      <t xml:space="preserve"> sheet - Enter your risk id and description, and select the Asset name.  Repeat as needed.</t>
    </r>
  </si>
  <si>
    <r>
      <t xml:space="preserve">- In the </t>
    </r>
    <r>
      <rPr>
        <b/>
        <sz val="11"/>
        <color theme="1"/>
        <rFont val="Calibri"/>
        <family val="2"/>
      </rPr>
      <t>AssessInherent</t>
    </r>
    <r>
      <rPr>
        <sz val="11"/>
        <color theme="1"/>
        <rFont val="Calibri"/>
        <family val="2"/>
      </rPr>
      <t xml:space="preserve"> sheet - assign values against this risk as needed for the inherent risk.  The totals will update automatically in the Risk sheet.</t>
    </r>
  </si>
  <si>
    <t>When risk treatments have been decided:</t>
  </si>
  <si>
    <r>
      <t xml:space="preserve">- In the </t>
    </r>
    <r>
      <rPr>
        <b/>
        <sz val="11"/>
        <color theme="1"/>
        <rFont val="Calibri"/>
        <family val="2"/>
      </rPr>
      <t>AssessResidual</t>
    </r>
    <r>
      <rPr>
        <sz val="11"/>
        <color theme="1"/>
        <rFont val="Calibri"/>
        <family val="2"/>
      </rPr>
      <t xml:space="preserve"> sheet - assign values against this risk as needed now for the residual risk.  The totals will update automatically in the Risk sheet.</t>
    </r>
  </si>
  <si>
    <r>
      <t xml:space="preserve">- In the </t>
    </r>
    <r>
      <rPr>
        <b/>
        <sz val="11"/>
        <color theme="1"/>
        <rFont val="Calibri"/>
        <family val="2"/>
      </rPr>
      <t>Risk</t>
    </r>
    <r>
      <rPr>
        <sz val="11"/>
        <color theme="1"/>
        <rFont val="Calibri"/>
        <family val="2"/>
      </rPr>
      <t xml:space="preserve"> sheet - Update all the treatment details options and enter any relevant notes.  Repeat as needed.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</si>
</sst>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scheme val="minor"/>
    </font>
    <font>
      <sz val="11"/>
      <color theme="1"/>
      <name val="Aptos Narrow"/>
      <family val="2"/>
      <scheme val="minor"/>
    </font>
    <font>
      <sz val="10"/>
      <color theme="1"/>
      <name val="Aptos Narrow"/>
    </font>
    <font>
      <sz val="10"/>
      <color theme="1"/>
      <name val="Arial"/>
    </font>
    <font>
      <sz val="11"/>
      <color theme="1"/>
      <name val="Aptos Narrow"/>
    </font>
    <font>
      <sz val="10"/>
      <color theme="1"/>
      <name val="Aptos"/>
      <family val="2"/>
    </font>
    <font>
      <u/>
      <sz val="10"/>
      <color rgb="FF467886"/>
      <name val="Aptos"/>
      <family val="2"/>
    </font>
    <font>
      <sz val="10"/>
      <color rgb="FF202124"/>
      <name val="Aptos"/>
      <family val="2"/>
    </font>
    <font>
      <sz val="11"/>
      <color rgb="FF006100"/>
      <name val="Aptos Narrow"/>
      <family val="2"/>
      <scheme val="minor"/>
    </font>
    <font>
      <sz val="11"/>
      <color theme="1"/>
      <name val="Calibri"/>
      <family val="2"/>
    </font>
    <font>
      <sz val="11"/>
      <color theme="0"/>
      <name val="Calibri"/>
      <family val="2"/>
    </font>
    <font>
      <b/>
      <sz val="11"/>
      <color theme="1"/>
      <name val="Calibri"/>
      <family val="2"/>
    </font>
    <font>
      <b/>
      <sz val="11"/>
      <color theme="0"/>
      <name val="Calibri"/>
      <family val="2"/>
    </font>
    <font>
      <i/>
      <sz val="11"/>
      <color theme="1"/>
      <name val="Calibri"/>
      <family val="2"/>
    </font>
    <font>
      <sz val="11"/>
      <color rgb="FF006100"/>
      <name val="Calibri"/>
      <family val="2"/>
    </font>
    <font>
      <i/>
      <sz val="10"/>
      <color theme="0"/>
      <name val="Calibri"/>
      <family val="2"/>
    </font>
    <font>
      <sz val="14"/>
      <color theme="1"/>
      <name val="Calibri"/>
      <family val="2"/>
    </font>
  </fonts>
  <fills count="17">
    <fill>
      <patternFill patternType="none"/>
    </fill>
    <fill>
      <patternFill patternType="gray125"/>
    </fill>
    <fill>
      <patternFill patternType="solid">
        <fgColor rgb="FFCFE2F3"/>
        <bgColor rgb="FFCFE2F3"/>
      </patternFill>
    </fill>
    <fill>
      <patternFill patternType="solid">
        <fgColor rgb="FFDBE9F7"/>
        <bgColor rgb="FFDBE9F7"/>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rgb="FFCCECFF"/>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CC66"/>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rgb="FFCCECFF"/>
        <bgColor rgb="FFCFE2F3"/>
      </patternFill>
    </fill>
    <fill>
      <patternFill patternType="solid">
        <fgColor theme="7" tint="0.59999389629810485"/>
        <bgColor indexed="64"/>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medium">
        <color theme="1" tint="0.34998626667073579"/>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medium">
        <color theme="1" tint="0.34998626667073579"/>
      </left>
      <right style="medium">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medium">
        <color theme="1" tint="0.34998626667073579"/>
      </right>
      <top/>
      <bottom style="thin">
        <color theme="1" tint="0.34998626667073579"/>
      </bottom>
      <diagonal/>
    </border>
    <border>
      <left/>
      <right style="thin">
        <color theme="1" tint="0.34998626667073579"/>
      </right>
      <top/>
      <bottom style="thin">
        <color theme="1" tint="0.34998626667073579"/>
      </bottom>
      <diagonal/>
    </border>
    <border>
      <left style="medium">
        <color theme="1" tint="0.34998626667073579"/>
      </left>
      <right style="medium">
        <color theme="1" tint="0.34998626667073579"/>
      </right>
      <top/>
      <bottom style="thin">
        <color theme="1" tint="0.34998626667073579"/>
      </bottom>
      <diagonal/>
    </border>
    <border>
      <left style="medium">
        <color theme="1" tint="0.34998626667073579"/>
      </left>
      <right style="thin">
        <color theme="1" tint="0.34998626667073579"/>
      </right>
      <top style="thin">
        <color theme="1" tint="0.34998626667073579"/>
      </top>
      <bottom style="thin">
        <color theme="1" tint="0.34998626667073579"/>
      </bottom>
      <diagonal/>
    </border>
    <border>
      <left style="medium">
        <color theme="1" tint="0.34998626667073579"/>
      </left>
      <right style="thin">
        <color theme="1" tint="0.34998626667073579"/>
      </right>
      <top/>
      <bottom style="thin">
        <color theme="1" tint="0.34998626667073579"/>
      </bottom>
      <diagonal/>
    </border>
    <border>
      <left style="medium">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style="medium">
        <color theme="1" tint="0.34998626667073579"/>
      </right>
      <top style="medium">
        <color theme="1" tint="0.34998626667073579"/>
      </top>
      <bottom style="thin">
        <color theme="1" tint="0.34998626667073579"/>
      </bottom>
      <diagonal/>
    </border>
    <border>
      <left/>
      <right style="thin">
        <color theme="1" tint="0.34998626667073579"/>
      </right>
      <top style="medium">
        <color theme="1" tint="0.34998626667073579"/>
      </top>
      <bottom style="thin">
        <color theme="1" tint="0.34998626667073579"/>
      </bottom>
      <diagonal/>
    </border>
    <border>
      <left style="medium">
        <color theme="1" tint="0.34998626667073579"/>
      </left>
      <right style="medium">
        <color theme="1" tint="0.34998626667073579"/>
      </right>
      <top style="medium">
        <color theme="1" tint="0.34998626667073579"/>
      </top>
      <bottom style="thin">
        <color theme="1" tint="0.3499862666707357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theme="1" tint="0.34998626667073579"/>
      </left>
      <right/>
      <top style="medium">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top/>
      <bottom style="thin">
        <color theme="1" tint="0.34998626667073579"/>
      </bottom>
      <diagonal/>
    </border>
  </borders>
  <cellStyleXfs count="2">
    <xf numFmtId="0" fontId="0" fillId="0" borderId="0"/>
    <xf numFmtId="0" fontId="8" fillId="5" borderId="0" applyNumberFormat="0" applyBorder="0" applyAlignment="0" applyProtection="0"/>
  </cellStyleXfs>
  <cellXfs count="116">
    <xf numFmtId="0" fontId="0" fillId="0" borderId="0" xfId="0"/>
    <xf numFmtId="0" fontId="2"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center"/>
    </xf>
    <xf numFmtId="0" fontId="2" fillId="0" borderId="1" xfId="0" applyFont="1" applyBorder="1" applyAlignment="1">
      <alignment vertical="center"/>
    </xf>
    <xf numFmtId="0" fontId="2" fillId="3" borderId="1" xfId="0" applyFont="1" applyFill="1" applyBorder="1" applyAlignment="1">
      <alignment vertical="center"/>
    </xf>
    <xf numFmtId="0" fontId="2" fillId="3" borderId="1" xfId="0" applyFont="1" applyFill="1" applyBorder="1" applyAlignment="1">
      <alignment horizontal="left" vertical="center"/>
    </xf>
    <xf numFmtId="0" fontId="4" fillId="0" borderId="0" xfId="0" applyFont="1"/>
    <xf numFmtId="0" fontId="2" fillId="3" borderId="2" xfId="0" applyFont="1" applyFill="1" applyBorder="1" applyAlignment="1">
      <alignment horizontal="left" vertical="center"/>
    </xf>
    <xf numFmtId="0" fontId="3" fillId="3" borderId="2" xfId="0" applyFont="1" applyFill="1" applyBorder="1" applyAlignment="1">
      <alignment horizontal="left" vertical="center"/>
    </xf>
    <xf numFmtId="0" fontId="5" fillId="0" borderId="2" xfId="0" applyFont="1" applyBorder="1" applyAlignment="1">
      <alignment horizontal="left" vertical="center"/>
    </xf>
    <xf numFmtId="0" fontId="6" fillId="0" borderId="2" xfId="0" applyFont="1" applyBorder="1" applyAlignment="1">
      <alignment horizontal="left" vertical="center"/>
    </xf>
    <xf numFmtId="0" fontId="7" fillId="4" borderId="2" xfId="0" applyFont="1" applyFill="1" applyBorder="1" applyAlignment="1">
      <alignment vertical="center"/>
    </xf>
    <xf numFmtId="0" fontId="1" fillId="0" borderId="0" xfId="0" applyFont="1"/>
    <xf numFmtId="0" fontId="9" fillId="0" borderId="0" xfId="0" applyFont="1"/>
    <xf numFmtId="0" fontId="9" fillId="0" borderId="1" xfId="0" applyFont="1" applyBorder="1" applyAlignment="1">
      <alignment horizontal="left" vertical="center"/>
    </xf>
    <xf numFmtId="0" fontId="9" fillId="7" borderId="5" xfId="0" applyFont="1" applyFill="1" applyBorder="1" applyAlignment="1">
      <alignment horizontal="right" wrapText="1"/>
    </xf>
    <xf numFmtId="0" fontId="9" fillId="7" borderId="3" xfId="0" applyFont="1" applyFill="1" applyBorder="1" applyAlignment="1">
      <alignment horizontal="right" wrapText="1"/>
    </xf>
    <xf numFmtId="0" fontId="11" fillId="0" borderId="0" xfId="0" applyFont="1"/>
    <xf numFmtId="0" fontId="9" fillId="0" borderId="0" xfId="0" applyFont="1" applyAlignment="1">
      <alignment wrapText="1"/>
    </xf>
    <xf numFmtId="0" fontId="13" fillId="0" borderId="0" xfId="0" applyFont="1"/>
    <xf numFmtId="0" fontId="11" fillId="9" borderId="18" xfId="0" applyFont="1" applyFill="1" applyBorder="1"/>
    <xf numFmtId="0" fontId="9" fillId="9" borderId="19" xfId="0" applyFont="1" applyFill="1" applyBorder="1"/>
    <xf numFmtId="0" fontId="9" fillId="9" borderId="20" xfId="0" applyFont="1" applyFill="1" applyBorder="1"/>
    <xf numFmtId="0" fontId="9" fillId="3" borderId="21" xfId="0" applyFont="1" applyFill="1" applyBorder="1" applyAlignment="1">
      <alignment horizontal="left" vertical="center"/>
    </xf>
    <xf numFmtId="0" fontId="10" fillId="14" borderId="18" xfId="0" applyFont="1" applyFill="1" applyBorder="1"/>
    <xf numFmtId="0" fontId="10" fillId="14" borderId="19" xfId="0" applyFont="1" applyFill="1" applyBorder="1"/>
    <xf numFmtId="0" fontId="10" fillId="14" borderId="20" xfId="0" applyFont="1" applyFill="1" applyBorder="1"/>
    <xf numFmtId="0" fontId="11" fillId="6" borderId="18" xfId="0" applyFont="1" applyFill="1" applyBorder="1"/>
    <xf numFmtId="0" fontId="9" fillId="6" borderId="19" xfId="0" applyFont="1" applyFill="1" applyBorder="1"/>
    <xf numFmtId="0" fontId="9" fillId="6" borderId="20" xfId="0" applyFont="1" applyFill="1" applyBorder="1"/>
    <xf numFmtId="0" fontId="11" fillId="8" borderId="18" xfId="0" applyFont="1" applyFill="1" applyBorder="1"/>
    <xf numFmtId="0" fontId="9" fillId="8" borderId="19" xfId="0" applyFont="1" applyFill="1" applyBorder="1"/>
    <xf numFmtId="0" fontId="9" fillId="8" borderId="20" xfId="0" applyFont="1" applyFill="1" applyBorder="1"/>
    <xf numFmtId="0" fontId="11" fillId="10" borderId="18" xfId="0" applyFont="1" applyFill="1" applyBorder="1"/>
    <xf numFmtId="0" fontId="9" fillId="10" borderId="19" xfId="0" applyFont="1" applyFill="1" applyBorder="1"/>
    <xf numFmtId="0" fontId="9" fillId="10" borderId="20" xfId="0" applyFont="1" applyFill="1" applyBorder="1"/>
    <xf numFmtId="0" fontId="9" fillId="0" borderId="9" xfId="0" applyFont="1" applyBorder="1" applyAlignment="1" applyProtection="1">
      <alignment horizontal="right" wrapText="1"/>
      <protection locked="0"/>
    </xf>
    <xf numFmtId="0" fontId="9" fillId="0" borderId="7" xfId="0" applyFont="1" applyBorder="1" applyAlignment="1" applyProtection="1">
      <alignment horizontal="right" wrapText="1"/>
      <protection locked="0"/>
    </xf>
    <xf numFmtId="0" fontId="9" fillId="0" borderId="1" xfId="0" applyFont="1" applyBorder="1" applyAlignment="1">
      <alignment vertical="center"/>
    </xf>
    <xf numFmtId="0" fontId="9" fillId="0" borderId="1" xfId="0" applyFont="1" applyBorder="1" applyAlignment="1">
      <alignment vertical="center" wrapText="1"/>
    </xf>
    <xf numFmtId="2" fontId="9" fillId="0" borderId="1" xfId="0" applyNumberFormat="1" applyFont="1" applyBorder="1" applyAlignment="1">
      <alignment horizontal="right" vertical="center"/>
    </xf>
    <xf numFmtId="0" fontId="10" fillId="11" borderId="13" xfId="0" applyFont="1" applyFill="1" applyBorder="1" applyAlignment="1">
      <alignment horizontal="centerContinuous"/>
    </xf>
    <xf numFmtId="0" fontId="10" fillId="11" borderId="14" xfId="0" applyFont="1" applyFill="1" applyBorder="1" applyAlignment="1">
      <alignment horizontal="centerContinuous"/>
    </xf>
    <xf numFmtId="0" fontId="10" fillId="11" borderId="15" xfId="0" applyFont="1" applyFill="1" applyBorder="1" applyAlignment="1">
      <alignment horizontal="centerContinuous" wrapText="1"/>
    </xf>
    <xf numFmtId="0" fontId="10" fillId="11" borderId="16" xfId="0" applyFont="1" applyFill="1" applyBorder="1" applyAlignment="1">
      <alignment horizontal="centerContinuous" wrapText="1"/>
    </xf>
    <xf numFmtId="0" fontId="10" fillId="11" borderId="14" xfId="0" applyFont="1" applyFill="1" applyBorder="1" applyAlignment="1">
      <alignment horizontal="centerContinuous" wrapText="1"/>
    </xf>
    <xf numFmtId="0" fontId="12" fillId="11" borderId="15" xfId="0" applyFont="1" applyFill="1" applyBorder="1" applyAlignment="1">
      <alignment horizontal="centerContinuous" wrapText="1"/>
    </xf>
    <xf numFmtId="0" fontId="12" fillId="11" borderId="15" xfId="0" applyFont="1" applyFill="1" applyBorder="1" applyAlignment="1">
      <alignment horizontal="centerContinuous"/>
    </xf>
    <xf numFmtId="0" fontId="10" fillId="11" borderId="16" xfId="0" applyFont="1" applyFill="1" applyBorder="1" applyAlignment="1">
      <alignment horizontal="centerContinuous"/>
    </xf>
    <xf numFmtId="0" fontId="11" fillId="0" borderId="0" xfId="0" applyFont="1" applyAlignment="1">
      <alignment horizontal="right"/>
    </xf>
    <xf numFmtId="0" fontId="10" fillId="11" borderId="17" xfId="0" applyFont="1" applyFill="1" applyBorder="1" applyAlignment="1">
      <alignment horizontal="center" wrapText="1"/>
    </xf>
    <xf numFmtId="0" fontId="9" fillId="13" borderId="8" xfId="0" applyFont="1" applyFill="1" applyBorder="1" applyAlignment="1">
      <alignment horizontal="right" wrapText="1"/>
    </xf>
    <xf numFmtId="2" fontId="9" fillId="13" borderId="10" xfId="0" applyNumberFormat="1" applyFont="1" applyFill="1" applyBorder="1" applyAlignment="1">
      <alignment horizontal="right" wrapText="1"/>
    </xf>
    <xf numFmtId="2" fontId="14" fillId="5" borderId="10" xfId="1" applyNumberFormat="1" applyFont="1" applyBorder="1" applyAlignment="1">
      <alignment horizontal="right" wrapText="1"/>
    </xf>
    <xf numFmtId="0" fontId="9" fillId="0" borderId="22" xfId="0" applyFont="1" applyBorder="1" applyAlignment="1">
      <alignment vertical="center"/>
    </xf>
    <xf numFmtId="0" fontId="9" fillId="0" borderId="23" xfId="0" applyFont="1" applyBorder="1" applyAlignment="1">
      <alignment vertical="center"/>
    </xf>
    <xf numFmtId="0" fontId="10" fillId="12" borderId="24" xfId="0" applyFont="1" applyFill="1" applyBorder="1" applyAlignment="1">
      <alignment horizontal="centerContinuous"/>
    </xf>
    <xf numFmtId="0" fontId="10" fillId="12" borderId="0" xfId="0" applyFont="1" applyFill="1" applyBorder="1" applyAlignment="1">
      <alignment horizontal="centerContinuous"/>
    </xf>
    <xf numFmtId="0" fontId="10" fillId="12" borderId="25" xfId="0" applyFont="1" applyFill="1" applyBorder="1"/>
    <xf numFmtId="2" fontId="9" fillId="0" borderId="26" xfId="0" applyNumberFormat="1" applyFont="1" applyBorder="1" applyAlignment="1">
      <alignment horizontal="right" vertical="center"/>
    </xf>
    <xf numFmtId="0" fontId="10" fillId="12" borderId="25" xfId="0" applyFont="1" applyFill="1" applyBorder="1" applyAlignment="1">
      <alignment horizontal="centerContinuous"/>
    </xf>
    <xf numFmtId="2" fontId="9" fillId="0" borderId="27" xfId="0" applyNumberFormat="1" applyFont="1" applyBorder="1" applyAlignment="1">
      <alignment horizontal="right" vertical="center"/>
    </xf>
    <xf numFmtId="0" fontId="9" fillId="0" borderId="22" xfId="0" applyFont="1" applyBorder="1" applyAlignment="1">
      <alignment vertical="center" wrapText="1"/>
    </xf>
    <xf numFmtId="0" fontId="10" fillId="12" borderId="28" xfId="0" applyFont="1" applyFill="1" applyBorder="1" applyAlignment="1">
      <alignment horizontal="centerContinuous"/>
    </xf>
    <xf numFmtId="0" fontId="10" fillId="12" borderId="29" xfId="0" applyFont="1" applyFill="1" applyBorder="1" applyAlignment="1">
      <alignment horizontal="centerContinuous"/>
    </xf>
    <xf numFmtId="0" fontId="10" fillId="12" borderId="30" xfId="0" applyFont="1" applyFill="1" applyBorder="1" applyAlignment="1">
      <alignment horizontal="centerContinuous"/>
    </xf>
    <xf numFmtId="0" fontId="10" fillId="12" borderId="0" xfId="0" applyFont="1" applyFill="1" applyBorder="1"/>
    <xf numFmtId="0" fontId="9" fillId="0" borderId="26" xfId="0" applyFont="1" applyBorder="1" applyAlignment="1">
      <alignment horizontal="left" vertical="center"/>
    </xf>
    <xf numFmtId="0" fontId="9" fillId="0" borderId="31" xfId="0" applyFont="1" applyBorder="1" applyAlignment="1">
      <alignment vertical="center" wrapText="1"/>
    </xf>
    <xf numFmtId="0" fontId="9" fillId="2" borderId="32" xfId="0" applyFont="1" applyFill="1" applyBorder="1" applyAlignment="1">
      <alignment horizontal="left" vertical="center"/>
    </xf>
    <xf numFmtId="0" fontId="9" fillId="2" borderId="33" xfId="0" applyFont="1" applyFill="1" applyBorder="1" applyAlignment="1">
      <alignment vertical="center" wrapText="1"/>
    </xf>
    <xf numFmtId="0" fontId="9" fillId="2" borderId="34" xfId="0" applyFont="1" applyFill="1" applyBorder="1" applyAlignment="1">
      <alignment vertical="center"/>
    </xf>
    <xf numFmtId="0" fontId="9" fillId="2" borderId="32" xfId="0" applyFont="1" applyFill="1" applyBorder="1" applyAlignment="1">
      <alignment horizontal="right" vertical="center"/>
    </xf>
    <xf numFmtId="0" fontId="9" fillId="2" borderId="33" xfId="0" applyFont="1" applyFill="1" applyBorder="1" applyAlignment="1">
      <alignment horizontal="right" vertical="center" wrapText="1"/>
    </xf>
    <xf numFmtId="0" fontId="9" fillId="2" borderId="35" xfId="0" applyFont="1" applyFill="1" applyBorder="1" applyAlignment="1">
      <alignment horizontal="right" vertical="center" wrapText="1"/>
    </xf>
    <xf numFmtId="0" fontId="9" fillId="2" borderId="36" xfId="0" applyFont="1" applyFill="1" applyBorder="1" applyAlignment="1">
      <alignment vertical="center"/>
    </xf>
    <xf numFmtId="0" fontId="9" fillId="2" borderId="33" xfId="0" applyFont="1" applyFill="1" applyBorder="1" applyAlignment="1">
      <alignment vertical="center"/>
    </xf>
    <xf numFmtId="0" fontId="9" fillId="2" borderId="34" xfId="0" applyFont="1" applyFill="1" applyBorder="1" applyAlignment="1">
      <alignment vertical="center" wrapText="1"/>
    </xf>
    <xf numFmtId="0" fontId="9" fillId="2" borderId="37" xfId="0" applyFont="1" applyFill="1" applyBorder="1" applyAlignment="1">
      <alignment vertical="center" wrapText="1"/>
    </xf>
    <xf numFmtId="0" fontId="10" fillId="12" borderId="30" xfId="0" applyFont="1" applyFill="1" applyBorder="1" applyAlignment="1">
      <alignment horizontal="center"/>
    </xf>
    <xf numFmtId="0" fontId="15" fillId="12" borderId="24" xfId="0" applyFont="1" applyFill="1" applyBorder="1" applyAlignment="1">
      <alignment horizontal="centerContinuous"/>
    </xf>
    <xf numFmtId="0" fontId="9" fillId="15" borderId="11" xfId="0" applyFont="1" applyFill="1" applyBorder="1" applyAlignment="1">
      <alignment horizontal="left"/>
    </xf>
    <xf numFmtId="0" fontId="9" fillId="15" borderId="3" xfId="0" applyFont="1" applyFill="1" applyBorder="1" applyAlignment="1">
      <alignment wrapText="1"/>
    </xf>
    <xf numFmtId="0" fontId="9" fillId="15" borderId="4" xfId="0" applyFont="1" applyFill="1" applyBorder="1" applyAlignment="1">
      <alignment wrapText="1"/>
    </xf>
    <xf numFmtId="0" fontId="9" fillId="16" borderId="4" xfId="0" applyFont="1" applyFill="1" applyBorder="1" applyAlignment="1">
      <alignment horizontal="right" wrapText="1"/>
    </xf>
    <xf numFmtId="0" fontId="10" fillId="11" borderId="6" xfId="0" applyFont="1" applyFill="1" applyBorder="1" applyAlignment="1">
      <alignment horizontal="right" wrapText="1"/>
    </xf>
    <xf numFmtId="0" fontId="10" fillId="11" borderId="5" xfId="0" applyFont="1" applyFill="1" applyBorder="1" applyAlignment="1">
      <alignment horizontal="right" wrapText="1"/>
    </xf>
    <xf numFmtId="0" fontId="10" fillId="11" borderId="4" xfId="0" applyFont="1" applyFill="1" applyBorder="1" applyAlignment="1">
      <alignment horizontal="right" wrapText="1"/>
    </xf>
    <xf numFmtId="49" fontId="9" fillId="0" borderId="26" xfId="0" applyNumberFormat="1" applyFont="1" applyBorder="1" applyAlignment="1">
      <alignment horizontal="left" vertical="center"/>
    </xf>
    <xf numFmtId="49" fontId="9" fillId="0" borderId="1" xfId="0" applyNumberFormat="1" applyFont="1" applyBorder="1" applyAlignment="1">
      <alignment vertical="center" wrapText="1"/>
    </xf>
    <xf numFmtId="49" fontId="9" fillId="0" borderId="22" xfId="0" applyNumberFormat="1" applyFont="1" applyBorder="1" applyAlignment="1">
      <alignment vertical="center"/>
    </xf>
    <xf numFmtId="0" fontId="10" fillId="11" borderId="38" xfId="0" applyFont="1" applyFill="1" applyBorder="1" applyAlignment="1">
      <alignment horizontal="centerContinuous"/>
    </xf>
    <xf numFmtId="0" fontId="9" fillId="15" borderId="39" xfId="0" applyFont="1" applyFill="1" applyBorder="1" applyAlignment="1">
      <alignment wrapText="1"/>
    </xf>
    <xf numFmtId="0" fontId="9" fillId="0" borderId="12" xfId="0" applyNumberFormat="1" applyFont="1" applyBorder="1" applyAlignment="1" applyProtection="1">
      <alignment horizontal="left" vertical="center" wrapText="1"/>
    </xf>
    <xf numFmtId="0" fontId="9" fillId="0" borderId="8" xfId="0" applyNumberFormat="1" applyFont="1" applyBorder="1" applyAlignment="1" applyProtection="1">
      <alignment horizontal="left" vertical="center" wrapText="1"/>
    </xf>
    <xf numFmtId="0" fontId="9" fillId="0" borderId="3" xfId="0" applyNumberFormat="1" applyFont="1" applyBorder="1" applyAlignment="1" applyProtection="1">
      <alignment horizontal="left" vertical="center" wrapText="1"/>
    </xf>
    <xf numFmtId="0" fontId="9" fillId="0" borderId="4" xfId="0" applyFont="1" applyBorder="1" applyAlignment="1" applyProtection="1">
      <alignment horizontal="left" vertical="center" wrapText="1"/>
    </xf>
    <xf numFmtId="0" fontId="10" fillId="11" borderId="12" xfId="0" applyFont="1" applyFill="1" applyBorder="1" applyAlignment="1">
      <alignment horizontal="centerContinuous"/>
    </xf>
    <xf numFmtId="0" fontId="10" fillId="11" borderId="7" xfId="0" applyFont="1" applyFill="1" applyBorder="1" applyAlignment="1">
      <alignment horizontal="centerContinuous"/>
    </xf>
    <xf numFmtId="0" fontId="10" fillId="11" borderId="8" xfId="0" applyFont="1" applyFill="1" applyBorder="1" applyAlignment="1">
      <alignment horizontal="centerContinuous" wrapText="1"/>
    </xf>
    <xf numFmtId="0" fontId="10" fillId="11" borderId="9" xfId="0" applyFont="1" applyFill="1" applyBorder="1" applyAlignment="1">
      <alignment horizontal="centerContinuous" wrapText="1"/>
    </xf>
    <xf numFmtId="0" fontId="10" fillId="11" borderId="7" xfId="0" applyFont="1" applyFill="1" applyBorder="1" applyAlignment="1">
      <alignment horizontal="centerContinuous" wrapText="1"/>
    </xf>
    <xf numFmtId="0" fontId="12" fillId="11" borderId="8" xfId="0" applyFont="1" applyFill="1" applyBorder="1" applyAlignment="1">
      <alignment horizontal="centerContinuous" wrapText="1"/>
    </xf>
    <xf numFmtId="0" fontId="10" fillId="11" borderId="10" xfId="0" applyFont="1" applyFill="1" applyBorder="1" applyAlignment="1">
      <alignment horizontal="center" wrapText="1"/>
    </xf>
    <xf numFmtId="0" fontId="12" fillId="11" borderId="8" xfId="0" applyFont="1" applyFill="1" applyBorder="1" applyAlignment="1">
      <alignment horizontal="centerContinuous"/>
    </xf>
    <xf numFmtId="0" fontId="10" fillId="11" borderId="9" xfId="0" applyFont="1" applyFill="1" applyBorder="1" applyAlignment="1">
      <alignment horizontal="centerContinuous"/>
    </xf>
    <xf numFmtId="0" fontId="10" fillId="11" borderId="12" xfId="0" applyFont="1" applyFill="1" applyBorder="1" applyAlignment="1">
      <alignment horizontal="left"/>
    </xf>
    <xf numFmtId="0" fontId="10" fillId="11" borderId="9" xfId="0" applyFont="1" applyFill="1" applyBorder="1" applyAlignment="1">
      <alignment horizontal="left" wrapText="1"/>
    </xf>
    <xf numFmtId="0" fontId="10" fillId="11" borderId="7" xfId="0" applyFont="1" applyFill="1" applyBorder="1" applyAlignment="1">
      <alignment horizontal="left" wrapText="1"/>
    </xf>
    <xf numFmtId="0" fontId="12" fillId="11" borderId="8" xfId="0" applyFont="1" applyFill="1" applyBorder="1" applyAlignment="1">
      <alignment horizontal="left" wrapText="1"/>
    </xf>
    <xf numFmtId="0" fontId="10" fillId="11" borderId="7" xfId="0" applyFont="1" applyFill="1" applyBorder="1" applyAlignment="1">
      <alignment horizontal="left"/>
    </xf>
    <xf numFmtId="0" fontId="10" fillId="11" borderId="40" xfId="0" applyFont="1" applyFill="1" applyBorder="1" applyAlignment="1">
      <alignment horizontal="left"/>
    </xf>
    <xf numFmtId="0" fontId="10" fillId="11" borderId="8" xfId="0" applyFont="1" applyFill="1" applyBorder="1" applyAlignment="1">
      <alignment horizontal="left" wrapText="1"/>
    </xf>
    <xf numFmtId="0" fontId="16" fillId="0" borderId="0" xfId="0" applyFont="1"/>
    <xf numFmtId="0" fontId="9" fillId="0" borderId="0" xfId="0" quotePrefix="1" applyFont="1"/>
  </cellXfs>
  <cellStyles count="2">
    <cellStyle name="Good" xfId="1" builtinId="26"/>
    <cellStyle name="Normal" xfId="0" builtinId="0"/>
  </cellStyles>
  <dxfs count="110">
    <dxf>
      <font>
        <color theme="0" tint="-0.14996795556505021"/>
      </font>
    </dxf>
    <dxf>
      <font>
        <color theme="1"/>
      </font>
      <fill>
        <patternFill>
          <bgColor rgb="FFFFC7CE"/>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FFEB9C"/>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1"/>
      </font>
      <fill>
        <patternFill>
          <bgColor rgb="FFFFC7CE"/>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FFEB9C"/>
        </patternFill>
      </fill>
    </dxf>
    <dxf>
      <fill>
        <patternFill patternType="solid">
          <fgColor rgb="FFFFA500"/>
          <bgColor rgb="FFFFEB9C"/>
        </patternFill>
      </fill>
    </dxf>
    <dxf>
      <fill>
        <patternFill patternType="solid">
          <fgColor rgb="FFE06666"/>
          <bgColor rgb="FFFFC7CE"/>
        </patternFill>
      </fill>
    </dxf>
    <dxf>
      <font>
        <color theme="1"/>
      </font>
      <fill>
        <patternFill patternType="solid">
          <fgColor rgb="FF6AA84F"/>
          <bgColor rgb="FFC6EFCE"/>
        </patternFill>
      </fill>
    </dxf>
    <dxf>
      <fill>
        <patternFill patternType="solid">
          <fgColor rgb="FFE06666"/>
          <bgColor theme="0" tint="-4.9989318521683403E-2"/>
        </patternFill>
      </fill>
    </dxf>
    <dxf>
      <fill>
        <patternFill patternType="solid">
          <fgColor rgb="FFB7E1CD"/>
          <bgColor rgb="FFB7E1CD"/>
        </patternFill>
      </fill>
    </dxf>
    <dxf>
      <fill>
        <patternFill patternType="solid">
          <fgColor rgb="FFFFA500"/>
          <bgColor rgb="FFFFEB9C"/>
        </patternFill>
      </fill>
    </dxf>
    <dxf>
      <fill>
        <patternFill patternType="solid">
          <fgColor rgb="FFE06666"/>
          <bgColor rgb="FFFFC7CE"/>
        </patternFill>
      </fill>
    </dxf>
    <dxf>
      <font>
        <color theme="1"/>
      </font>
      <fill>
        <patternFill patternType="solid">
          <fgColor rgb="FF6AA84F"/>
          <bgColor rgb="FFC6EFCE"/>
        </patternFill>
      </fill>
    </dxf>
    <dxf>
      <fill>
        <patternFill patternType="solid">
          <fgColor rgb="FFE06666"/>
          <bgColor theme="0" tint="-4.9989318521683403E-2"/>
        </patternFill>
      </fill>
    </dxf>
    <dxf>
      <fill>
        <patternFill patternType="solid">
          <fgColor rgb="FFB7E1CD"/>
          <bgColor rgb="FFB7E1CD"/>
        </patternFill>
      </fill>
    </dxf>
  </dxfs>
  <tableStyles count="0" defaultTableStyle="TableStyleMedium2" defaultPivotStyle="PivotStyleLight16"/>
  <colors>
    <mruColors>
      <color rgb="FFFFEB9C"/>
      <color rgb="FFFFC7CE"/>
      <color rgb="FFC6EFCE"/>
      <color rgb="FF66CCFF"/>
      <color rgb="FFCCECFF"/>
      <color rgb="FFFFA500"/>
      <color rgb="FFE06666"/>
      <color rgb="FF6AA84F"/>
      <color rgb="FFFFCC66"/>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E8B1-5B6C-4759-8ADF-C0C29B50C12B}">
  <dimension ref="A1:A10"/>
  <sheetViews>
    <sheetView workbookViewId="0"/>
  </sheetViews>
  <sheetFormatPr defaultRowHeight="15" x14ac:dyDescent="0.25"/>
  <cols>
    <col min="1" max="1" width="146.42578125" style="14" customWidth="1"/>
    <col min="2" max="16384" width="9.140625" style="14"/>
  </cols>
  <sheetData>
    <row r="1" spans="1:1" ht="18.75" x14ac:dyDescent="0.3">
      <c r="A1" s="114" t="s">
        <v>207</v>
      </c>
    </row>
    <row r="2" spans="1:1" x14ac:dyDescent="0.25">
      <c r="A2" s="14" t="s">
        <v>206</v>
      </c>
    </row>
    <row r="3" spans="1:1" ht="18.75" x14ac:dyDescent="0.3">
      <c r="A3" s="114"/>
    </row>
    <row r="4" spans="1:1" x14ac:dyDescent="0.25">
      <c r="A4" s="115" t="s">
        <v>208</v>
      </c>
    </row>
    <row r="5" spans="1:1" x14ac:dyDescent="0.25">
      <c r="A5" s="115" t="s">
        <v>209</v>
      </c>
    </row>
    <row r="6" spans="1:1" x14ac:dyDescent="0.25">
      <c r="A6" s="115" t="s">
        <v>210</v>
      </c>
    </row>
    <row r="8" spans="1:1" x14ac:dyDescent="0.25">
      <c r="A8" s="14" t="s">
        <v>211</v>
      </c>
    </row>
    <row r="9" spans="1:1" x14ac:dyDescent="0.25">
      <c r="A9" s="115" t="s">
        <v>213</v>
      </c>
    </row>
    <row r="10" spans="1:1" x14ac:dyDescent="0.25">
      <c r="A10" s="115" t="s">
        <v>212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ColWidth="12.5703125" defaultRowHeight="15" customHeight="1" x14ac:dyDescent="0.25"/>
  <cols>
    <col min="1" max="1" width="15.28515625" customWidth="1"/>
    <col min="2" max="2" width="25.5703125" customWidth="1"/>
    <col min="3" max="26" width="8.5703125" customWidth="1"/>
  </cols>
  <sheetData>
    <row r="1" spans="1:1" x14ac:dyDescent="0.25">
      <c r="A1" s="7" t="s">
        <v>2</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
  <sheetViews>
    <sheetView tabSelected="1" workbookViewId="0">
      <pane ySplit="3" topLeftCell="A4" activePane="bottomLeft" state="frozen"/>
      <selection pane="bottomLeft"/>
    </sheetView>
  </sheetViews>
  <sheetFormatPr defaultColWidth="12.5703125" defaultRowHeight="15" customHeight="1" x14ac:dyDescent="0.25"/>
  <cols>
    <col min="1" max="1" width="9.140625" style="14" customWidth="1"/>
    <col min="2" max="2" width="55.85546875" style="14" customWidth="1"/>
    <col min="3" max="3" width="20.7109375" style="14" customWidth="1"/>
    <col min="4" max="6" width="12.5703125" style="14" customWidth="1"/>
    <col min="7" max="7" width="16.140625" style="14" customWidth="1"/>
    <col min="8" max="8" width="20.7109375" style="14" customWidth="1"/>
    <col min="9" max="9" width="18" style="14" customWidth="1"/>
    <col min="10" max="10" width="22" style="14" customWidth="1"/>
    <col min="11" max="13" width="12.5703125" style="14" customWidth="1"/>
    <col min="14" max="14" width="46.85546875" style="14" customWidth="1"/>
    <col min="15" max="19" width="8.5703125" style="14" customWidth="1"/>
    <col min="20" max="16384" width="12.5703125" style="14"/>
  </cols>
  <sheetData>
    <row r="1" spans="1:14" ht="15" customHeight="1" x14ac:dyDescent="0.25">
      <c r="A1" s="64" t="s">
        <v>88</v>
      </c>
      <c r="B1" s="65"/>
      <c r="C1" s="65"/>
      <c r="D1" s="64" t="s">
        <v>68</v>
      </c>
      <c r="E1" s="65"/>
      <c r="F1" s="66"/>
      <c r="G1" s="65" t="s">
        <v>187</v>
      </c>
      <c r="H1" s="65"/>
      <c r="I1" s="65"/>
      <c r="J1" s="65"/>
      <c r="K1" s="64" t="s">
        <v>186</v>
      </c>
      <c r="L1" s="65"/>
      <c r="M1" s="66"/>
      <c r="N1" s="80" t="s">
        <v>45</v>
      </c>
    </row>
    <row r="2" spans="1:14" ht="15" customHeight="1" thickBot="1" x14ac:dyDescent="0.3">
      <c r="A2" s="57"/>
      <c r="B2" s="58"/>
      <c r="C2" s="58"/>
      <c r="D2" s="81" t="s">
        <v>188</v>
      </c>
      <c r="E2" s="58"/>
      <c r="F2" s="61"/>
      <c r="G2" s="67"/>
      <c r="H2" s="67"/>
      <c r="I2" s="67"/>
      <c r="J2" s="67"/>
      <c r="K2" s="81" t="s">
        <v>189</v>
      </c>
      <c r="L2" s="58"/>
      <c r="M2" s="61"/>
      <c r="N2" s="59"/>
    </row>
    <row r="3" spans="1:14" ht="56.25" customHeight="1" x14ac:dyDescent="0.25">
      <c r="A3" s="70" t="s">
        <v>0</v>
      </c>
      <c r="B3" s="71" t="s">
        <v>1</v>
      </c>
      <c r="C3" s="72" t="s">
        <v>3</v>
      </c>
      <c r="D3" s="73" t="s">
        <v>87</v>
      </c>
      <c r="E3" s="74" t="s">
        <v>4</v>
      </c>
      <c r="F3" s="75" t="s">
        <v>181</v>
      </c>
      <c r="G3" s="76" t="s">
        <v>5</v>
      </c>
      <c r="H3" s="77" t="s">
        <v>6</v>
      </c>
      <c r="I3" s="77" t="s">
        <v>7</v>
      </c>
      <c r="J3" s="78" t="s">
        <v>8</v>
      </c>
      <c r="K3" s="73" t="s">
        <v>87</v>
      </c>
      <c r="L3" s="74" t="s">
        <v>4</v>
      </c>
      <c r="M3" s="75" t="s">
        <v>181</v>
      </c>
      <c r="N3" s="79" t="s">
        <v>9</v>
      </c>
    </row>
    <row r="4" spans="1:14" ht="56.25" customHeight="1" x14ac:dyDescent="0.25">
      <c r="A4" s="68">
        <v>1.1000000000000001</v>
      </c>
      <c r="B4" s="40" t="s">
        <v>10</v>
      </c>
      <c r="C4" s="55" t="s">
        <v>11</v>
      </c>
      <c r="D4" s="60">
        <f>IF(AssessInherent!N4&gt;0, AssessInherent!N4, "")</f>
        <v>4.875</v>
      </c>
      <c r="E4" s="41">
        <f>IF(AssessInherent!Y4&gt;0,AssessInherent!Y4,"")</f>
        <v>4.875</v>
      </c>
      <c r="F4" s="62">
        <f>IF(AssessInherent!Z4&gt;0,AssessInherent!Z4,"")</f>
        <v>4.875</v>
      </c>
      <c r="G4" s="56" t="s">
        <v>12</v>
      </c>
      <c r="H4" s="39" t="s">
        <v>13</v>
      </c>
      <c r="I4" s="39" t="s">
        <v>14</v>
      </c>
      <c r="J4" s="63" t="s">
        <v>15</v>
      </c>
      <c r="K4" s="60">
        <f>IF(AsessResidual!O4&gt;0,AsessResidual!O4,"")</f>
        <v>1.875</v>
      </c>
      <c r="L4" s="41">
        <f>IF(AsessResidual!Z4&gt;0,AsessResidual!Z4,"")</f>
        <v>4.875</v>
      </c>
      <c r="M4" s="62">
        <f>IF(AsessResidual!AA4&gt;0,AsessResidual!AA4,"")</f>
        <v>3.375</v>
      </c>
      <c r="N4" s="69" t="s">
        <v>16</v>
      </c>
    </row>
    <row r="5" spans="1:14" ht="56.25" customHeight="1" x14ac:dyDescent="0.25">
      <c r="A5" s="68">
        <v>1.2</v>
      </c>
      <c r="B5" s="40" t="s">
        <v>17</v>
      </c>
      <c r="C5" s="55" t="s">
        <v>18</v>
      </c>
      <c r="D5" s="60" t="str">
        <f>IF(AssessInherent!N5&gt;0, AssessInherent!N5, "")</f>
        <v/>
      </c>
      <c r="E5" s="41" t="str">
        <f>IF(AssessInherent!Y5&gt;0,AssessInherent!Y5,"")</f>
        <v/>
      </c>
      <c r="F5" s="62" t="str">
        <f>IF(AssessInherent!Z5&gt;0,AssessInherent!Z5,"")</f>
        <v/>
      </c>
      <c r="G5" s="56" t="s">
        <v>19</v>
      </c>
      <c r="H5" s="39" t="s">
        <v>20</v>
      </c>
      <c r="I5" s="39" t="s">
        <v>14</v>
      </c>
      <c r="J5" s="63"/>
      <c r="K5" s="60" t="str">
        <f>IF(AsessResidual!O5&gt;0,AsessResidual!O5,"")</f>
        <v/>
      </c>
      <c r="L5" s="41" t="str">
        <f>IF(AsessResidual!Z5&gt;0,AsessResidual!Z5,"")</f>
        <v/>
      </c>
      <c r="M5" s="62" t="str">
        <f>IF(AsessResidual!AA5&gt;0,AsessResidual!AA5,"")</f>
        <v/>
      </c>
      <c r="N5" s="69" t="s">
        <v>21</v>
      </c>
    </row>
    <row r="6" spans="1:14" ht="56.25" customHeight="1" x14ac:dyDescent="0.25">
      <c r="A6" s="68">
        <v>1.3</v>
      </c>
      <c r="B6" s="40" t="s">
        <v>22</v>
      </c>
      <c r="C6" s="55" t="s">
        <v>18</v>
      </c>
      <c r="D6" s="60" t="str">
        <f>IF(AssessInherent!N6&gt;0, AssessInherent!N6, "")</f>
        <v/>
      </c>
      <c r="E6" s="41" t="str">
        <f>IF(AssessInherent!Y6&gt;0,AssessInherent!Y6,"")</f>
        <v/>
      </c>
      <c r="F6" s="62" t="str">
        <f>IF(AssessInherent!Z6&gt;0,AssessInherent!Z6,"")</f>
        <v/>
      </c>
      <c r="G6" s="56" t="s">
        <v>19</v>
      </c>
      <c r="H6" s="39" t="s">
        <v>20</v>
      </c>
      <c r="I6" s="39" t="s">
        <v>14</v>
      </c>
      <c r="J6" s="63"/>
      <c r="K6" s="60" t="str">
        <f>IF(AsessResidual!O6&gt;0,AsessResidual!O6,"")</f>
        <v/>
      </c>
      <c r="L6" s="41" t="str">
        <f>IF(AsessResidual!Z6&gt;0,AsessResidual!Z6,"")</f>
        <v/>
      </c>
      <c r="M6" s="62" t="str">
        <f>IF(AsessResidual!AA6&gt;0,AsessResidual!AA6,"")</f>
        <v/>
      </c>
      <c r="N6" s="69" t="s">
        <v>23</v>
      </c>
    </row>
    <row r="7" spans="1:14" ht="56.25" customHeight="1" x14ac:dyDescent="0.25">
      <c r="A7" s="68">
        <v>1.4</v>
      </c>
      <c r="B7" s="40" t="s">
        <v>99</v>
      </c>
      <c r="C7" s="55" t="s">
        <v>24</v>
      </c>
      <c r="D7" s="60" t="str">
        <f>IF(AssessInherent!N7&gt;0, AssessInherent!N7, "")</f>
        <v/>
      </c>
      <c r="E7" s="41" t="str">
        <f>IF(AssessInherent!Y7&gt;0,AssessInherent!Y7,"")</f>
        <v/>
      </c>
      <c r="F7" s="62" t="str">
        <f>IF(AssessInherent!Z7&gt;0,AssessInherent!Z7,"")</f>
        <v/>
      </c>
      <c r="G7" s="56" t="s">
        <v>25</v>
      </c>
      <c r="H7" s="39" t="s">
        <v>20</v>
      </c>
      <c r="I7" s="39" t="s">
        <v>66</v>
      </c>
      <c r="J7" s="63"/>
      <c r="K7" s="60" t="str">
        <f>IF(AsessResidual!O7&gt;0,AsessResidual!O7,"")</f>
        <v/>
      </c>
      <c r="L7" s="41" t="str">
        <f>IF(AsessResidual!Z7&gt;0,AsessResidual!Z7,"")</f>
        <v/>
      </c>
      <c r="M7" s="62" t="str">
        <f>IF(AsessResidual!AA7&gt;0,AsessResidual!AA7,"")</f>
        <v/>
      </c>
      <c r="N7" s="69" t="s">
        <v>26</v>
      </c>
    </row>
    <row r="8" spans="1:14" ht="56.25" customHeight="1" x14ac:dyDescent="0.25">
      <c r="A8" s="68">
        <v>1.5</v>
      </c>
      <c r="B8" s="40" t="s">
        <v>27</v>
      </c>
      <c r="C8" s="55" t="s">
        <v>28</v>
      </c>
      <c r="D8" s="60">
        <f>IF(AssessInherent!N8&gt;0, AssessInherent!N8, "")</f>
        <v>4.5</v>
      </c>
      <c r="E8" s="41">
        <f>IF(AssessInherent!Y8&gt;0,AssessInherent!Y8,"")</f>
        <v>3.75</v>
      </c>
      <c r="F8" s="62">
        <f>IF(AssessInherent!Z8&gt;0,AssessInherent!Z8,"")</f>
        <v>4.125</v>
      </c>
      <c r="G8" s="56" t="s">
        <v>12</v>
      </c>
      <c r="H8" s="39" t="s">
        <v>29</v>
      </c>
      <c r="I8" s="39" t="s">
        <v>62</v>
      </c>
      <c r="J8" s="63" t="s">
        <v>30</v>
      </c>
      <c r="K8" s="60">
        <f>IF(AsessResidual!O8&gt;0,AsessResidual!O8,"")</f>
        <v>4</v>
      </c>
      <c r="L8" s="41">
        <f>IF(AsessResidual!Z8&gt;0,AsessResidual!Z8,"")</f>
        <v>3.75</v>
      </c>
      <c r="M8" s="62">
        <f>IF(AsessResidual!AA8&gt;0,AsessResidual!AA8,"")</f>
        <v>3.875</v>
      </c>
      <c r="N8" s="69" t="s">
        <v>31</v>
      </c>
    </row>
    <row r="9" spans="1:14" ht="56.25" customHeight="1" x14ac:dyDescent="0.25">
      <c r="A9" s="68">
        <v>1.6</v>
      </c>
      <c r="B9" s="40" t="s">
        <v>32</v>
      </c>
      <c r="C9" s="55" t="s">
        <v>18</v>
      </c>
      <c r="D9" s="60" t="str">
        <f>IF(AssessInherent!N9&gt;0, AssessInherent!N9, "")</f>
        <v/>
      </c>
      <c r="E9" s="41" t="str">
        <f>IF(AssessInherent!Y9&gt;0,AssessInherent!Y9,"")</f>
        <v/>
      </c>
      <c r="F9" s="62" t="str">
        <f>IF(AssessInherent!Z9&gt;0,AssessInherent!Z9,"")</f>
        <v/>
      </c>
      <c r="G9" s="56" t="s">
        <v>12</v>
      </c>
      <c r="H9" s="39" t="s">
        <v>29</v>
      </c>
      <c r="I9" s="39" t="s">
        <v>14</v>
      </c>
      <c r="J9" s="63" t="s">
        <v>30</v>
      </c>
      <c r="K9" s="60" t="str">
        <f>IF(AsessResidual!O9&gt;0,AsessResidual!O9,"")</f>
        <v/>
      </c>
      <c r="L9" s="41" t="str">
        <f>IF(AsessResidual!Z9&gt;0,AsessResidual!Z9,"")</f>
        <v/>
      </c>
      <c r="M9" s="62" t="str">
        <f>IF(AsessResidual!AA9&gt;0,AsessResidual!AA9,"")</f>
        <v/>
      </c>
      <c r="N9" s="69" t="s">
        <v>33</v>
      </c>
    </row>
    <row r="10" spans="1:14" ht="56.25" customHeight="1" x14ac:dyDescent="0.25">
      <c r="A10" s="68">
        <v>1.7</v>
      </c>
      <c r="B10" s="40" t="s">
        <v>34</v>
      </c>
      <c r="C10" s="55" t="s">
        <v>35</v>
      </c>
      <c r="D10" s="60" t="str">
        <f>IF(AssessInherent!N10&gt;0, AssessInherent!N10, "")</f>
        <v/>
      </c>
      <c r="E10" s="41" t="str">
        <f>IF(AssessInherent!Y10&gt;0,AssessInherent!Y10,"")</f>
        <v/>
      </c>
      <c r="F10" s="62" t="str">
        <f>IF(AssessInherent!Z10&gt;0,AssessInherent!Z10,"")</f>
        <v/>
      </c>
      <c r="G10" s="56" t="s">
        <v>12</v>
      </c>
      <c r="H10" s="39" t="s">
        <v>29</v>
      </c>
      <c r="I10" s="39" t="s">
        <v>62</v>
      </c>
      <c r="J10" s="63"/>
      <c r="K10" s="60" t="str">
        <f>IF(AsessResidual!O10&gt;0,AsessResidual!O10,"")</f>
        <v/>
      </c>
      <c r="L10" s="41" t="str">
        <f>IF(AsessResidual!Z10&gt;0,AsessResidual!Z10,"")</f>
        <v/>
      </c>
      <c r="M10" s="62" t="str">
        <f>IF(AsessResidual!AA10&gt;0,AsessResidual!AA10,"")</f>
        <v/>
      </c>
      <c r="N10" s="69" t="s">
        <v>36</v>
      </c>
    </row>
    <row r="11" spans="1:14" ht="56.25" customHeight="1" x14ac:dyDescent="0.25">
      <c r="A11" s="68">
        <v>1.8</v>
      </c>
      <c r="B11" s="40" t="s">
        <v>37</v>
      </c>
      <c r="C11" s="55" t="s">
        <v>38</v>
      </c>
      <c r="D11" s="60" t="str">
        <f>IF(AssessInherent!N11&gt;0, AssessInherent!N11, "")</f>
        <v/>
      </c>
      <c r="E11" s="41" t="str">
        <f>IF(AssessInherent!Y11&gt;0,AssessInherent!Y11,"")</f>
        <v/>
      </c>
      <c r="F11" s="62" t="str">
        <f>IF(AssessInherent!Z11&gt;0,AssessInherent!Z11,"")</f>
        <v/>
      </c>
      <c r="G11" s="56" t="s">
        <v>12</v>
      </c>
      <c r="H11" s="39" t="s">
        <v>13</v>
      </c>
      <c r="I11" s="39" t="s">
        <v>14</v>
      </c>
      <c r="J11" s="63" t="s">
        <v>39</v>
      </c>
      <c r="K11" s="60" t="str">
        <f>IF(AsessResidual!O11&gt;0,AsessResidual!O11,"")</f>
        <v/>
      </c>
      <c r="L11" s="41" t="str">
        <f>IF(AsessResidual!Z11&gt;0,AsessResidual!Z11,"")</f>
        <v/>
      </c>
      <c r="M11" s="62" t="str">
        <f>IF(AsessResidual!AA11&gt;0,AsessResidual!AA11,"")</f>
        <v/>
      </c>
      <c r="N11" s="69" t="s">
        <v>40</v>
      </c>
    </row>
    <row r="12" spans="1:14" ht="15" customHeight="1" x14ac:dyDescent="0.25">
      <c r="A12" s="89"/>
      <c r="B12" s="90"/>
      <c r="C12" s="91"/>
      <c r="D12" s="60" t="str">
        <f>IF(AssessInherent!N12&gt;0, AssessInherent!N12, "")</f>
        <v/>
      </c>
      <c r="E12" s="41" t="str">
        <f>IF(AssessInherent!Y12&gt;0,AssessInherent!Y12,"")</f>
        <v/>
      </c>
      <c r="F12" s="62" t="str">
        <f>IF(AssessInherent!Z12&gt;0,AssessInherent!Z12,"")</f>
        <v/>
      </c>
      <c r="G12" s="56"/>
      <c r="H12" s="39"/>
      <c r="I12" s="39"/>
      <c r="J12" s="63"/>
      <c r="K12" s="60" t="str">
        <f>IF(AsessResidual!O12&gt;0,AsessResidual!O12,"")</f>
        <v/>
      </c>
      <c r="L12" s="41" t="str">
        <f>IF(AsessResidual!Z12&gt;0,AsessResidual!Z12,"")</f>
        <v/>
      </c>
      <c r="M12" s="62" t="str">
        <f>IF(AsessResidual!AA12&gt;0,AsessResidual!AA12,"")</f>
        <v/>
      </c>
      <c r="N12" s="69"/>
    </row>
    <row r="13" spans="1:14" ht="15" customHeight="1" x14ac:dyDescent="0.25">
      <c r="A13" s="89"/>
      <c r="B13" s="90"/>
      <c r="C13" s="91"/>
      <c r="D13" s="60" t="str">
        <f>IF(AssessInherent!N13&gt;0, AssessInherent!N13, "")</f>
        <v/>
      </c>
      <c r="E13" s="41" t="str">
        <f>IF(AssessInherent!Y13&gt;0,AssessInherent!Y13,"")</f>
        <v/>
      </c>
      <c r="F13" s="62" t="str">
        <f>IF(AssessInherent!Z13&gt;0,AssessInherent!Z13,"")</f>
        <v/>
      </c>
      <c r="G13" s="56"/>
      <c r="H13" s="39"/>
      <c r="I13" s="39"/>
      <c r="J13" s="63"/>
      <c r="K13" s="60" t="str">
        <f>IF(AsessResidual!O13&gt;0,AsessResidual!O13,"")</f>
        <v/>
      </c>
      <c r="L13" s="41" t="str">
        <f>IF(AsessResidual!Z13&gt;0,AsessResidual!Z13,"")</f>
        <v/>
      </c>
      <c r="M13" s="62" t="str">
        <f>IF(AsessResidual!AA13&gt;0,AsessResidual!AA13,"")</f>
        <v/>
      </c>
      <c r="N13" s="69"/>
    </row>
    <row r="14" spans="1:14" ht="15" customHeight="1" x14ac:dyDescent="0.25">
      <c r="A14" s="89"/>
      <c r="B14" s="90"/>
      <c r="C14" s="91"/>
      <c r="D14" s="60" t="str">
        <f>IF(AssessInherent!N14&gt;0, AssessInherent!N14, "")</f>
        <v/>
      </c>
      <c r="E14" s="41" t="str">
        <f>IF(AssessInherent!Y14&gt;0,AssessInherent!Y14,"")</f>
        <v/>
      </c>
      <c r="F14" s="62" t="str">
        <f>IF(AssessInherent!Z14&gt;0,AssessInherent!Z14,"")</f>
        <v/>
      </c>
      <c r="G14" s="56"/>
      <c r="H14" s="39"/>
      <c r="I14" s="39"/>
      <c r="J14" s="63"/>
      <c r="K14" s="60" t="str">
        <f>IF(AsessResidual!O14&gt;0,AsessResidual!O14,"")</f>
        <v/>
      </c>
      <c r="L14" s="41" t="str">
        <f>IF(AsessResidual!Z14&gt;0,AsessResidual!Z14,"")</f>
        <v/>
      </c>
      <c r="M14" s="62" t="str">
        <f>IF(AsessResidual!AA14&gt;0,AsessResidual!AA14,"")</f>
        <v/>
      </c>
      <c r="N14" s="69"/>
    </row>
    <row r="15" spans="1:14" ht="15" customHeight="1" x14ac:dyDescent="0.25">
      <c r="A15" s="89"/>
      <c r="B15" s="90"/>
      <c r="C15" s="91"/>
      <c r="D15" s="60" t="str">
        <f>IF(AssessInherent!N15&gt;0, AssessInherent!N15, "")</f>
        <v/>
      </c>
      <c r="E15" s="41" t="str">
        <f>IF(AssessInherent!Y15&gt;0,AssessInherent!Y15,"")</f>
        <v/>
      </c>
      <c r="F15" s="62" t="str">
        <f>IF(AssessInherent!Z15&gt;0,AssessInherent!Z15,"")</f>
        <v/>
      </c>
      <c r="G15" s="56"/>
      <c r="H15" s="39"/>
      <c r="I15" s="39"/>
      <c r="J15" s="63"/>
      <c r="K15" s="60" t="str">
        <f>IF(AsessResidual!O15&gt;0,AsessResidual!O15,"")</f>
        <v/>
      </c>
      <c r="L15" s="41" t="str">
        <f>IF(AsessResidual!Z15&gt;0,AsessResidual!Z15,"")</f>
        <v/>
      </c>
      <c r="M15" s="62" t="str">
        <f>IF(AsessResidual!AA15&gt;0,AsessResidual!AA15,"")</f>
        <v/>
      </c>
      <c r="N15" s="69"/>
    </row>
    <row r="16" spans="1:14" ht="15" customHeight="1" x14ac:dyDescent="0.25">
      <c r="A16" s="89"/>
      <c r="B16" s="90"/>
      <c r="C16" s="91"/>
      <c r="D16" s="60" t="str">
        <f>IF(AssessInherent!N16&gt;0, AssessInherent!N16, "")</f>
        <v/>
      </c>
      <c r="E16" s="41" t="str">
        <f>IF(AssessInherent!Y16&gt;0,AssessInherent!Y16,"")</f>
        <v/>
      </c>
      <c r="F16" s="62" t="str">
        <f>IF(AssessInherent!Z16&gt;0,AssessInherent!Z16,"")</f>
        <v/>
      </c>
      <c r="G16" s="56"/>
      <c r="H16" s="39"/>
      <c r="I16" s="39"/>
      <c r="J16" s="63"/>
      <c r="K16" s="60" t="str">
        <f>IF(AsessResidual!O16&gt;0,AsessResidual!O16,"")</f>
        <v/>
      </c>
      <c r="L16" s="41" t="str">
        <f>IF(AsessResidual!Z16&gt;0,AsessResidual!Z16,"")</f>
        <v/>
      </c>
      <c r="M16" s="62" t="str">
        <f>IF(AsessResidual!AA16&gt;0,AsessResidual!AA16,"")</f>
        <v/>
      </c>
      <c r="N16" s="69"/>
    </row>
    <row r="17" spans="1:14" ht="15" customHeight="1" x14ac:dyDescent="0.25">
      <c r="A17" s="89"/>
      <c r="B17" s="90"/>
      <c r="C17" s="91"/>
      <c r="D17" s="60" t="str">
        <f>IF(AssessInherent!N17&gt;0, AssessInherent!N17, "")</f>
        <v/>
      </c>
      <c r="E17" s="41" t="str">
        <f>IF(AssessInherent!Y17&gt;0,AssessInherent!Y17,"")</f>
        <v/>
      </c>
      <c r="F17" s="62" t="str">
        <f>IF(AssessInherent!Z17&gt;0,AssessInherent!Z17,"")</f>
        <v/>
      </c>
      <c r="G17" s="56"/>
      <c r="H17" s="39"/>
      <c r="I17" s="39"/>
      <c r="J17" s="63"/>
      <c r="K17" s="60" t="str">
        <f>IF(AsessResidual!O17&gt;0,AsessResidual!O17,"")</f>
        <v/>
      </c>
      <c r="L17" s="41" t="str">
        <f>IF(AsessResidual!Z17&gt;0,AsessResidual!Z17,"")</f>
        <v/>
      </c>
      <c r="M17" s="62" t="str">
        <f>IF(AsessResidual!AA17&gt;0,AsessResidual!AA17,"")</f>
        <v/>
      </c>
      <c r="N17" s="69"/>
    </row>
    <row r="18" spans="1:14" ht="15" customHeight="1" x14ac:dyDescent="0.25">
      <c r="A18" s="89"/>
      <c r="B18" s="90"/>
      <c r="C18" s="91"/>
      <c r="D18" s="60" t="str">
        <f>IF(AssessInherent!N18&gt;0, AssessInherent!N18, "")</f>
        <v/>
      </c>
      <c r="E18" s="41" t="str">
        <f>IF(AssessInherent!Y18&gt;0,AssessInherent!Y18,"")</f>
        <v/>
      </c>
      <c r="F18" s="62" t="str">
        <f>IF(AssessInherent!Z18&gt;0,AssessInherent!Z18,"")</f>
        <v/>
      </c>
      <c r="G18" s="56"/>
      <c r="H18" s="39"/>
      <c r="I18" s="39"/>
      <c r="J18" s="63"/>
      <c r="K18" s="60" t="str">
        <f>IF(AsessResidual!O18&gt;0,AsessResidual!O18,"")</f>
        <v/>
      </c>
      <c r="L18" s="41" t="str">
        <f>IF(AsessResidual!Z18&gt;0,AsessResidual!Z18,"")</f>
        <v/>
      </c>
      <c r="M18" s="62" t="str">
        <f>IF(AsessResidual!AA18&gt;0,AsessResidual!AA18,"")</f>
        <v/>
      </c>
      <c r="N18" s="69"/>
    </row>
    <row r="19" spans="1:14" ht="15" customHeight="1" x14ac:dyDescent="0.25">
      <c r="A19" s="89"/>
      <c r="B19" s="90"/>
      <c r="C19" s="91"/>
      <c r="D19" s="60" t="str">
        <f>IF(AssessInherent!N19&gt;0, AssessInherent!N19, "")</f>
        <v/>
      </c>
      <c r="E19" s="41" t="str">
        <f>IF(AssessInherent!Y19&gt;0,AssessInherent!Y19,"")</f>
        <v/>
      </c>
      <c r="F19" s="62" t="str">
        <f>IF(AssessInherent!Z19&gt;0,AssessInherent!Z19,"")</f>
        <v/>
      </c>
      <c r="G19" s="56"/>
      <c r="H19" s="39"/>
      <c r="I19" s="39"/>
      <c r="J19" s="63"/>
      <c r="K19" s="60" t="str">
        <f>IF(AsessResidual!O19&gt;0,AsessResidual!O19,"")</f>
        <v/>
      </c>
      <c r="L19" s="41" t="str">
        <f>IF(AsessResidual!Z19&gt;0,AsessResidual!Z19,"")</f>
        <v/>
      </c>
      <c r="M19" s="62" t="str">
        <f>IF(AsessResidual!AA19&gt;0,AsessResidual!AA19,"")</f>
        <v/>
      </c>
      <c r="N19" s="69"/>
    </row>
    <row r="20" spans="1:14" ht="15" customHeight="1" x14ac:dyDescent="0.25">
      <c r="A20" s="89"/>
      <c r="B20" s="90"/>
      <c r="C20" s="91"/>
      <c r="D20" s="60" t="str">
        <f>IF(AssessInherent!N20&gt;0, AssessInherent!N20, "")</f>
        <v/>
      </c>
      <c r="E20" s="41" t="str">
        <f>IF(AssessInherent!Y20&gt;0,AssessInherent!Y20,"")</f>
        <v/>
      </c>
      <c r="F20" s="62" t="str">
        <f>IF(AssessInherent!Z20&gt;0,AssessInherent!Z20,"")</f>
        <v/>
      </c>
      <c r="G20" s="56"/>
      <c r="H20" s="39"/>
      <c r="I20" s="39"/>
      <c r="J20" s="63"/>
      <c r="K20" s="60" t="str">
        <f>IF(AsessResidual!O20&gt;0,AsessResidual!O20,"")</f>
        <v/>
      </c>
      <c r="L20" s="41" t="str">
        <f>IF(AsessResidual!Z20&gt;0,AsessResidual!Z20,"")</f>
        <v/>
      </c>
      <c r="M20" s="62" t="str">
        <f>IF(AsessResidual!AA20&gt;0,AsessResidual!AA20,"")</f>
        <v/>
      </c>
      <c r="N20" s="69"/>
    </row>
    <row r="21" spans="1:14" ht="15" customHeight="1" x14ac:dyDescent="0.25">
      <c r="A21" s="89"/>
      <c r="B21" s="90"/>
      <c r="C21" s="91"/>
      <c r="D21" s="60" t="str">
        <f>IF(AssessInherent!N21&gt;0, AssessInherent!N21, "")</f>
        <v/>
      </c>
      <c r="E21" s="41" t="str">
        <f>IF(AssessInherent!Y21&gt;0,AssessInherent!Y21,"")</f>
        <v/>
      </c>
      <c r="F21" s="62" t="str">
        <f>IF(AssessInherent!Z21&gt;0,AssessInherent!Z21,"")</f>
        <v/>
      </c>
      <c r="G21" s="56"/>
      <c r="H21" s="39"/>
      <c r="I21" s="39"/>
      <c r="J21" s="63"/>
      <c r="K21" s="60" t="str">
        <f>IF(AsessResidual!O21&gt;0,AsessResidual!O21,"")</f>
        <v/>
      </c>
      <c r="L21" s="41" t="str">
        <f>IF(AsessResidual!Z21&gt;0,AsessResidual!Z21,"")</f>
        <v/>
      </c>
      <c r="M21" s="62" t="str">
        <f>IF(AsessResidual!AA21&gt;0,AsessResidual!AA21,"")</f>
        <v/>
      </c>
      <c r="N21" s="69"/>
    </row>
    <row r="22" spans="1:14" ht="15" customHeight="1" x14ac:dyDescent="0.25">
      <c r="A22" s="89"/>
      <c r="B22" s="90"/>
      <c r="C22" s="91"/>
      <c r="D22" s="60" t="str">
        <f>IF(AssessInherent!N22&gt;0, AssessInherent!N22, "")</f>
        <v/>
      </c>
      <c r="E22" s="41" t="str">
        <f>IF(AssessInherent!Y22&gt;0,AssessInherent!Y22,"")</f>
        <v/>
      </c>
      <c r="F22" s="62" t="str">
        <f>IF(AssessInherent!Z22&gt;0,AssessInherent!Z22,"")</f>
        <v/>
      </c>
      <c r="G22" s="56"/>
      <c r="H22" s="39"/>
      <c r="I22" s="39"/>
      <c r="J22" s="63"/>
      <c r="K22" s="60" t="str">
        <f>IF(AsessResidual!O22&gt;0,AsessResidual!O22,"")</f>
        <v/>
      </c>
      <c r="L22" s="41" t="str">
        <f>IF(AsessResidual!Z22&gt;0,AsessResidual!Z22,"")</f>
        <v/>
      </c>
      <c r="M22" s="62" t="str">
        <f>IF(AsessResidual!AA22&gt;0,AsessResidual!AA22,"")</f>
        <v/>
      </c>
      <c r="N22" s="69"/>
    </row>
    <row r="23" spans="1:14" ht="15" customHeight="1" x14ac:dyDescent="0.25">
      <c r="A23" s="89"/>
      <c r="B23" s="90"/>
      <c r="C23" s="91"/>
      <c r="D23" s="60" t="str">
        <f>IF(AssessInherent!N23&gt;0, AssessInherent!N23, "")</f>
        <v/>
      </c>
      <c r="E23" s="41" t="str">
        <f>IF(AssessInherent!Y23&gt;0,AssessInherent!Y23,"")</f>
        <v/>
      </c>
      <c r="F23" s="62" t="str">
        <f>IF(AssessInherent!Z23&gt;0,AssessInherent!Z23,"")</f>
        <v/>
      </c>
      <c r="G23" s="56"/>
      <c r="H23" s="39"/>
      <c r="I23" s="39"/>
      <c r="J23" s="63"/>
      <c r="K23" s="60" t="str">
        <f>IF(AsessResidual!O23&gt;0,AsessResidual!O23,"")</f>
        <v/>
      </c>
      <c r="L23" s="41" t="str">
        <f>IF(AsessResidual!Z23&gt;0,AsessResidual!Z23,"")</f>
        <v/>
      </c>
      <c r="M23" s="62" t="str">
        <f>IF(AsessResidual!AA23&gt;0,AsessResidual!AA23,"")</f>
        <v/>
      </c>
      <c r="N23" s="69"/>
    </row>
    <row r="24" spans="1:14" ht="15" customHeight="1" x14ac:dyDescent="0.25">
      <c r="A24" s="89"/>
      <c r="B24" s="90"/>
      <c r="C24" s="91"/>
      <c r="D24" s="60" t="str">
        <f>IF(AssessInherent!N24&gt;0, AssessInherent!N24, "")</f>
        <v/>
      </c>
      <c r="E24" s="41" t="str">
        <f>IF(AssessInherent!Y24&gt;0,AssessInherent!Y24,"")</f>
        <v/>
      </c>
      <c r="F24" s="62" t="str">
        <f>IF(AssessInherent!Z24&gt;0,AssessInherent!Z24,"")</f>
        <v/>
      </c>
      <c r="G24" s="56"/>
      <c r="H24" s="39"/>
      <c r="I24" s="39"/>
      <c r="J24" s="63"/>
      <c r="K24" s="60" t="str">
        <f>IF(AsessResidual!O24&gt;0,AsessResidual!O24,"")</f>
        <v/>
      </c>
      <c r="L24" s="41" t="str">
        <f>IF(AsessResidual!Z24&gt;0,AsessResidual!Z24,"")</f>
        <v/>
      </c>
      <c r="M24" s="62" t="str">
        <f>IF(AsessResidual!AA24&gt;0,AsessResidual!AA24,"")</f>
        <v/>
      </c>
      <c r="N24" s="69"/>
    </row>
    <row r="25" spans="1:14" ht="15" customHeight="1" x14ac:dyDescent="0.25">
      <c r="A25" s="89"/>
      <c r="B25" s="90"/>
      <c r="C25" s="91"/>
      <c r="D25" s="60" t="str">
        <f>IF(AssessInherent!N25&gt;0, AssessInherent!N25, "")</f>
        <v/>
      </c>
      <c r="E25" s="41" t="str">
        <f>IF(AssessInherent!Y25&gt;0,AssessInherent!Y25,"")</f>
        <v/>
      </c>
      <c r="F25" s="62" t="str">
        <f>IF(AssessInherent!Z25&gt;0,AssessInherent!Z25,"")</f>
        <v/>
      </c>
      <c r="G25" s="56"/>
      <c r="H25" s="39"/>
      <c r="I25" s="39"/>
      <c r="J25" s="63"/>
      <c r="K25" s="60" t="str">
        <f>IF(AsessResidual!O25&gt;0,AsessResidual!O25,"")</f>
        <v/>
      </c>
      <c r="L25" s="41" t="str">
        <f>IF(AsessResidual!Z25&gt;0,AsessResidual!Z25,"")</f>
        <v/>
      </c>
      <c r="M25" s="62" t="str">
        <f>IF(AsessResidual!AA25&gt;0,AsessResidual!AA25,"")</f>
        <v/>
      </c>
      <c r="N25" s="69"/>
    </row>
    <row r="26" spans="1:14" ht="15" customHeight="1" x14ac:dyDescent="0.25">
      <c r="A26" s="89"/>
      <c r="B26" s="90"/>
      <c r="C26" s="91"/>
      <c r="D26" s="60" t="str">
        <f>IF(AssessInherent!N26&gt;0, AssessInherent!N26, "")</f>
        <v/>
      </c>
      <c r="E26" s="41" t="str">
        <f>IF(AssessInherent!Y26&gt;0,AssessInherent!Y26,"")</f>
        <v/>
      </c>
      <c r="F26" s="62" t="str">
        <f>IF(AssessInherent!Z26&gt;0,AssessInherent!Z26,"")</f>
        <v/>
      </c>
      <c r="G26" s="56"/>
      <c r="H26" s="39"/>
      <c r="I26" s="39"/>
      <c r="J26" s="63"/>
      <c r="K26" s="60" t="str">
        <f>IF(AsessResidual!O26&gt;0,AsessResidual!O26,"")</f>
        <v/>
      </c>
      <c r="L26" s="41" t="str">
        <f>IF(AsessResidual!Z26&gt;0,AsessResidual!Z26,"")</f>
        <v/>
      </c>
      <c r="M26" s="62" t="str">
        <f>IF(AsessResidual!AA26&gt;0,AsessResidual!AA26,"")</f>
        <v/>
      </c>
      <c r="N26" s="69"/>
    </row>
    <row r="27" spans="1:14" ht="15" customHeight="1" x14ac:dyDescent="0.25">
      <c r="A27" s="89"/>
      <c r="B27" s="90"/>
      <c r="C27" s="91"/>
      <c r="D27" s="60" t="str">
        <f>IF(AssessInherent!N27&gt;0, AssessInherent!N27, "")</f>
        <v/>
      </c>
      <c r="E27" s="41" t="str">
        <f>IF(AssessInherent!Y27&gt;0,AssessInherent!Y27,"")</f>
        <v/>
      </c>
      <c r="F27" s="62" t="str">
        <f>IF(AssessInherent!Z27&gt;0,AssessInherent!Z27,"")</f>
        <v/>
      </c>
      <c r="G27" s="56"/>
      <c r="H27" s="39"/>
      <c r="I27" s="39"/>
      <c r="J27" s="63"/>
      <c r="K27" s="60" t="str">
        <f>IF(AsessResidual!O27&gt;0,AsessResidual!O27,"")</f>
        <v/>
      </c>
      <c r="L27" s="41" t="str">
        <f>IF(AsessResidual!Z27&gt;0,AsessResidual!Z27,"")</f>
        <v/>
      </c>
      <c r="M27" s="62" t="str">
        <f>IF(AsessResidual!AA27&gt;0,AsessResidual!AA27,"")</f>
        <v/>
      </c>
      <c r="N27" s="69"/>
    </row>
    <row r="28" spans="1:14" ht="15" customHeight="1" x14ac:dyDescent="0.25">
      <c r="A28" s="89"/>
      <c r="B28" s="90"/>
      <c r="C28" s="91"/>
      <c r="D28" s="60" t="str">
        <f>IF(AssessInherent!N28&gt;0, AssessInherent!N28, "")</f>
        <v/>
      </c>
      <c r="E28" s="41" t="str">
        <f>IF(AssessInherent!Y28&gt;0,AssessInherent!Y28,"")</f>
        <v/>
      </c>
      <c r="F28" s="62" t="str">
        <f>IF(AssessInherent!Z28&gt;0,AssessInherent!Z28,"")</f>
        <v/>
      </c>
      <c r="G28" s="56"/>
      <c r="H28" s="39"/>
      <c r="I28" s="39"/>
      <c r="J28" s="63"/>
      <c r="K28" s="60" t="str">
        <f>IF(AsessResidual!O28&gt;0,AsessResidual!O28,"")</f>
        <v/>
      </c>
      <c r="L28" s="41" t="str">
        <f>IF(AsessResidual!Z28&gt;0,AsessResidual!Z28,"")</f>
        <v/>
      </c>
      <c r="M28" s="62" t="str">
        <f>IF(AsessResidual!AA28&gt;0,AsessResidual!AA28,"")</f>
        <v/>
      </c>
      <c r="N28" s="69"/>
    </row>
    <row r="29" spans="1:14" ht="15" customHeight="1" x14ac:dyDescent="0.25">
      <c r="A29" s="89"/>
      <c r="B29" s="90"/>
      <c r="C29" s="91"/>
      <c r="D29" s="60" t="str">
        <f>IF(AssessInherent!N29&gt;0, AssessInherent!N29, "")</f>
        <v/>
      </c>
      <c r="E29" s="41" t="str">
        <f>IF(AssessInherent!Y29&gt;0,AssessInherent!Y29,"")</f>
        <v/>
      </c>
      <c r="F29" s="62" t="str">
        <f>IF(AssessInherent!Z29&gt;0,AssessInherent!Z29,"")</f>
        <v/>
      </c>
      <c r="G29" s="56"/>
      <c r="H29" s="39"/>
      <c r="I29" s="39"/>
      <c r="J29" s="63"/>
      <c r="K29" s="60" t="str">
        <f>IF(AsessResidual!O29&gt;0,AsessResidual!O29,"")</f>
        <v/>
      </c>
      <c r="L29" s="41" t="str">
        <f>IF(AsessResidual!Z29&gt;0,AsessResidual!Z29,"")</f>
        <v/>
      </c>
      <c r="M29" s="62" t="str">
        <f>IF(AsessResidual!AA29&gt;0,AsessResidual!AA29,"")</f>
        <v/>
      </c>
      <c r="N29" s="69"/>
    </row>
  </sheetData>
  <conditionalFormatting sqref="D4:D29">
    <cfRule type="expression" dxfId="109" priority="8">
      <formula>"f2*g2 &gt; 10"</formula>
    </cfRule>
  </conditionalFormatting>
  <conditionalFormatting sqref="F4:F29">
    <cfRule type="cellIs" dxfId="108" priority="2" operator="equal">
      <formula>""</formula>
    </cfRule>
    <cfRule type="cellIs" dxfId="107" priority="9" operator="lessThan">
      <formula>4</formula>
    </cfRule>
    <cfRule type="cellIs" dxfId="106" priority="10" operator="greaterThanOrEqual">
      <formula>7</formula>
    </cfRule>
    <cfRule type="cellIs" dxfId="105" priority="11" operator="between">
      <formula>4</formula>
      <formula>6.99999</formula>
    </cfRule>
  </conditionalFormatting>
  <conditionalFormatting sqref="K4:K29">
    <cfRule type="expression" dxfId="104" priority="3">
      <formula>"f2*g2 &gt; 10"</formula>
    </cfRule>
  </conditionalFormatting>
  <conditionalFormatting sqref="M4:M29">
    <cfRule type="cellIs" dxfId="103" priority="1" operator="equal">
      <formula>""</formula>
    </cfRule>
    <cfRule type="cellIs" dxfId="102" priority="4" operator="lessThan">
      <formula>4</formula>
    </cfRule>
    <cfRule type="cellIs" dxfId="101" priority="5" operator="greaterThanOrEqual">
      <formula>7</formula>
    </cfRule>
    <cfRule type="cellIs" dxfId="100" priority="6" operator="between">
      <formula>4</formula>
      <formula>6.99999</formula>
    </cfRule>
  </conditionalFormatting>
  <dataValidations count="2">
    <dataValidation type="list" allowBlank="1" showErrorMessage="1" sqref="H4:H29" xr:uid="{00000000-0002-0000-0000-000000000000}">
      <formula1>"No,Yes,Partial,N/A,Needs Review"</formula1>
    </dataValidation>
    <dataValidation allowBlank="1" sqref="K4:M29 D4:F29" xr:uid="{39EF9606-A61C-4058-AC80-73C8298B963C}"/>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Stakeholders!$A$2:$A$28</xm:f>
          </x14:formula1>
          <xm:sqref>I4:I29</xm:sqref>
        </x14:dataValidation>
        <x14:dataValidation type="list" allowBlank="1" showErrorMessage="1" xr:uid="{00000000-0002-0000-0000-000002000000}">
          <x14:formula1>
            <xm:f>lkControlType!$A$4:$A$13</xm:f>
          </x14:formula1>
          <xm:sqref>G4:G29</xm:sqref>
        </x14:dataValidation>
        <x14:dataValidation type="list" allowBlank="1" showErrorMessage="1" xr:uid="{00000000-0002-0000-0000-000003000000}">
          <x14:formula1>
            <xm:f>Assets!$A$2:$A$41</xm:f>
          </x14:formula1>
          <xm:sqref>C4:C29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7B67-295A-41EA-85B7-C50BD9D19ABB}">
  <dimension ref="A1:Z30"/>
  <sheetViews>
    <sheetView zoomScaleNormal="100" workbookViewId="0">
      <pane xSplit="3" ySplit="3" topLeftCell="D4" activePane="bottomRight" state="frozen"/>
      <selection pane="topRight" activeCell="D1" sqref="D1"/>
      <selection pane="bottomLeft" activeCell="A4" sqref="A4"/>
      <selection pane="bottomRight"/>
    </sheetView>
  </sheetViews>
  <sheetFormatPr defaultColWidth="12.5703125" defaultRowHeight="15" x14ac:dyDescent="0.25"/>
  <cols>
    <col min="1" max="1" width="4.5703125" style="14" customWidth="1"/>
    <col min="2" max="2" width="36.140625" style="14" customWidth="1"/>
    <col min="3" max="3" width="13.5703125" style="19" customWidth="1"/>
    <col min="4" max="6" width="12.7109375" style="14" customWidth="1"/>
    <col min="7" max="7" width="15" style="14" customWidth="1"/>
    <col min="8" max="8" width="12.7109375" style="18" customWidth="1"/>
    <col min="9" max="12" width="12.7109375" style="14" customWidth="1"/>
    <col min="13" max="13" width="12.7109375" style="18" customWidth="1"/>
    <col min="14" max="14" width="10.7109375" style="50" customWidth="1"/>
    <col min="15" max="18" width="12.7109375" style="14" customWidth="1"/>
    <col min="19" max="19" width="12.7109375" style="18" customWidth="1"/>
    <col min="20" max="20" width="14.7109375" style="14" customWidth="1"/>
    <col min="21" max="22" width="12.7109375" style="14" customWidth="1"/>
    <col min="23" max="23" width="14.7109375" style="14" customWidth="1"/>
    <col min="24" max="24" width="12.7109375" style="18" customWidth="1"/>
    <col min="25" max="26" width="10.7109375" style="18" customWidth="1"/>
    <col min="27" max="16384" width="12.5703125" style="14"/>
  </cols>
  <sheetData>
    <row r="1" spans="1:26" x14ac:dyDescent="0.25">
      <c r="A1" s="42" t="s">
        <v>88</v>
      </c>
      <c r="B1" s="43"/>
      <c r="C1" s="44"/>
      <c r="D1" s="45" t="s">
        <v>100</v>
      </c>
      <c r="E1" s="46"/>
      <c r="F1" s="46"/>
      <c r="G1" s="46"/>
      <c r="H1" s="47"/>
      <c r="I1" s="45" t="s">
        <v>73</v>
      </c>
      <c r="J1" s="46"/>
      <c r="K1" s="46"/>
      <c r="L1" s="46"/>
      <c r="M1" s="47"/>
      <c r="N1" s="51" t="s">
        <v>185</v>
      </c>
      <c r="O1" s="45" t="s">
        <v>77</v>
      </c>
      <c r="P1" s="43"/>
      <c r="Q1" s="43"/>
      <c r="R1" s="43"/>
      <c r="S1" s="48"/>
      <c r="T1" s="49" t="s">
        <v>82</v>
      </c>
      <c r="U1" s="43"/>
      <c r="V1" s="43"/>
      <c r="W1" s="43"/>
      <c r="X1" s="48"/>
      <c r="Y1" s="49" t="s">
        <v>185</v>
      </c>
      <c r="Z1" s="48"/>
    </row>
    <row r="2" spans="1:26" x14ac:dyDescent="0.25">
      <c r="A2" s="98" t="s">
        <v>202</v>
      </c>
      <c r="B2" s="99"/>
      <c r="C2" s="100"/>
      <c r="D2" s="108"/>
      <c r="E2" s="109"/>
      <c r="F2" s="109"/>
      <c r="G2" s="109"/>
      <c r="H2" s="110"/>
      <c r="I2" s="101"/>
      <c r="J2" s="102"/>
      <c r="K2" s="102"/>
      <c r="L2" s="102"/>
      <c r="M2" s="103"/>
      <c r="N2" s="104"/>
      <c r="O2" s="101"/>
      <c r="P2" s="99"/>
      <c r="Q2" s="99"/>
      <c r="R2" s="99"/>
      <c r="S2" s="105"/>
      <c r="T2" s="106"/>
      <c r="U2" s="99"/>
      <c r="V2" s="99"/>
      <c r="W2" s="99"/>
      <c r="X2" s="105"/>
      <c r="Y2" s="106"/>
      <c r="Z2" s="105"/>
    </row>
    <row r="3" spans="1:26" ht="45" x14ac:dyDescent="0.25">
      <c r="A3" s="82" t="s">
        <v>0</v>
      </c>
      <c r="B3" s="83" t="s">
        <v>1</v>
      </c>
      <c r="C3" s="84" t="s">
        <v>3</v>
      </c>
      <c r="D3" s="16" t="s">
        <v>69</v>
      </c>
      <c r="E3" s="17" t="s">
        <v>70</v>
      </c>
      <c r="F3" s="17" t="s">
        <v>71</v>
      </c>
      <c r="G3" s="17" t="s">
        <v>72</v>
      </c>
      <c r="H3" s="85" t="s">
        <v>116</v>
      </c>
      <c r="I3" s="16" t="s">
        <v>74</v>
      </c>
      <c r="J3" s="17" t="s">
        <v>75</v>
      </c>
      <c r="K3" s="17" t="s">
        <v>76</v>
      </c>
      <c r="L3" s="17" t="s">
        <v>139</v>
      </c>
      <c r="M3" s="85" t="s">
        <v>96</v>
      </c>
      <c r="N3" s="86" t="s">
        <v>87</v>
      </c>
      <c r="O3" s="16" t="s">
        <v>78</v>
      </c>
      <c r="P3" s="17" t="s">
        <v>79</v>
      </c>
      <c r="Q3" s="17" t="s">
        <v>80</v>
      </c>
      <c r="R3" s="17" t="s">
        <v>81</v>
      </c>
      <c r="S3" s="85" t="s">
        <v>97</v>
      </c>
      <c r="T3" s="16" t="s">
        <v>83</v>
      </c>
      <c r="U3" s="17" t="s">
        <v>84</v>
      </c>
      <c r="V3" s="17" t="s">
        <v>85</v>
      </c>
      <c r="W3" s="17" t="s">
        <v>86</v>
      </c>
      <c r="X3" s="85" t="s">
        <v>98</v>
      </c>
      <c r="Y3" s="87" t="s">
        <v>4</v>
      </c>
      <c r="Z3" s="88" t="s">
        <v>181</v>
      </c>
    </row>
    <row r="4" spans="1:26" ht="75" x14ac:dyDescent="0.25">
      <c r="A4" s="94">
        <f>IF(Risk!A4&lt;&gt;"",Risk!A4,"")</f>
        <v>1.1000000000000001</v>
      </c>
      <c r="B4" s="94" t="str">
        <f>IF(Risk!B4&lt;&gt;"",Risk!B4,"")</f>
        <v>An attacker sends a large number of API transactions resulting in excess billing or denial of service.</v>
      </c>
      <c r="C4" s="95" t="str">
        <f>IF(Risk!C4&lt;&gt;"",Risk!C4,"")</f>
        <v>API Service</v>
      </c>
      <c r="D4" s="37" t="s">
        <v>190</v>
      </c>
      <c r="E4" s="38">
        <v>2</v>
      </c>
      <c r="F4" s="38">
        <v>1</v>
      </c>
      <c r="G4" s="38" t="s">
        <v>205</v>
      </c>
      <c r="H4" s="52">
        <f>(LEFT(D4,1)+LEFT(E4,1)+LEFT(F4,1)+LEFT(G4,1))/4</f>
        <v>2.75</v>
      </c>
      <c r="I4" s="37" t="s">
        <v>173</v>
      </c>
      <c r="J4" s="38" t="s">
        <v>184</v>
      </c>
      <c r="K4" s="38" t="s">
        <v>183</v>
      </c>
      <c r="L4" s="38" t="s">
        <v>182</v>
      </c>
      <c r="M4" s="52">
        <f>(LEFT(I4,1)+LEFT(J4,1)+LEFT(K4,1)+LEFT(L4,1))/4</f>
        <v>7</v>
      </c>
      <c r="N4" s="53">
        <f>IF(H4+M4&gt;0, (H4 + M4)/2, "")</f>
        <v>4.875</v>
      </c>
      <c r="O4" s="37" t="s">
        <v>174</v>
      </c>
      <c r="P4" s="38" t="s">
        <v>175</v>
      </c>
      <c r="Q4" s="38" t="s">
        <v>176</v>
      </c>
      <c r="R4" s="38" t="s">
        <v>177</v>
      </c>
      <c r="S4" s="52">
        <f>IF(LEFT(O4,1)="9",LEFT(O4,1),(LEFT(O4,1)+LEFT(P4,1)+LEFT(Q4,1)+LEFT(R4,1))/4)</f>
        <v>4.75</v>
      </c>
      <c r="T4" s="37">
        <v>5</v>
      </c>
      <c r="U4" s="38" t="s">
        <v>178</v>
      </c>
      <c r="V4" s="38" t="s">
        <v>179</v>
      </c>
      <c r="W4" s="38">
        <v>5</v>
      </c>
      <c r="X4" s="52">
        <f>(LEFT(T4,1)+LEFT(U4,1)+LEFT(V4,1)+LEFT(W4,1))/4</f>
        <v>5</v>
      </c>
      <c r="Y4" s="53">
        <f>(S4 + X4)/2</f>
        <v>4.875</v>
      </c>
      <c r="Z4" s="53">
        <f>(N4 + Y4)/2</f>
        <v>4.875</v>
      </c>
    </row>
    <row r="5" spans="1:26" ht="45" x14ac:dyDescent="0.25">
      <c r="A5" s="94">
        <f>IF(Risk!A5&lt;&gt;"",Risk!A5,"")</f>
        <v>1.2</v>
      </c>
      <c r="B5" s="94" t="str">
        <f>IF(Risk!B5&lt;&gt;"",Risk!B5,"")</f>
        <v>The cloud vendor (AWS) provides services which they project team are unable to transfer elsewhere if needed, causing vendor lock in</v>
      </c>
      <c r="C5" s="95" t="str">
        <f>IF(Risk!C5&lt;&gt;"",Risk!C5,"")</f>
        <v>AWS Assets (General)</v>
      </c>
      <c r="D5" s="37" t="s">
        <v>180</v>
      </c>
      <c r="E5" s="38" t="s">
        <v>180</v>
      </c>
      <c r="F5" s="38" t="s">
        <v>180</v>
      </c>
      <c r="G5" s="38" t="s">
        <v>180</v>
      </c>
      <c r="H5" s="52">
        <f>(LEFT(D5,1)+LEFT(E5,1)+LEFT(F5,1)+LEFT(G5,1))/4</f>
        <v>0</v>
      </c>
      <c r="I5" s="37" t="s">
        <v>180</v>
      </c>
      <c r="J5" s="38" t="s">
        <v>180</v>
      </c>
      <c r="K5" s="38" t="s">
        <v>180</v>
      </c>
      <c r="L5" s="38" t="s">
        <v>180</v>
      </c>
      <c r="M5" s="52">
        <f>(LEFT(I5,1)+LEFT(J5,1)+LEFT(K5,1)+LEFT(L5,1))/4</f>
        <v>0</v>
      </c>
      <c r="N5" s="54">
        <f>(H5 + M5)/2</f>
        <v>0</v>
      </c>
      <c r="O5" s="37" t="s">
        <v>180</v>
      </c>
      <c r="P5" s="38" t="s">
        <v>180</v>
      </c>
      <c r="Q5" s="38" t="s">
        <v>180</v>
      </c>
      <c r="R5" s="38" t="s">
        <v>180</v>
      </c>
      <c r="S5" s="52">
        <f t="shared" ref="S5:S11" si="0">IF(LEFT(O5,1)="9",LEFT(O5,1),(LEFT(O5,1)+LEFT(P5,1)+LEFT(Q5,1)+LEFT(R5,1))/4)</f>
        <v>0</v>
      </c>
      <c r="T5" s="37" t="s">
        <v>180</v>
      </c>
      <c r="U5" s="38" t="s">
        <v>180</v>
      </c>
      <c r="V5" s="38" t="s">
        <v>180</v>
      </c>
      <c r="W5" s="38" t="s">
        <v>180</v>
      </c>
      <c r="X5" s="52">
        <f>(LEFT(T5,1)+LEFT(U5,1)+LEFT(V5,1)+LEFT(W5,1))/4</f>
        <v>0</v>
      </c>
      <c r="Y5" s="54">
        <f>(S5 + X5)/2</f>
        <v>0</v>
      </c>
      <c r="Z5" s="53">
        <f t="shared" ref="Z5:Z11" si="1">(N5 + Y5)/2</f>
        <v>0</v>
      </c>
    </row>
    <row r="6" spans="1:26" ht="45" x14ac:dyDescent="0.25">
      <c r="A6" s="94">
        <f>IF(Risk!A6&lt;&gt;"",Risk!A6,"")</f>
        <v>1.3</v>
      </c>
      <c r="B6" s="94" t="str">
        <f>IF(Risk!B6&lt;&gt;"",Risk!B6,"")</f>
        <v>Amazon/AWS have an outage, resulting in the project's system being unavailable</v>
      </c>
      <c r="C6" s="95" t="str">
        <f>IF(Risk!C6&lt;&gt;"",Risk!C6,"")</f>
        <v>AWS Assets (General)</v>
      </c>
      <c r="D6" s="37" t="s">
        <v>180</v>
      </c>
      <c r="E6" s="38" t="s">
        <v>180</v>
      </c>
      <c r="F6" s="38" t="s">
        <v>180</v>
      </c>
      <c r="G6" s="38" t="s">
        <v>180</v>
      </c>
      <c r="H6" s="52">
        <f>(LEFT(D6,1)+LEFT(E6,1)+LEFT(F6,1)+LEFT(G6,1))/4</f>
        <v>0</v>
      </c>
      <c r="I6" s="37" t="s">
        <v>180</v>
      </c>
      <c r="J6" s="38" t="s">
        <v>180</v>
      </c>
      <c r="K6" s="38" t="s">
        <v>180</v>
      </c>
      <c r="L6" s="38" t="s">
        <v>180</v>
      </c>
      <c r="M6" s="52">
        <f>(LEFT(I6,1)+LEFT(J6,1)+LEFT(K6,1)+LEFT(L6,1))/4</f>
        <v>0</v>
      </c>
      <c r="N6" s="53">
        <f>(H6 + M6)/2</f>
        <v>0</v>
      </c>
      <c r="O6" s="37" t="s">
        <v>180</v>
      </c>
      <c r="P6" s="38" t="s">
        <v>180</v>
      </c>
      <c r="Q6" s="38" t="s">
        <v>180</v>
      </c>
      <c r="R6" s="38" t="s">
        <v>180</v>
      </c>
      <c r="S6" s="52">
        <f t="shared" si="0"/>
        <v>0</v>
      </c>
      <c r="T6" s="37" t="s">
        <v>180</v>
      </c>
      <c r="U6" s="38" t="s">
        <v>180</v>
      </c>
      <c r="V6" s="38" t="s">
        <v>180</v>
      </c>
      <c r="W6" s="38" t="s">
        <v>180</v>
      </c>
      <c r="X6" s="52">
        <f>(LEFT(T6,1)+LEFT(U6,1)+LEFT(V6,1)+LEFT(W6,1))/4</f>
        <v>0</v>
      </c>
      <c r="Y6" s="53">
        <f>(S6 + X6)/2</f>
        <v>0</v>
      </c>
      <c r="Z6" s="53">
        <f t="shared" si="1"/>
        <v>0</v>
      </c>
    </row>
    <row r="7" spans="1:26" ht="45" x14ac:dyDescent="0.25">
      <c r="A7" s="94">
        <f>IF(Risk!A7&lt;&gt;"",Risk!A7,"")</f>
        <v>1.4</v>
      </c>
      <c r="B7" s="94" t="str">
        <f>IF(Risk!B7&lt;&gt;"",Risk!B7,"")</f>
        <v>An attacker gains access to user account/data, causing corruption or loss of confidentiality of user data</v>
      </c>
      <c r="C7" s="95" t="str">
        <f>IF(Risk!C7&lt;&gt;"",Risk!C7,"")</f>
        <v>Data</v>
      </c>
      <c r="D7" s="37" t="s">
        <v>180</v>
      </c>
      <c r="E7" s="38" t="s">
        <v>180</v>
      </c>
      <c r="F7" s="38" t="s">
        <v>180</v>
      </c>
      <c r="G7" s="38" t="s">
        <v>180</v>
      </c>
      <c r="H7" s="52">
        <f>(LEFT(D7,1)+LEFT(E7,1)+LEFT(F7,1)+LEFT(G7,1))/4</f>
        <v>0</v>
      </c>
      <c r="I7" s="37" t="s">
        <v>180</v>
      </c>
      <c r="J7" s="38" t="s">
        <v>180</v>
      </c>
      <c r="K7" s="38" t="s">
        <v>180</v>
      </c>
      <c r="L7" s="38" t="s">
        <v>180</v>
      </c>
      <c r="M7" s="52">
        <f>(LEFT(I7,1)+LEFT(J7,1)+LEFT(K7,1)+LEFT(L7,1))/4</f>
        <v>0</v>
      </c>
      <c r="N7" s="53">
        <f>(H7 + M7)/2</f>
        <v>0</v>
      </c>
      <c r="O7" s="37" t="s">
        <v>180</v>
      </c>
      <c r="P7" s="38" t="s">
        <v>180</v>
      </c>
      <c r="Q7" s="38" t="s">
        <v>180</v>
      </c>
      <c r="R7" s="38" t="s">
        <v>180</v>
      </c>
      <c r="S7" s="52">
        <f t="shared" si="0"/>
        <v>0</v>
      </c>
      <c r="T7" s="37" t="s">
        <v>180</v>
      </c>
      <c r="U7" s="38" t="s">
        <v>180</v>
      </c>
      <c r="V7" s="38" t="s">
        <v>180</v>
      </c>
      <c r="W7" s="38" t="s">
        <v>180</v>
      </c>
      <c r="X7" s="52">
        <f>(LEFT(T7,1)+LEFT(U7,1)+LEFT(V7,1)+LEFT(W7,1))/4</f>
        <v>0</v>
      </c>
      <c r="Y7" s="53">
        <f>(S7 + X7)/2</f>
        <v>0</v>
      </c>
      <c r="Z7" s="53">
        <f t="shared" si="1"/>
        <v>0</v>
      </c>
    </row>
    <row r="8" spans="1:26" ht="75" x14ac:dyDescent="0.25">
      <c r="A8" s="94">
        <f>IF(Risk!A8&lt;&gt;"",Risk!A8,"")</f>
        <v>1.5</v>
      </c>
      <c r="B8" s="94" t="str">
        <f>IF(Risk!B8&lt;&gt;"",Risk!B8,"")</f>
        <v>An attacker accesses the project source code repository, causing corruption of source code or theft of intellectual property</v>
      </c>
      <c r="C8" s="95" t="str">
        <f>IF(Risk!C8&lt;&gt;"",Risk!C8,"")</f>
        <v>Project Source Code</v>
      </c>
      <c r="D8" s="37">
        <v>2</v>
      </c>
      <c r="E8" s="38" t="s">
        <v>195</v>
      </c>
      <c r="F8" s="38" t="s">
        <v>196</v>
      </c>
      <c r="G8" s="38" t="s">
        <v>205</v>
      </c>
      <c r="H8" s="52">
        <f>(LEFT(D8,1)+LEFT(E8,1)+LEFT(F8,1)+LEFT(G8,1))/4</f>
        <v>2.75</v>
      </c>
      <c r="I8" s="37" t="s">
        <v>197</v>
      </c>
      <c r="J8" s="38" t="s">
        <v>191</v>
      </c>
      <c r="K8" s="38" t="s">
        <v>198</v>
      </c>
      <c r="L8" s="38" t="s">
        <v>182</v>
      </c>
      <c r="M8" s="52">
        <f>(LEFT(I8,1)+LEFT(J8,1)+LEFT(K8,1)+LEFT(L8,1))/4</f>
        <v>6.25</v>
      </c>
      <c r="N8" s="53">
        <f>(H8 + M8)/2</f>
        <v>4.5</v>
      </c>
      <c r="O8" s="37" t="s">
        <v>174</v>
      </c>
      <c r="P8" s="38">
        <v>3</v>
      </c>
      <c r="Q8" s="38" t="s">
        <v>199</v>
      </c>
      <c r="R8" s="38">
        <v>2</v>
      </c>
      <c r="S8" s="52">
        <f t="shared" si="0"/>
        <v>2.5</v>
      </c>
      <c r="T8" s="37" t="s">
        <v>200</v>
      </c>
      <c r="U8" s="38" t="s">
        <v>178</v>
      </c>
      <c r="V8" s="38">
        <v>4</v>
      </c>
      <c r="W8" s="38" t="s">
        <v>201</v>
      </c>
      <c r="X8" s="52">
        <f>(LEFT(T8,1)+LEFT(U8,1)+LEFT(V8,1)+LEFT(W8,1))/4</f>
        <v>5</v>
      </c>
      <c r="Y8" s="53">
        <f>(S8 + X8)/2</f>
        <v>3.75</v>
      </c>
      <c r="Z8" s="53">
        <f t="shared" si="1"/>
        <v>4.125</v>
      </c>
    </row>
    <row r="9" spans="1:26" ht="45" x14ac:dyDescent="0.25">
      <c r="A9" s="94">
        <f>IF(Risk!A9&lt;&gt;"",Risk!A9,"")</f>
        <v>1.6</v>
      </c>
      <c r="B9" s="94" t="str">
        <f>IF(Risk!B9&lt;&gt;"",Risk!B9,"")</f>
        <v>An attacker gains access to the project AWS resources, resulting in loss of confidentiality, integrity or availability of assets</v>
      </c>
      <c r="C9" s="95" t="str">
        <f>IF(Risk!C9&lt;&gt;"",Risk!C9,"")</f>
        <v>AWS Assets (General)</v>
      </c>
      <c r="D9" s="37" t="s">
        <v>180</v>
      </c>
      <c r="E9" s="38" t="s">
        <v>180</v>
      </c>
      <c r="F9" s="38" t="s">
        <v>180</v>
      </c>
      <c r="G9" s="38" t="s">
        <v>180</v>
      </c>
      <c r="H9" s="52">
        <f>(LEFT(D9,1)+LEFT(E9,1)+LEFT(F9,1)+LEFT(G9,1))/4</f>
        <v>0</v>
      </c>
      <c r="I9" s="37" t="s">
        <v>180</v>
      </c>
      <c r="J9" s="38" t="s">
        <v>180</v>
      </c>
      <c r="K9" s="38" t="s">
        <v>180</v>
      </c>
      <c r="L9" s="38" t="s">
        <v>180</v>
      </c>
      <c r="M9" s="52">
        <f>(LEFT(I9,1)+LEFT(J9,1)+LEFT(K9,1)+LEFT(L9,1))/4</f>
        <v>0</v>
      </c>
      <c r="N9" s="53">
        <f>(H9 + M9)/2</f>
        <v>0</v>
      </c>
      <c r="O9" s="37" t="s">
        <v>180</v>
      </c>
      <c r="P9" s="38" t="s">
        <v>180</v>
      </c>
      <c r="Q9" s="38" t="s">
        <v>180</v>
      </c>
      <c r="R9" s="38" t="s">
        <v>180</v>
      </c>
      <c r="S9" s="52">
        <f t="shared" si="0"/>
        <v>0</v>
      </c>
      <c r="T9" s="37" t="s">
        <v>180</v>
      </c>
      <c r="U9" s="38" t="s">
        <v>180</v>
      </c>
      <c r="V9" s="38" t="s">
        <v>180</v>
      </c>
      <c r="W9" s="38" t="s">
        <v>180</v>
      </c>
      <c r="X9" s="52">
        <f>(LEFT(T9,1)+LEFT(U9,1)+LEFT(V9,1)+LEFT(W9,1))/4</f>
        <v>0</v>
      </c>
      <c r="Y9" s="53">
        <f>(S9 + X9)/2</f>
        <v>0</v>
      </c>
      <c r="Z9" s="53">
        <f t="shared" si="1"/>
        <v>0</v>
      </c>
    </row>
    <row r="10" spans="1:26" ht="45" x14ac:dyDescent="0.25">
      <c r="A10" s="94">
        <f>IF(Risk!A10&lt;&gt;"",Risk!A10,"")</f>
        <v>1.7</v>
      </c>
      <c r="B10" s="94" t="str">
        <f>IF(Risk!B10&lt;&gt;"",Risk!B10,"")</f>
        <v>An attacker intercepts and copies our 3rd party API tokens and uses these services for their own purposes, resulting in excess billing</v>
      </c>
      <c r="C10" s="95" t="str">
        <f>IF(Risk!C10&lt;&gt;"",Risk!C10,"")</f>
        <v>Mapbox API Details</v>
      </c>
      <c r="D10" s="37" t="s">
        <v>180</v>
      </c>
      <c r="E10" s="38" t="s">
        <v>180</v>
      </c>
      <c r="F10" s="38" t="s">
        <v>180</v>
      </c>
      <c r="G10" s="38" t="s">
        <v>180</v>
      </c>
      <c r="H10" s="52">
        <f>(LEFT(D10,1)+LEFT(E10,1)+LEFT(F10,1)+LEFT(G10,1))/4</f>
        <v>0</v>
      </c>
      <c r="I10" s="37" t="s">
        <v>180</v>
      </c>
      <c r="J10" s="38" t="s">
        <v>180</v>
      </c>
      <c r="K10" s="38" t="s">
        <v>180</v>
      </c>
      <c r="L10" s="38" t="s">
        <v>180</v>
      </c>
      <c r="M10" s="52">
        <f>(LEFT(I10,1)+LEFT(J10,1)+LEFT(K10,1)+LEFT(L10,1))/4</f>
        <v>0</v>
      </c>
      <c r="N10" s="53">
        <f>(H10 + M10)/2</f>
        <v>0</v>
      </c>
      <c r="O10" s="37" t="s">
        <v>180</v>
      </c>
      <c r="P10" s="38" t="s">
        <v>180</v>
      </c>
      <c r="Q10" s="38" t="s">
        <v>180</v>
      </c>
      <c r="R10" s="38" t="s">
        <v>180</v>
      </c>
      <c r="S10" s="52">
        <f t="shared" si="0"/>
        <v>0</v>
      </c>
      <c r="T10" s="37" t="s">
        <v>180</v>
      </c>
      <c r="U10" s="38" t="s">
        <v>180</v>
      </c>
      <c r="V10" s="38" t="s">
        <v>180</v>
      </c>
      <c r="W10" s="38" t="s">
        <v>180</v>
      </c>
      <c r="X10" s="52">
        <f>(LEFT(T10,1)+LEFT(U10,1)+LEFT(V10,1)+LEFT(W10,1))/4</f>
        <v>0</v>
      </c>
      <c r="Y10" s="53">
        <f>(S10 + X10)/2</f>
        <v>0</v>
      </c>
      <c r="Z10" s="53">
        <f t="shared" si="1"/>
        <v>0</v>
      </c>
    </row>
    <row r="11" spans="1:26" ht="45" x14ac:dyDescent="0.25">
      <c r="A11" s="94">
        <f>IF(Risk!A11&lt;&gt;"",Risk!A11,"")</f>
        <v>1.8</v>
      </c>
      <c r="B11" s="94" t="str">
        <f>IF(Risk!B11&lt;&gt;"",Risk!B11,"")</f>
        <v>An attacker gains access to an endpoint device owned/used by a team member, causing corruption or breach of project information</v>
      </c>
      <c r="C11" s="95" t="str">
        <f>IF(Risk!C11&lt;&gt;"",Risk!C11,"")</f>
        <v>PC's and Laptops</v>
      </c>
      <c r="D11" s="37" t="s">
        <v>180</v>
      </c>
      <c r="E11" s="38" t="s">
        <v>180</v>
      </c>
      <c r="F11" s="38" t="s">
        <v>180</v>
      </c>
      <c r="G11" s="38" t="s">
        <v>180</v>
      </c>
      <c r="H11" s="52">
        <f>(LEFT(D11,1)+LEFT(E11,1)+LEFT(F11,1)+LEFT(G11,1))/4</f>
        <v>0</v>
      </c>
      <c r="I11" s="37" t="s">
        <v>180</v>
      </c>
      <c r="J11" s="38" t="s">
        <v>180</v>
      </c>
      <c r="K11" s="38" t="s">
        <v>180</v>
      </c>
      <c r="L11" s="38" t="s">
        <v>180</v>
      </c>
      <c r="M11" s="52">
        <f>(LEFT(I11,1)+LEFT(J11,1)+LEFT(K11,1)+LEFT(L11,1))/4</f>
        <v>0</v>
      </c>
      <c r="N11" s="53">
        <f>(H11 + M11)/2</f>
        <v>0</v>
      </c>
      <c r="O11" s="37" t="s">
        <v>180</v>
      </c>
      <c r="P11" s="38" t="s">
        <v>180</v>
      </c>
      <c r="Q11" s="38" t="s">
        <v>180</v>
      </c>
      <c r="R11" s="38" t="s">
        <v>180</v>
      </c>
      <c r="S11" s="52">
        <f t="shared" si="0"/>
        <v>0</v>
      </c>
      <c r="T11" s="37" t="s">
        <v>180</v>
      </c>
      <c r="U11" s="38" t="s">
        <v>180</v>
      </c>
      <c r="V11" s="38" t="s">
        <v>180</v>
      </c>
      <c r="W11" s="38" t="s">
        <v>180</v>
      </c>
      <c r="X11" s="52">
        <f>(LEFT(T11,1)+LEFT(U11,1)+LEFT(V11,1)+LEFT(W11,1))/4</f>
        <v>0</v>
      </c>
      <c r="Y11" s="53">
        <f>(S11 + X11)/2</f>
        <v>0</v>
      </c>
      <c r="Z11" s="53">
        <f t="shared" si="1"/>
        <v>0</v>
      </c>
    </row>
    <row r="12" spans="1:26" ht="45" x14ac:dyDescent="0.25">
      <c r="A12" s="94" t="str">
        <f>IF(Risk!A12&lt;&gt;"",Risk!A12,"")</f>
        <v/>
      </c>
      <c r="B12" s="94" t="str">
        <f>IF(Risk!B12&lt;&gt;"",Risk!B12,"")</f>
        <v/>
      </c>
      <c r="C12" s="95" t="str">
        <f>IF(Risk!C12&lt;&gt;"",Risk!C12,"")</f>
        <v/>
      </c>
      <c r="D12" s="37" t="s">
        <v>180</v>
      </c>
      <c r="E12" s="38" t="s">
        <v>180</v>
      </c>
      <c r="F12" s="38" t="s">
        <v>180</v>
      </c>
      <c r="G12" s="38" t="s">
        <v>180</v>
      </c>
      <c r="H12" s="52">
        <f>(LEFT(D12,1)+LEFT(E12,1)+LEFT(F12,1)+LEFT(G12,1))/4</f>
        <v>0</v>
      </c>
      <c r="I12" s="37" t="s">
        <v>180</v>
      </c>
      <c r="J12" s="38" t="s">
        <v>180</v>
      </c>
      <c r="K12" s="38" t="s">
        <v>180</v>
      </c>
      <c r="L12" s="38" t="s">
        <v>180</v>
      </c>
      <c r="M12" s="52">
        <f>(LEFT(I12,1)+LEFT(J12,1)+LEFT(K12,1)+LEFT(L12,1))/4</f>
        <v>0</v>
      </c>
      <c r="N12" s="53">
        <f>(H12 + M12)/2</f>
        <v>0</v>
      </c>
      <c r="O12" s="37" t="s">
        <v>180</v>
      </c>
      <c r="P12" s="38" t="s">
        <v>180</v>
      </c>
      <c r="Q12" s="38" t="s">
        <v>180</v>
      </c>
      <c r="R12" s="38" t="s">
        <v>180</v>
      </c>
      <c r="S12" s="52">
        <f t="shared" ref="S12:S30" si="2">IF(LEFT(O12,1)="9",LEFT(O12,1),(LEFT(O12,1)+LEFT(P12,1)+LEFT(Q12,1)+LEFT(R12,1))/4)</f>
        <v>0</v>
      </c>
      <c r="T12" s="37" t="s">
        <v>180</v>
      </c>
      <c r="U12" s="38" t="s">
        <v>180</v>
      </c>
      <c r="V12" s="38" t="s">
        <v>180</v>
      </c>
      <c r="W12" s="38" t="s">
        <v>180</v>
      </c>
      <c r="X12" s="52">
        <f>(LEFT(T12,1)+LEFT(U12,1)+LEFT(V12,1)+LEFT(W12,1))/4</f>
        <v>0</v>
      </c>
      <c r="Y12" s="53">
        <f>(S12 + X12)/2</f>
        <v>0</v>
      </c>
      <c r="Z12" s="53">
        <f t="shared" ref="Z12:Z30" si="3">(N12 + Y12)/2</f>
        <v>0</v>
      </c>
    </row>
    <row r="13" spans="1:26" ht="45" x14ac:dyDescent="0.25">
      <c r="A13" s="94" t="str">
        <f>IF(Risk!A13&lt;&gt;"",Risk!A13,"")</f>
        <v/>
      </c>
      <c r="B13" s="94" t="str">
        <f>IF(Risk!B13&lt;&gt;"",Risk!B13,"")</f>
        <v/>
      </c>
      <c r="C13" s="95" t="str">
        <f>IF(Risk!C13&lt;&gt;"",Risk!C13,"")</f>
        <v/>
      </c>
      <c r="D13" s="37" t="s">
        <v>180</v>
      </c>
      <c r="E13" s="38" t="s">
        <v>180</v>
      </c>
      <c r="F13" s="38" t="s">
        <v>180</v>
      </c>
      <c r="G13" s="38" t="s">
        <v>180</v>
      </c>
      <c r="H13" s="52">
        <f>(LEFT(D13,1)+LEFT(E13,1)+LEFT(F13,1)+LEFT(G13,1))/4</f>
        <v>0</v>
      </c>
      <c r="I13" s="37" t="s">
        <v>180</v>
      </c>
      <c r="J13" s="38" t="s">
        <v>180</v>
      </c>
      <c r="K13" s="38" t="s">
        <v>180</v>
      </c>
      <c r="L13" s="38" t="s">
        <v>180</v>
      </c>
      <c r="M13" s="52">
        <f>(LEFT(I13,1)+LEFT(J13,1)+LEFT(K13,1)+LEFT(L13,1))/4</f>
        <v>0</v>
      </c>
      <c r="N13" s="53">
        <f>(H13 + M13)/2</f>
        <v>0</v>
      </c>
      <c r="O13" s="37" t="s">
        <v>180</v>
      </c>
      <c r="P13" s="38" t="s">
        <v>180</v>
      </c>
      <c r="Q13" s="38" t="s">
        <v>180</v>
      </c>
      <c r="R13" s="38" t="s">
        <v>180</v>
      </c>
      <c r="S13" s="52">
        <f t="shared" si="2"/>
        <v>0</v>
      </c>
      <c r="T13" s="37" t="s">
        <v>180</v>
      </c>
      <c r="U13" s="38" t="s">
        <v>180</v>
      </c>
      <c r="V13" s="38" t="s">
        <v>180</v>
      </c>
      <c r="W13" s="38" t="s">
        <v>180</v>
      </c>
      <c r="X13" s="52">
        <f>(LEFT(T13,1)+LEFT(U13,1)+LEFT(V13,1)+LEFT(W13,1))/4</f>
        <v>0</v>
      </c>
      <c r="Y13" s="53">
        <f>(S13 + X13)/2</f>
        <v>0</v>
      </c>
      <c r="Z13" s="53">
        <f t="shared" si="3"/>
        <v>0</v>
      </c>
    </row>
    <row r="14" spans="1:26" ht="45" x14ac:dyDescent="0.25">
      <c r="A14" s="94" t="str">
        <f>IF(Risk!A14&lt;&gt;"",Risk!A14,"")</f>
        <v/>
      </c>
      <c r="B14" s="94" t="str">
        <f>IF(Risk!B14&lt;&gt;"",Risk!B14,"")</f>
        <v/>
      </c>
      <c r="C14" s="95" t="str">
        <f>IF(Risk!C14&lt;&gt;"",Risk!C14,"")</f>
        <v/>
      </c>
      <c r="D14" s="37" t="s">
        <v>180</v>
      </c>
      <c r="E14" s="38" t="s">
        <v>180</v>
      </c>
      <c r="F14" s="38" t="s">
        <v>180</v>
      </c>
      <c r="G14" s="38" t="s">
        <v>180</v>
      </c>
      <c r="H14" s="52">
        <f>(LEFT(D14,1)+LEFT(E14,1)+LEFT(F14,1)+LEFT(G14,1))/4</f>
        <v>0</v>
      </c>
      <c r="I14" s="37" t="s">
        <v>180</v>
      </c>
      <c r="J14" s="38" t="s">
        <v>180</v>
      </c>
      <c r="K14" s="38" t="s">
        <v>180</v>
      </c>
      <c r="L14" s="38" t="s">
        <v>180</v>
      </c>
      <c r="M14" s="52">
        <f>(LEFT(I14,1)+LEFT(J14,1)+LEFT(K14,1)+LEFT(L14,1))/4</f>
        <v>0</v>
      </c>
      <c r="N14" s="53">
        <f>(H14 + M14)/2</f>
        <v>0</v>
      </c>
      <c r="O14" s="37" t="s">
        <v>180</v>
      </c>
      <c r="P14" s="38" t="s">
        <v>180</v>
      </c>
      <c r="Q14" s="38" t="s">
        <v>180</v>
      </c>
      <c r="R14" s="38" t="s">
        <v>180</v>
      </c>
      <c r="S14" s="52">
        <f t="shared" si="2"/>
        <v>0</v>
      </c>
      <c r="T14" s="37" t="s">
        <v>180</v>
      </c>
      <c r="U14" s="38" t="s">
        <v>180</v>
      </c>
      <c r="V14" s="38" t="s">
        <v>180</v>
      </c>
      <c r="W14" s="38" t="s">
        <v>180</v>
      </c>
      <c r="X14" s="52">
        <f>(LEFT(T14,1)+LEFT(U14,1)+LEFT(V14,1)+LEFT(W14,1))/4</f>
        <v>0</v>
      </c>
      <c r="Y14" s="53">
        <f>(S14 + X14)/2</f>
        <v>0</v>
      </c>
      <c r="Z14" s="53">
        <f t="shared" si="3"/>
        <v>0</v>
      </c>
    </row>
    <row r="15" spans="1:26" ht="45" x14ac:dyDescent="0.25">
      <c r="A15" s="94" t="str">
        <f>IF(Risk!A15&lt;&gt;"",Risk!A15,"")</f>
        <v/>
      </c>
      <c r="B15" s="94" t="str">
        <f>IF(Risk!B15&lt;&gt;"",Risk!B15,"")</f>
        <v/>
      </c>
      <c r="C15" s="95" t="str">
        <f>IF(Risk!C15&lt;&gt;"",Risk!C15,"")</f>
        <v/>
      </c>
      <c r="D15" s="37" t="s">
        <v>180</v>
      </c>
      <c r="E15" s="38" t="s">
        <v>180</v>
      </c>
      <c r="F15" s="38" t="s">
        <v>180</v>
      </c>
      <c r="G15" s="38" t="s">
        <v>180</v>
      </c>
      <c r="H15" s="52">
        <f>(LEFT(D15,1)+LEFT(E15,1)+LEFT(F15,1)+LEFT(G15,1))/4</f>
        <v>0</v>
      </c>
      <c r="I15" s="37" t="s">
        <v>180</v>
      </c>
      <c r="J15" s="38" t="s">
        <v>180</v>
      </c>
      <c r="K15" s="38" t="s">
        <v>180</v>
      </c>
      <c r="L15" s="38" t="s">
        <v>180</v>
      </c>
      <c r="M15" s="52">
        <f>(LEFT(I15,1)+LEFT(J15,1)+LEFT(K15,1)+LEFT(L15,1))/4</f>
        <v>0</v>
      </c>
      <c r="N15" s="53">
        <f>(H15 + M15)/2</f>
        <v>0</v>
      </c>
      <c r="O15" s="37" t="s">
        <v>180</v>
      </c>
      <c r="P15" s="38" t="s">
        <v>180</v>
      </c>
      <c r="Q15" s="38" t="s">
        <v>180</v>
      </c>
      <c r="R15" s="38" t="s">
        <v>180</v>
      </c>
      <c r="S15" s="52">
        <f t="shared" si="2"/>
        <v>0</v>
      </c>
      <c r="T15" s="37" t="s">
        <v>180</v>
      </c>
      <c r="U15" s="38" t="s">
        <v>180</v>
      </c>
      <c r="V15" s="38" t="s">
        <v>180</v>
      </c>
      <c r="W15" s="38" t="s">
        <v>180</v>
      </c>
      <c r="X15" s="52">
        <f>(LEFT(T15,1)+LEFT(U15,1)+LEFT(V15,1)+LEFT(W15,1))/4</f>
        <v>0</v>
      </c>
      <c r="Y15" s="53">
        <f>(S15 + X15)/2</f>
        <v>0</v>
      </c>
      <c r="Z15" s="53">
        <f t="shared" si="3"/>
        <v>0</v>
      </c>
    </row>
    <row r="16" spans="1:26" ht="45" x14ac:dyDescent="0.25">
      <c r="A16" s="94" t="str">
        <f>IF(Risk!A16&lt;&gt;"",Risk!A16,"")</f>
        <v/>
      </c>
      <c r="B16" s="94" t="str">
        <f>IF(Risk!B16&lt;&gt;"",Risk!B16,"")</f>
        <v/>
      </c>
      <c r="C16" s="95" t="str">
        <f>IF(Risk!C16&lt;&gt;"",Risk!C16,"")</f>
        <v/>
      </c>
      <c r="D16" s="37" t="s">
        <v>180</v>
      </c>
      <c r="E16" s="38" t="s">
        <v>180</v>
      </c>
      <c r="F16" s="38" t="s">
        <v>180</v>
      </c>
      <c r="G16" s="38" t="s">
        <v>180</v>
      </c>
      <c r="H16" s="52">
        <f>(LEFT(D16,1)+LEFT(E16,1)+LEFT(F16,1)+LEFT(G16,1))/4</f>
        <v>0</v>
      </c>
      <c r="I16" s="37" t="s">
        <v>180</v>
      </c>
      <c r="J16" s="38" t="s">
        <v>180</v>
      </c>
      <c r="K16" s="38" t="s">
        <v>180</v>
      </c>
      <c r="L16" s="38" t="s">
        <v>180</v>
      </c>
      <c r="M16" s="52">
        <f>(LEFT(I16,1)+LEFT(J16,1)+LEFT(K16,1)+LEFT(L16,1))/4</f>
        <v>0</v>
      </c>
      <c r="N16" s="53">
        <f>(H16 + M16)/2</f>
        <v>0</v>
      </c>
      <c r="O16" s="37" t="s">
        <v>180</v>
      </c>
      <c r="P16" s="38" t="s">
        <v>180</v>
      </c>
      <c r="Q16" s="38" t="s">
        <v>180</v>
      </c>
      <c r="R16" s="38" t="s">
        <v>180</v>
      </c>
      <c r="S16" s="52">
        <f t="shared" si="2"/>
        <v>0</v>
      </c>
      <c r="T16" s="37" t="s">
        <v>180</v>
      </c>
      <c r="U16" s="38" t="s">
        <v>180</v>
      </c>
      <c r="V16" s="38" t="s">
        <v>180</v>
      </c>
      <c r="W16" s="38" t="s">
        <v>180</v>
      </c>
      <c r="X16" s="52">
        <f>(LEFT(T16,1)+LEFT(U16,1)+LEFT(V16,1)+LEFT(W16,1))/4</f>
        <v>0</v>
      </c>
      <c r="Y16" s="53">
        <f>(S16 + X16)/2</f>
        <v>0</v>
      </c>
      <c r="Z16" s="53">
        <f t="shared" si="3"/>
        <v>0</v>
      </c>
    </row>
    <row r="17" spans="1:26" ht="45" x14ac:dyDescent="0.25">
      <c r="A17" s="94" t="str">
        <f>IF(Risk!A17&lt;&gt;"",Risk!A17,"")</f>
        <v/>
      </c>
      <c r="B17" s="94" t="str">
        <f>IF(Risk!B17&lt;&gt;"",Risk!B17,"")</f>
        <v/>
      </c>
      <c r="C17" s="95" t="str">
        <f>IF(Risk!C17&lt;&gt;"",Risk!C17,"")</f>
        <v/>
      </c>
      <c r="D17" s="37" t="s">
        <v>180</v>
      </c>
      <c r="E17" s="38" t="s">
        <v>180</v>
      </c>
      <c r="F17" s="38" t="s">
        <v>180</v>
      </c>
      <c r="G17" s="38" t="s">
        <v>180</v>
      </c>
      <c r="H17" s="52">
        <f>(LEFT(D17,1)+LEFT(E17,1)+LEFT(F17,1)+LEFT(G17,1))/4</f>
        <v>0</v>
      </c>
      <c r="I17" s="37" t="s">
        <v>180</v>
      </c>
      <c r="J17" s="38" t="s">
        <v>180</v>
      </c>
      <c r="K17" s="38" t="s">
        <v>180</v>
      </c>
      <c r="L17" s="38" t="s">
        <v>180</v>
      </c>
      <c r="M17" s="52">
        <f>(LEFT(I17,1)+LEFT(J17,1)+LEFT(K17,1)+LEFT(L17,1))/4</f>
        <v>0</v>
      </c>
      <c r="N17" s="53">
        <f>(H17 + M17)/2</f>
        <v>0</v>
      </c>
      <c r="O17" s="37" t="s">
        <v>180</v>
      </c>
      <c r="P17" s="38" t="s">
        <v>180</v>
      </c>
      <c r="Q17" s="38" t="s">
        <v>180</v>
      </c>
      <c r="R17" s="38" t="s">
        <v>180</v>
      </c>
      <c r="S17" s="52">
        <f t="shared" si="2"/>
        <v>0</v>
      </c>
      <c r="T17" s="37" t="s">
        <v>180</v>
      </c>
      <c r="U17" s="38" t="s">
        <v>180</v>
      </c>
      <c r="V17" s="38" t="s">
        <v>180</v>
      </c>
      <c r="W17" s="38" t="s">
        <v>180</v>
      </c>
      <c r="X17" s="52">
        <f>(LEFT(T17,1)+LEFT(U17,1)+LEFT(V17,1)+LEFT(W17,1))/4</f>
        <v>0</v>
      </c>
      <c r="Y17" s="53">
        <f>(S17 + X17)/2</f>
        <v>0</v>
      </c>
      <c r="Z17" s="53">
        <f t="shared" si="3"/>
        <v>0</v>
      </c>
    </row>
    <row r="18" spans="1:26" ht="45" x14ac:dyDescent="0.25">
      <c r="A18" s="94" t="str">
        <f>IF(Risk!A18&lt;&gt;"",Risk!A18,"")</f>
        <v/>
      </c>
      <c r="B18" s="94" t="str">
        <f>IF(Risk!B18&lt;&gt;"",Risk!B18,"")</f>
        <v/>
      </c>
      <c r="C18" s="95" t="str">
        <f>IF(Risk!C18&lt;&gt;"",Risk!C18,"")</f>
        <v/>
      </c>
      <c r="D18" s="37" t="s">
        <v>180</v>
      </c>
      <c r="E18" s="38" t="s">
        <v>180</v>
      </c>
      <c r="F18" s="38" t="s">
        <v>180</v>
      </c>
      <c r="G18" s="38" t="s">
        <v>180</v>
      </c>
      <c r="H18" s="52">
        <f>(LEFT(D18,1)+LEFT(E18,1)+LEFT(F18,1)+LEFT(G18,1))/4</f>
        <v>0</v>
      </c>
      <c r="I18" s="37" t="s">
        <v>180</v>
      </c>
      <c r="J18" s="38" t="s">
        <v>180</v>
      </c>
      <c r="K18" s="38" t="s">
        <v>180</v>
      </c>
      <c r="L18" s="38" t="s">
        <v>180</v>
      </c>
      <c r="M18" s="52">
        <f>(LEFT(I18,1)+LEFT(J18,1)+LEFT(K18,1)+LEFT(L18,1))/4</f>
        <v>0</v>
      </c>
      <c r="N18" s="53">
        <f>(H18 + M18)/2</f>
        <v>0</v>
      </c>
      <c r="O18" s="37" t="s">
        <v>180</v>
      </c>
      <c r="P18" s="38" t="s">
        <v>180</v>
      </c>
      <c r="Q18" s="38" t="s">
        <v>180</v>
      </c>
      <c r="R18" s="38" t="s">
        <v>180</v>
      </c>
      <c r="S18" s="52">
        <f t="shared" si="2"/>
        <v>0</v>
      </c>
      <c r="T18" s="37" t="s">
        <v>180</v>
      </c>
      <c r="U18" s="38" t="s">
        <v>180</v>
      </c>
      <c r="V18" s="38" t="s">
        <v>180</v>
      </c>
      <c r="W18" s="38" t="s">
        <v>180</v>
      </c>
      <c r="X18" s="52">
        <f>(LEFT(T18,1)+LEFT(U18,1)+LEFT(V18,1)+LEFT(W18,1))/4</f>
        <v>0</v>
      </c>
      <c r="Y18" s="53">
        <f>(S18 + X18)/2</f>
        <v>0</v>
      </c>
      <c r="Z18" s="53">
        <f t="shared" si="3"/>
        <v>0</v>
      </c>
    </row>
    <row r="19" spans="1:26" ht="45" x14ac:dyDescent="0.25">
      <c r="A19" s="94" t="str">
        <f>IF(Risk!A19&lt;&gt;"",Risk!A19,"")</f>
        <v/>
      </c>
      <c r="B19" s="94" t="str">
        <f>IF(Risk!B19&lt;&gt;"",Risk!B19,"")</f>
        <v/>
      </c>
      <c r="C19" s="95" t="str">
        <f>IF(Risk!C19&lt;&gt;"",Risk!C19,"")</f>
        <v/>
      </c>
      <c r="D19" s="37" t="s">
        <v>180</v>
      </c>
      <c r="E19" s="38" t="s">
        <v>180</v>
      </c>
      <c r="F19" s="38" t="s">
        <v>180</v>
      </c>
      <c r="G19" s="38" t="s">
        <v>180</v>
      </c>
      <c r="H19" s="52">
        <f>(LEFT(D19,1)+LEFT(E19,1)+LEFT(F19,1)+LEFT(G19,1))/4</f>
        <v>0</v>
      </c>
      <c r="I19" s="37" t="s">
        <v>180</v>
      </c>
      <c r="J19" s="38" t="s">
        <v>180</v>
      </c>
      <c r="K19" s="38" t="s">
        <v>180</v>
      </c>
      <c r="L19" s="38" t="s">
        <v>180</v>
      </c>
      <c r="M19" s="52">
        <f>(LEFT(I19,1)+LEFT(J19,1)+LEFT(K19,1)+LEFT(L19,1))/4</f>
        <v>0</v>
      </c>
      <c r="N19" s="53">
        <f>(H19 + M19)/2</f>
        <v>0</v>
      </c>
      <c r="O19" s="37" t="s">
        <v>180</v>
      </c>
      <c r="P19" s="38" t="s">
        <v>180</v>
      </c>
      <c r="Q19" s="38" t="s">
        <v>180</v>
      </c>
      <c r="R19" s="38" t="s">
        <v>180</v>
      </c>
      <c r="S19" s="52">
        <f t="shared" si="2"/>
        <v>0</v>
      </c>
      <c r="T19" s="37" t="s">
        <v>180</v>
      </c>
      <c r="U19" s="38" t="s">
        <v>180</v>
      </c>
      <c r="V19" s="38" t="s">
        <v>180</v>
      </c>
      <c r="W19" s="38" t="s">
        <v>180</v>
      </c>
      <c r="X19" s="52">
        <f>(LEFT(T19,1)+LEFT(U19,1)+LEFT(V19,1)+LEFT(W19,1))/4</f>
        <v>0</v>
      </c>
      <c r="Y19" s="53">
        <f>(S19 + X19)/2</f>
        <v>0</v>
      </c>
      <c r="Z19" s="53">
        <f t="shared" si="3"/>
        <v>0</v>
      </c>
    </row>
    <row r="20" spans="1:26" ht="45" x14ac:dyDescent="0.25">
      <c r="A20" s="94" t="str">
        <f>IF(Risk!A20&lt;&gt;"",Risk!A20,"")</f>
        <v/>
      </c>
      <c r="B20" s="94" t="str">
        <f>IF(Risk!B20&lt;&gt;"",Risk!B20,"")</f>
        <v/>
      </c>
      <c r="C20" s="95" t="str">
        <f>IF(Risk!C20&lt;&gt;"",Risk!C20,"")</f>
        <v/>
      </c>
      <c r="D20" s="37" t="s">
        <v>180</v>
      </c>
      <c r="E20" s="38" t="s">
        <v>180</v>
      </c>
      <c r="F20" s="38" t="s">
        <v>180</v>
      </c>
      <c r="G20" s="38" t="s">
        <v>180</v>
      </c>
      <c r="H20" s="52">
        <f>(LEFT(D20,1)+LEFT(E20,1)+LEFT(F20,1)+LEFT(G20,1))/4</f>
        <v>0</v>
      </c>
      <c r="I20" s="37" t="s">
        <v>180</v>
      </c>
      <c r="J20" s="38" t="s">
        <v>180</v>
      </c>
      <c r="K20" s="38" t="s">
        <v>180</v>
      </c>
      <c r="L20" s="38" t="s">
        <v>180</v>
      </c>
      <c r="M20" s="52">
        <f>(LEFT(I20,1)+LEFT(J20,1)+LEFT(K20,1)+LEFT(L20,1))/4</f>
        <v>0</v>
      </c>
      <c r="N20" s="53">
        <f>(H20 + M20)/2</f>
        <v>0</v>
      </c>
      <c r="O20" s="37" t="s">
        <v>180</v>
      </c>
      <c r="P20" s="38" t="s">
        <v>180</v>
      </c>
      <c r="Q20" s="38" t="s">
        <v>180</v>
      </c>
      <c r="R20" s="38" t="s">
        <v>180</v>
      </c>
      <c r="S20" s="52">
        <f t="shared" si="2"/>
        <v>0</v>
      </c>
      <c r="T20" s="37" t="s">
        <v>180</v>
      </c>
      <c r="U20" s="38" t="s">
        <v>180</v>
      </c>
      <c r="V20" s="38" t="s">
        <v>180</v>
      </c>
      <c r="W20" s="38" t="s">
        <v>180</v>
      </c>
      <c r="X20" s="52">
        <f>(LEFT(T20,1)+LEFT(U20,1)+LEFT(V20,1)+LEFT(W20,1))/4</f>
        <v>0</v>
      </c>
      <c r="Y20" s="53">
        <f>(S20 + X20)/2</f>
        <v>0</v>
      </c>
      <c r="Z20" s="53">
        <f t="shared" si="3"/>
        <v>0</v>
      </c>
    </row>
    <row r="21" spans="1:26" ht="45" x14ac:dyDescent="0.25">
      <c r="A21" s="94" t="str">
        <f>IF(Risk!A21&lt;&gt;"",Risk!A21,"")</f>
        <v/>
      </c>
      <c r="B21" s="94" t="str">
        <f>IF(Risk!B21&lt;&gt;"",Risk!B21,"")</f>
        <v/>
      </c>
      <c r="C21" s="95" t="str">
        <f>IF(Risk!C21&lt;&gt;"",Risk!C21,"")</f>
        <v/>
      </c>
      <c r="D21" s="37" t="s">
        <v>180</v>
      </c>
      <c r="E21" s="38" t="s">
        <v>180</v>
      </c>
      <c r="F21" s="38" t="s">
        <v>180</v>
      </c>
      <c r="G21" s="38" t="s">
        <v>180</v>
      </c>
      <c r="H21" s="52">
        <f>(LEFT(D21,1)+LEFT(E21,1)+LEFT(F21,1)+LEFT(G21,1))/4</f>
        <v>0</v>
      </c>
      <c r="I21" s="37" t="s">
        <v>180</v>
      </c>
      <c r="J21" s="38" t="s">
        <v>180</v>
      </c>
      <c r="K21" s="38" t="s">
        <v>180</v>
      </c>
      <c r="L21" s="38" t="s">
        <v>180</v>
      </c>
      <c r="M21" s="52">
        <f>(LEFT(I21,1)+LEFT(J21,1)+LEFT(K21,1)+LEFT(L21,1))/4</f>
        <v>0</v>
      </c>
      <c r="N21" s="53">
        <f>(H21 + M21)/2</f>
        <v>0</v>
      </c>
      <c r="O21" s="37" t="s">
        <v>180</v>
      </c>
      <c r="P21" s="38" t="s">
        <v>180</v>
      </c>
      <c r="Q21" s="38" t="s">
        <v>180</v>
      </c>
      <c r="R21" s="38" t="s">
        <v>180</v>
      </c>
      <c r="S21" s="52">
        <f t="shared" si="2"/>
        <v>0</v>
      </c>
      <c r="T21" s="37" t="s">
        <v>180</v>
      </c>
      <c r="U21" s="38" t="s">
        <v>180</v>
      </c>
      <c r="V21" s="38" t="s">
        <v>180</v>
      </c>
      <c r="W21" s="38" t="s">
        <v>180</v>
      </c>
      <c r="X21" s="52">
        <f>(LEFT(T21,1)+LEFT(U21,1)+LEFT(V21,1)+LEFT(W21,1))/4</f>
        <v>0</v>
      </c>
      <c r="Y21" s="53">
        <f>(S21 + X21)/2</f>
        <v>0</v>
      </c>
      <c r="Z21" s="53">
        <f t="shared" si="3"/>
        <v>0</v>
      </c>
    </row>
    <row r="22" spans="1:26" ht="45" x14ac:dyDescent="0.25">
      <c r="A22" s="94" t="str">
        <f>IF(Risk!A22&lt;&gt;"",Risk!A22,"")</f>
        <v/>
      </c>
      <c r="B22" s="94" t="str">
        <f>IF(Risk!B22&lt;&gt;"",Risk!B22,"")</f>
        <v/>
      </c>
      <c r="C22" s="95" t="str">
        <f>IF(Risk!C22&lt;&gt;"",Risk!C22,"")</f>
        <v/>
      </c>
      <c r="D22" s="37" t="s">
        <v>180</v>
      </c>
      <c r="E22" s="38" t="s">
        <v>180</v>
      </c>
      <c r="F22" s="38" t="s">
        <v>180</v>
      </c>
      <c r="G22" s="38" t="s">
        <v>180</v>
      </c>
      <c r="H22" s="52">
        <f>(LEFT(D22,1)+LEFT(E22,1)+LEFT(F22,1)+LEFT(G22,1))/4</f>
        <v>0</v>
      </c>
      <c r="I22" s="37" t="s">
        <v>180</v>
      </c>
      <c r="J22" s="38" t="s">
        <v>180</v>
      </c>
      <c r="K22" s="38" t="s">
        <v>180</v>
      </c>
      <c r="L22" s="38" t="s">
        <v>180</v>
      </c>
      <c r="M22" s="52">
        <f>(LEFT(I22,1)+LEFT(J22,1)+LEFT(K22,1)+LEFT(L22,1))/4</f>
        <v>0</v>
      </c>
      <c r="N22" s="53">
        <f>(H22 + M22)/2</f>
        <v>0</v>
      </c>
      <c r="O22" s="37" t="s">
        <v>180</v>
      </c>
      <c r="P22" s="38" t="s">
        <v>180</v>
      </c>
      <c r="Q22" s="38" t="s">
        <v>180</v>
      </c>
      <c r="R22" s="38" t="s">
        <v>180</v>
      </c>
      <c r="S22" s="52">
        <f t="shared" si="2"/>
        <v>0</v>
      </c>
      <c r="T22" s="37" t="s">
        <v>180</v>
      </c>
      <c r="U22" s="38" t="s">
        <v>180</v>
      </c>
      <c r="V22" s="38" t="s">
        <v>180</v>
      </c>
      <c r="W22" s="38" t="s">
        <v>180</v>
      </c>
      <c r="X22" s="52">
        <f>(LEFT(T22,1)+LEFT(U22,1)+LEFT(V22,1)+LEFT(W22,1))/4</f>
        <v>0</v>
      </c>
      <c r="Y22" s="53">
        <f>(S22 + X22)/2</f>
        <v>0</v>
      </c>
      <c r="Z22" s="53">
        <f t="shared" si="3"/>
        <v>0</v>
      </c>
    </row>
    <row r="23" spans="1:26" ht="45" x14ac:dyDescent="0.25">
      <c r="A23" s="94" t="str">
        <f>IF(Risk!A23&lt;&gt;"",Risk!A23,"")</f>
        <v/>
      </c>
      <c r="B23" s="94" t="str">
        <f>IF(Risk!B23&lt;&gt;"",Risk!B23,"")</f>
        <v/>
      </c>
      <c r="C23" s="95" t="str">
        <f>IF(Risk!C23&lt;&gt;"",Risk!C23,"")</f>
        <v/>
      </c>
      <c r="D23" s="37" t="s">
        <v>180</v>
      </c>
      <c r="E23" s="38" t="s">
        <v>180</v>
      </c>
      <c r="F23" s="38" t="s">
        <v>180</v>
      </c>
      <c r="G23" s="38" t="s">
        <v>180</v>
      </c>
      <c r="H23" s="52">
        <f>(LEFT(D23,1)+LEFT(E23,1)+LEFT(F23,1)+LEFT(G23,1))/4</f>
        <v>0</v>
      </c>
      <c r="I23" s="37" t="s">
        <v>180</v>
      </c>
      <c r="J23" s="38" t="s">
        <v>180</v>
      </c>
      <c r="K23" s="38" t="s">
        <v>180</v>
      </c>
      <c r="L23" s="38" t="s">
        <v>180</v>
      </c>
      <c r="M23" s="52">
        <f>(LEFT(I23,1)+LEFT(J23,1)+LEFT(K23,1)+LEFT(L23,1))/4</f>
        <v>0</v>
      </c>
      <c r="N23" s="53">
        <f>(H23 + M23)/2</f>
        <v>0</v>
      </c>
      <c r="O23" s="37" t="s">
        <v>180</v>
      </c>
      <c r="P23" s="38" t="s">
        <v>180</v>
      </c>
      <c r="Q23" s="38" t="s">
        <v>180</v>
      </c>
      <c r="R23" s="38" t="s">
        <v>180</v>
      </c>
      <c r="S23" s="52">
        <f t="shared" si="2"/>
        <v>0</v>
      </c>
      <c r="T23" s="37" t="s">
        <v>180</v>
      </c>
      <c r="U23" s="38" t="s">
        <v>180</v>
      </c>
      <c r="V23" s="38" t="s">
        <v>180</v>
      </c>
      <c r="W23" s="38" t="s">
        <v>180</v>
      </c>
      <c r="X23" s="52">
        <f>(LEFT(T23,1)+LEFT(U23,1)+LEFT(V23,1)+LEFT(W23,1))/4</f>
        <v>0</v>
      </c>
      <c r="Y23" s="53">
        <f>(S23 + X23)/2</f>
        <v>0</v>
      </c>
      <c r="Z23" s="53">
        <f t="shared" si="3"/>
        <v>0</v>
      </c>
    </row>
    <row r="24" spans="1:26" ht="45" x14ac:dyDescent="0.25">
      <c r="A24" s="94" t="str">
        <f>IF(Risk!A24&lt;&gt;"",Risk!A24,"")</f>
        <v/>
      </c>
      <c r="B24" s="94" t="str">
        <f>IF(Risk!B24&lt;&gt;"",Risk!B24,"")</f>
        <v/>
      </c>
      <c r="C24" s="95" t="str">
        <f>IF(Risk!C24&lt;&gt;"",Risk!C24,"")</f>
        <v/>
      </c>
      <c r="D24" s="37" t="s">
        <v>180</v>
      </c>
      <c r="E24" s="38" t="s">
        <v>180</v>
      </c>
      <c r="F24" s="38" t="s">
        <v>180</v>
      </c>
      <c r="G24" s="38" t="s">
        <v>180</v>
      </c>
      <c r="H24" s="52">
        <f>(LEFT(D24,1)+LEFT(E24,1)+LEFT(F24,1)+LEFT(G24,1))/4</f>
        <v>0</v>
      </c>
      <c r="I24" s="37" t="s">
        <v>180</v>
      </c>
      <c r="J24" s="38" t="s">
        <v>180</v>
      </c>
      <c r="K24" s="38" t="s">
        <v>180</v>
      </c>
      <c r="L24" s="38" t="s">
        <v>180</v>
      </c>
      <c r="M24" s="52">
        <f>(LEFT(I24,1)+LEFT(J24,1)+LEFT(K24,1)+LEFT(L24,1))/4</f>
        <v>0</v>
      </c>
      <c r="N24" s="53">
        <f>(H24 + M24)/2</f>
        <v>0</v>
      </c>
      <c r="O24" s="37" t="s">
        <v>180</v>
      </c>
      <c r="P24" s="38" t="s">
        <v>180</v>
      </c>
      <c r="Q24" s="38" t="s">
        <v>180</v>
      </c>
      <c r="R24" s="38" t="s">
        <v>180</v>
      </c>
      <c r="S24" s="52">
        <f t="shared" si="2"/>
        <v>0</v>
      </c>
      <c r="T24" s="37" t="s">
        <v>180</v>
      </c>
      <c r="U24" s="38" t="s">
        <v>180</v>
      </c>
      <c r="V24" s="38" t="s">
        <v>180</v>
      </c>
      <c r="W24" s="38" t="s">
        <v>180</v>
      </c>
      <c r="X24" s="52">
        <f>(LEFT(T24,1)+LEFT(U24,1)+LEFT(V24,1)+LEFT(W24,1))/4</f>
        <v>0</v>
      </c>
      <c r="Y24" s="53">
        <f>(S24 + X24)/2</f>
        <v>0</v>
      </c>
      <c r="Z24" s="53">
        <f t="shared" si="3"/>
        <v>0</v>
      </c>
    </row>
    <row r="25" spans="1:26" ht="45" x14ac:dyDescent="0.25">
      <c r="A25" s="94" t="str">
        <f>IF(Risk!A25&lt;&gt;"",Risk!A25,"")</f>
        <v/>
      </c>
      <c r="B25" s="94" t="str">
        <f>IF(Risk!B25&lt;&gt;"",Risk!B25,"")</f>
        <v/>
      </c>
      <c r="C25" s="95" t="str">
        <f>IF(Risk!C25&lt;&gt;"",Risk!C25,"")</f>
        <v/>
      </c>
      <c r="D25" s="37" t="s">
        <v>180</v>
      </c>
      <c r="E25" s="38" t="s">
        <v>180</v>
      </c>
      <c r="F25" s="38" t="s">
        <v>180</v>
      </c>
      <c r="G25" s="38" t="s">
        <v>180</v>
      </c>
      <c r="H25" s="52">
        <f>(LEFT(D25,1)+LEFT(E25,1)+LEFT(F25,1)+LEFT(G25,1))/4</f>
        <v>0</v>
      </c>
      <c r="I25" s="37" t="s">
        <v>180</v>
      </c>
      <c r="J25" s="38" t="s">
        <v>180</v>
      </c>
      <c r="K25" s="38" t="s">
        <v>180</v>
      </c>
      <c r="L25" s="38" t="s">
        <v>180</v>
      </c>
      <c r="M25" s="52">
        <f>(LEFT(I25,1)+LEFT(J25,1)+LEFT(K25,1)+LEFT(L25,1))/4</f>
        <v>0</v>
      </c>
      <c r="N25" s="53">
        <f>(H25 + M25)/2</f>
        <v>0</v>
      </c>
      <c r="O25" s="37" t="s">
        <v>180</v>
      </c>
      <c r="P25" s="38" t="s">
        <v>180</v>
      </c>
      <c r="Q25" s="38" t="s">
        <v>180</v>
      </c>
      <c r="R25" s="38" t="s">
        <v>180</v>
      </c>
      <c r="S25" s="52">
        <f t="shared" si="2"/>
        <v>0</v>
      </c>
      <c r="T25" s="37" t="s">
        <v>180</v>
      </c>
      <c r="U25" s="38" t="s">
        <v>180</v>
      </c>
      <c r="V25" s="38" t="s">
        <v>180</v>
      </c>
      <c r="W25" s="38" t="s">
        <v>180</v>
      </c>
      <c r="X25" s="52">
        <f>(LEFT(T25,1)+LEFT(U25,1)+LEFT(V25,1)+LEFT(W25,1))/4</f>
        <v>0</v>
      </c>
      <c r="Y25" s="53">
        <f>(S25 + X25)/2</f>
        <v>0</v>
      </c>
      <c r="Z25" s="53">
        <f t="shared" si="3"/>
        <v>0</v>
      </c>
    </row>
    <row r="26" spans="1:26" ht="45" x14ac:dyDescent="0.25">
      <c r="A26" s="94" t="str">
        <f>IF(Risk!A26&lt;&gt;"",Risk!A26,"")</f>
        <v/>
      </c>
      <c r="B26" s="94" t="str">
        <f>IF(Risk!B26&lt;&gt;"",Risk!B26,"")</f>
        <v/>
      </c>
      <c r="C26" s="95" t="str">
        <f>IF(Risk!C26&lt;&gt;"",Risk!C26,"")</f>
        <v/>
      </c>
      <c r="D26" s="37" t="s">
        <v>180</v>
      </c>
      <c r="E26" s="38" t="s">
        <v>180</v>
      </c>
      <c r="F26" s="38" t="s">
        <v>180</v>
      </c>
      <c r="G26" s="38" t="s">
        <v>180</v>
      </c>
      <c r="H26" s="52">
        <f>(LEFT(D26,1)+LEFT(E26,1)+LEFT(F26,1)+LEFT(G26,1))/4</f>
        <v>0</v>
      </c>
      <c r="I26" s="37" t="s">
        <v>180</v>
      </c>
      <c r="J26" s="38" t="s">
        <v>180</v>
      </c>
      <c r="K26" s="38" t="s">
        <v>180</v>
      </c>
      <c r="L26" s="38" t="s">
        <v>180</v>
      </c>
      <c r="M26" s="52">
        <f>(LEFT(I26,1)+LEFT(J26,1)+LEFT(K26,1)+LEFT(L26,1))/4</f>
        <v>0</v>
      </c>
      <c r="N26" s="53">
        <f>(H26 + M26)/2</f>
        <v>0</v>
      </c>
      <c r="O26" s="37" t="s">
        <v>180</v>
      </c>
      <c r="P26" s="38" t="s">
        <v>180</v>
      </c>
      <c r="Q26" s="38" t="s">
        <v>180</v>
      </c>
      <c r="R26" s="38" t="s">
        <v>180</v>
      </c>
      <c r="S26" s="52">
        <f t="shared" si="2"/>
        <v>0</v>
      </c>
      <c r="T26" s="37" t="s">
        <v>180</v>
      </c>
      <c r="U26" s="38" t="s">
        <v>180</v>
      </c>
      <c r="V26" s="38" t="s">
        <v>180</v>
      </c>
      <c r="W26" s="38" t="s">
        <v>180</v>
      </c>
      <c r="X26" s="52">
        <f>(LEFT(T26,1)+LEFT(U26,1)+LEFT(V26,1)+LEFT(W26,1))/4</f>
        <v>0</v>
      </c>
      <c r="Y26" s="53">
        <f>(S26 + X26)/2</f>
        <v>0</v>
      </c>
      <c r="Z26" s="53">
        <f t="shared" si="3"/>
        <v>0</v>
      </c>
    </row>
    <row r="27" spans="1:26" ht="45" x14ac:dyDescent="0.25">
      <c r="A27" s="94" t="str">
        <f>IF(Risk!A27&lt;&gt;"",Risk!A27,"")</f>
        <v/>
      </c>
      <c r="B27" s="94" t="str">
        <f>IF(Risk!B27&lt;&gt;"",Risk!B27,"")</f>
        <v/>
      </c>
      <c r="C27" s="95" t="str">
        <f>IF(Risk!C27&lt;&gt;"",Risk!C27,"")</f>
        <v/>
      </c>
      <c r="D27" s="37" t="s">
        <v>180</v>
      </c>
      <c r="E27" s="38" t="s">
        <v>180</v>
      </c>
      <c r="F27" s="38" t="s">
        <v>180</v>
      </c>
      <c r="G27" s="38" t="s">
        <v>180</v>
      </c>
      <c r="H27" s="52">
        <f>(LEFT(D27,1)+LEFT(E27,1)+LEFT(F27,1)+LEFT(G27,1))/4</f>
        <v>0</v>
      </c>
      <c r="I27" s="37" t="s">
        <v>180</v>
      </c>
      <c r="J27" s="38" t="s">
        <v>180</v>
      </c>
      <c r="K27" s="38" t="s">
        <v>180</v>
      </c>
      <c r="L27" s="38" t="s">
        <v>180</v>
      </c>
      <c r="M27" s="52">
        <f>(LEFT(I27,1)+LEFT(J27,1)+LEFT(K27,1)+LEFT(L27,1))/4</f>
        <v>0</v>
      </c>
      <c r="N27" s="53">
        <f>(H27 + M27)/2</f>
        <v>0</v>
      </c>
      <c r="O27" s="37" t="s">
        <v>180</v>
      </c>
      <c r="P27" s="38" t="s">
        <v>180</v>
      </c>
      <c r="Q27" s="38" t="s">
        <v>180</v>
      </c>
      <c r="R27" s="38" t="s">
        <v>180</v>
      </c>
      <c r="S27" s="52">
        <f t="shared" si="2"/>
        <v>0</v>
      </c>
      <c r="T27" s="37" t="s">
        <v>180</v>
      </c>
      <c r="U27" s="38" t="s">
        <v>180</v>
      </c>
      <c r="V27" s="38" t="s">
        <v>180</v>
      </c>
      <c r="W27" s="38" t="s">
        <v>180</v>
      </c>
      <c r="X27" s="52">
        <f>(LEFT(T27,1)+LEFT(U27,1)+LEFT(V27,1)+LEFT(W27,1))/4</f>
        <v>0</v>
      </c>
      <c r="Y27" s="53">
        <f>(S27 + X27)/2</f>
        <v>0</v>
      </c>
      <c r="Z27" s="53">
        <f t="shared" si="3"/>
        <v>0</v>
      </c>
    </row>
    <row r="28" spans="1:26" ht="45" x14ac:dyDescent="0.25">
      <c r="A28" s="94" t="str">
        <f>IF(Risk!A28&lt;&gt;"",Risk!A28,"")</f>
        <v/>
      </c>
      <c r="B28" s="94" t="str">
        <f>IF(Risk!B28&lt;&gt;"",Risk!B28,"")</f>
        <v/>
      </c>
      <c r="C28" s="95" t="str">
        <f>IF(Risk!C28&lt;&gt;"",Risk!C28,"")</f>
        <v/>
      </c>
      <c r="D28" s="37" t="s">
        <v>180</v>
      </c>
      <c r="E28" s="38" t="s">
        <v>180</v>
      </c>
      <c r="F28" s="38" t="s">
        <v>180</v>
      </c>
      <c r="G28" s="38" t="s">
        <v>180</v>
      </c>
      <c r="H28" s="52">
        <f>(LEFT(D28,1)+LEFT(E28,1)+LEFT(F28,1)+LEFT(G28,1))/4</f>
        <v>0</v>
      </c>
      <c r="I28" s="37" t="s">
        <v>180</v>
      </c>
      <c r="J28" s="38" t="s">
        <v>180</v>
      </c>
      <c r="K28" s="38" t="s">
        <v>180</v>
      </c>
      <c r="L28" s="38" t="s">
        <v>180</v>
      </c>
      <c r="M28" s="52">
        <f>(LEFT(I28,1)+LEFT(J28,1)+LEFT(K28,1)+LEFT(L28,1))/4</f>
        <v>0</v>
      </c>
      <c r="N28" s="53">
        <f>(H28 + M28)/2</f>
        <v>0</v>
      </c>
      <c r="O28" s="37" t="s">
        <v>180</v>
      </c>
      <c r="P28" s="38" t="s">
        <v>180</v>
      </c>
      <c r="Q28" s="38" t="s">
        <v>180</v>
      </c>
      <c r="R28" s="38" t="s">
        <v>180</v>
      </c>
      <c r="S28" s="52">
        <f t="shared" si="2"/>
        <v>0</v>
      </c>
      <c r="T28" s="37" t="s">
        <v>180</v>
      </c>
      <c r="U28" s="38" t="s">
        <v>180</v>
      </c>
      <c r="V28" s="38" t="s">
        <v>180</v>
      </c>
      <c r="W28" s="38" t="s">
        <v>180</v>
      </c>
      <c r="X28" s="52">
        <f>(LEFT(T28,1)+LEFT(U28,1)+LEFT(V28,1)+LEFT(W28,1))/4</f>
        <v>0</v>
      </c>
      <c r="Y28" s="53">
        <f>(S28 + X28)/2</f>
        <v>0</v>
      </c>
      <c r="Z28" s="53">
        <f t="shared" si="3"/>
        <v>0</v>
      </c>
    </row>
    <row r="29" spans="1:26" ht="45" x14ac:dyDescent="0.25">
      <c r="A29" s="94" t="str">
        <f>IF(Risk!A29&lt;&gt;"",Risk!A29,"")</f>
        <v/>
      </c>
      <c r="B29" s="94" t="str">
        <f>IF(Risk!B29&lt;&gt;"",Risk!B29,"")</f>
        <v/>
      </c>
      <c r="C29" s="95" t="str">
        <f>IF(Risk!C29&lt;&gt;"",Risk!C29,"")</f>
        <v/>
      </c>
      <c r="D29" s="37" t="s">
        <v>180</v>
      </c>
      <c r="E29" s="38" t="s">
        <v>180</v>
      </c>
      <c r="F29" s="38" t="s">
        <v>180</v>
      </c>
      <c r="G29" s="38" t="s">
        <v>180</v>
      </c>
      <c r="H29" s="52">
        <f>(LEFT(D29,1)+LEFT(E29,1)+LEFT(F29,1)+LEFT(G29,1))/4</f>
        <v>0</v>
      </c>
      <c r="I29" s="37" t="s">
        <v>180</v>
      </c>
      <c r="J29" s="38" t="s">
        <v>180</v>
      </c>
      <c r="K29" s="38" t="s">
        <v>180</v>
      </c>
      <c r="L29" s="38" t="s">
        <v>180</v>
      </c>
      <c r="M29" s="52">
        <f>(LEFT(I29,1)+LEFT(J29,1)+LEFT(K29,1)+LEFT(L29,1))/4</f>
        <v>0</v>
      </c>
      <c r="N29" s="53">
        <f>(H29 + M29)/2</f>
        <v>0</v>
      </c>
      <c r="O29" s="37" t="s">
        <v>180</v>
      </c>
      <c r="P29" s="38" t="s">
        <v>180</v>
      </c>
      <c r="Q29" s="38" t="s">
        <v>180</v>
      </c>
      <c r="R29" s="38" t="s">
        <v>180</v>
      </c>
      <c r="S29" s="52">
        <f t="shared" si="2"/>
        <v>0</v>
      </c>
      <c r="T29" s="37" t="s">
        <v>180</v>
      </c>
      <c r="U29" s="38" t="s">
        <v>180</v>
      </c>
      <c r="V29" s="38" t="s">
        <v>180</v>
      </c>
      <c r="W29" s="38" t="s">
        <v>180</v>
      </c>
      <c r="X29" s="52">
        <f>(LEFT(T29,1)+LEFT(U29,1)+LEFT(V29,1)+LEFT(W29,1))/4</f>
        <v>0</v>
      </c>
      <c r="Y29" s="53">
        <f>(S29 + X29)/2</f>
        <v>0</v>
      </c>
      <c r="Z29" s="53">
        <f t="shared" si="3"/>
        <v>0</v>
      </c>
    </row>
    <row r="30" spans="1:26" ht="45" x14ac:dyDescent="0.25">
      <c r="A30" s="94" t="str">
        <f>IF(Risk!A30&lt;&gt;"",Risk!A30,"")</f>
        <v/>
      </c>
      <c r="B30" s="94" t="str">
        <f>IF(Risk!B30&lt;&gt;"",Risk!B30,"")</f>
        <v/>
      </c>
      <c r="C30" s="95" t="str">
        <f>IF(Risk!C30&lt;&gt;"",Risk!C30,"")</f>
        <v/>
      </c>
      <c r="D30" s="37" t="s">
        <v>180</v>
      </c>
      <c r="E30" s="38" t="s">
        <v>180</v>
      </c>
      <c r="F30" s="38" t="s">
        <v>180</v>
      </c>
      <c r="G30" s="38" t="s">
        <v>180</v>
      </c>
      <c r="H30" s="52">
        <f>(LEFT(D30,1)+LEFT(E30,1)+LEFT(F30,1)+LEFT(G30,1))/4</f>
        <v>0</v>
      </c>
      <c r="I30" s="37" t="s">
        <v>180</v>
      </c>
      <c r="J30" s="38" t="s">
        <v>180</v>
      </c>
      <c r="K30" s="38" t="s">
        <v>180</v>
      </c>
      <c r="L30" s="38" t="s">
        <v>180</v>
      </c>
      <c r="M30" s="52">
        <f>(LEFT(I30,1)+LEFT(J30,1)+LEFT(K30,1)+LEFT(L30,1))/4</f>
        <v>0</v>
      </c>
      <c r="N30" s="53">
        <f>(H30 + M30)/2</f>
        <v>0</v>
      </c>
      <c r="O30" s="37" t="s">
        <v>180</v>
      </c>
      <c r="P30" s="38" t="s">
        <v>180</v>
      </c>
      <c r="Q30" s="38" t="s">
        <v>180</v>
      </c>
      <c r="R30" s="38" t="s">
        <v>180</v>
      </c>
      <c r="S30" s="52">
        <f t="shared" si="2"/>
        <v>0</v>
      </c>
      <c r="T30" s="37" t="s">
        <v>180</v>
      </c>
      <c r="U30" s="38" t="s">
        <v>180</v>
      </c>
      <c r="V30" s="38" t="s">
        <v>180</v>
      </c>
      <c r="W30" s="38" t="s">
        <v>180</v>
      </c>
      <c r="X30" s="52">
        <f>(LEFT(T30,1)+LEFT(U30,1)+LEFT(V30,1)+LEFT(W30,1))/4</f>
        <v>0</v>
      </c>
      <c r="Y30" s="53">
        <f>(S30 + X30)/2</f>
        <v>0</v>
      </c>
      <c r="Z30" s="53">
        <f t="shared" si="3"/>
        <v>0</v>
      </c>
    </row>
  </sheetData>
  <conditionalFormatting sqref="N4:N30">
    <cfRule type="cellIs" dxfId="99" priority="97" operator="between">
      <formula>4</formula>
      <formula>6.99999</formula>
    </cfRule>
    <cfRule type="cellIs" dxfId="98" priority="98" operator="lessThan">
      <formula>4</formula>
    </cfRule>
    <cfRule type="cellIs" dxfId="97" priority="99" operator="greaterThanOrEqual">
      <formula>7</formula>
    </cfRule>
  </conditionalFormatting>
  <conditionalFormatting sqref="Y4:Y30">
    <cfRule type="cellIs" dxfId="96" priority="85" operator="between">
      <formula>4</formula>
      <formula>6.99999</formula>
    </cfRule>
    <cfRule type="cellIs" dxfId="95" priority="86" operator="lessThan">
      <formula>4</formula>
    </cfRule>
    <cfRule type="cellIs" dxfId="94" priority="87" operator="greaterThanOrEqual">
      <formula>7</formula>
    </cfRule>
  </conditionalFormatting>
  <conditionalFormatting sqref="Z4:Z30">
    <cfRule type="cellIs" dxfId="93" priority="82" operator="between">
      <formula>4</formula>
      <formula>6.99999</formula>
    </cfRule>
    <cfRule type="cellIs" dxfId="92" priority="83" operator="lessThan">
      <formula>4</formula>
    </cfRule>
    <cfRule type="cellIs" dxfId="91" priority="84" operator="greaterThanOrEqual">
      <formula>7</formula>
    </cfRule>
  </conditionalFormatting>
  <conditionalFormatting sqref="D5">
    <cfRule type="cellIs" dxfId="90" priority="81" operator="equal">
      <formula>"0-N/A"</formula>
    </cfRule>
  </conditionalFormatting>
  <conditionalFormatting sqref="D4:G11">
    <cfRule type="cellIs" dxfId="89" priority="80" operator="equal">
      <formula>"0-N/A"</formula>
    </cfRule>
  </conditionalFormatting>
  <conditionalFormatting sqref="I4:L11">
    <cfRule type="cellIs" dxfId="88" priority="79" operator="equal">
      <formula>"0-N/A"</formula>
    </cfRule>
  </conditionalFormatting>
  <conditionalFormatting sqref="O4:R11">
    <cfRule type="cellIs" dxfId="87" priority="78" operator="equal">
      <formula>"0-N/A"</formula>
    </cfRule>
  </conditionalFormatting>
  <conditionalFormatting sqref="T4:W11">
    <cfRule type="cellIs" dxfId="86" priority="77" operator="equal">
      <formula>"0-N/A"</formula>
    </cfRule>
  </conditionalFormatting>
  <conditionalFormatting sqref="D12:G12">
    <cfRule type="cellIs" dxfId="85" priority="76" operator="equal">
      <formula>"0-N/A"</formula>
    </cfRule>
  </conditionalFormatting>
  <conditionalFormatting sqref="I12:L12">
    <cfRule type="cellIs" dxfId="84" priority="75" operator="equal">
      <formula>"0-N/A"</formula>
    </cfRule>
  </conditionalFormatting>
  <conditionalFormatting sqref="O12:R12">
    <cfRule type="cellIs" dxfId="83" priority="74" operator="equal">
      <formula>"0-N/A"</formula>
    </cfRule>
  </conditionalFormatting>
  <conditionalFormatting sqref="T12:W12">
    <cfRule type="cellIs" dxfId="82" priority="73" operator="equal">
      <formula>"0-N/A"</formula>
    </cfRule>
  </conditionalFormatting>
  <conditionalFormatting sqref="D13:G13">
    <cfRule type="cellIs" dxfId="81" priority="72" operator="equal">
      <formula>"0-N/A"</formula>
    </cfRule>
  </conditionalFormatting>
  <conditionalFormatting sqref="I13:L13">
    <cfRule type="cellIs" dxfId="80" priority="71" operator="equal">
      <formula>"0-N/A"</formula>
    </cfRule>
  </conditionalFormatting>
  <conditionalFormatting sqref="O13:R13">
    <cfRule type="cellIs" dxfId="79" priority="70" operator="equal">
      <formula>"0-N/A"</formula>
    </cfRule>
  </conditionalFormatting>
  <conditionalFormatting sqref="T13:W13">
    <cfRule type="cellIs" dxfId="78" priority="69" operator="equal">
      <formula>"0-N/A"</formula>
    </cfRule>
  </conditionalFormatting>
  <conditionalFormatting sqref="D14:G14">
    <cfRule type="cellIs" dxfId="77" priority="68" operator="equal">
      <formula>"0-N/A"</formula>
    </cfRule>
  </conditionalFormatting>
  <conditionalFormatting sqref="I14:L14">
    <cfRule type="cellIs" dxfId="76" priority="67" operator="equal">
      <formula>"0-N/A"</formula>
    </cfRule>
  </conditionalFormatting>
  <conditionalFormatting sqref="O14:R14">
    <cfRule type="cellIs" dxfId="75" priority="66" operator="equal">
      <formula>"0-N/A"</formula>
    </cfRule>
  </conditionalFormatting>
  <conditionalFormatting sqref="T14:W14">
    <cfRule type="cellIs" dxfId="74" priority="65" operator="equal">
      <formula>"0-N/A"</formula>
    </cfRule>
  </conditionalFormatting>
  <conditionalFormatting sqref="D15:G15">
    <cfRule type="cellIs" dxfId="73" priority="64" operator="equal">
      <formula>"0-N/A"</formula>
    </cfRule>
  </conditionalFormatting>
  <conditionalFormatting sqref="I15:L15">
    <cfRule type="cellIs" dxfId="72" priority="63" operator="equal">
      <formula>"0-N/A"</formula>
    </cfRule>
  </conditionalFormatting>
  <conditionalFormatting sqref="O15:R15">
    <cfRule type="cellIs" dxfId="71" priority="62" operator="equal">
      <formula>"0-N/A"</formula>
    </cfRule>
  </conditionalFormatting>
  <conditionalFormatting sqref="T15:W15">
    <cfRule type="cellIs" dxfId="70" priority="61" operator="equal">
      <formula>"0-N/A"</formula>
    </cfRule>
  </conditionalFormatting>
  <conditionalFormatting sqref="D16:G16">
    <cfRule type="cellIs" dxfId="69" priority="60" operator="equal">
      <formula>"0-N/A"</formula>
    </cfRule>
  </conditionalFormatting>
  <conditionalFormatting sqref="I16:L16">
    <cfRule type="cellIs" dxfId="68" priority="59" operator="equal">
      <formula>"0-N/A"</formula>
    </cfRule>
  </conditionalFormatting>
  <conditionalFormatting sqref="O16:R16">
    <cfRule type="cellIs" dxfId="67" priority="58" operator="equal">
      <formula>"0-N/A"</formula>
    </cfRule>
  </conditionalFormatting>
  <conditionalFormatting sqref="T16:W16">
    <cfRule type="cellIs" dxfId="66" priority="57" operator="equal">
      <formula>"0-N/A"</formula>
    </cfRule>
  </conditionalFormatting>
  <conditionalFormatting sqref="D17:G17">
    <cfRule type="cellIs" dxfId="65" priority="56" operator="equal">
      <formula>"0-N/A"</formula>
    </cfRule>
  </conditionalFormatting>
  <conditionalFormatting sqref="I17:L17">
    <cfRule type="cellIs" dxfId="64" priority="55" operator="equal">
      <formula>"0-N/A"</formula>
    </cfRule>
  </conditionalFormatting>
  <conditionalFormatting sqref="O17:R17">
    <cfRule type="cellIs" dxfId="63" priority="54" operator="equal">
      <formula>"0-N/A"</formula>
    </cfRule>
  </conditionalFormatting>
  <conditionalFormatting sqref="T17:W17">
    <cfRule type="cellIs" dxfId="62" priority="53" operator="equal">
      <formula>"0-N/A"</formula>
    </cfRule>
  </conditionalFormatting>
  <conditionalFormatting sqref="D18:G18">
    <cfRule type="cellIs" dxfId="61" priority="52" operator="equal">
      <formula>"0-N/A"</formula>
    </cfRule>
  </conditionalFormatting>
  <conditionalFormatting sqref="I18:L18">
    <cfRule type="cellIs" dxfId="60" priority="51" operator="equal">
      <formula>"0-N/A"</formula>
    </cfRule>
  </conditionalFormatting>
  <conditionalFormatting sqref="O18:R18">
    <cfRule type="cellIs" dxfId="59" priority="50" operator="equal">
      <formula>"0-N/A"</formula>
    </cfRule>
  </conditionalFormatting>
  <conditionalFormatting sqref="T18:W18">
    <cfRule type="cellIs" dxfId="58" priority="49" operator="equal">
      <formula>"0-N/A"</formula>
    </cfRule>
  </conditionalFormatting>
  <conditionalFormatting sqref="D19:G19">
    <cfRule type="cellIs" dxfId="57" priority="48" operator="equal">
      <formula>"0-N/A"</formula>
    </cfRule>
  </conditionalFormatting>
  <conditionalFormatting sqref="I19:L19">
    <cfRule type="cellIs" dxfId="56" priority="47" operator="equal">
      <formula>"0-N/A"</formula>
    </cfRule>
  </conditionalFormatting>
  <conditionalFormatting sqref="O19:R19">
    <cfRule type="cellIs" dxfId="55" priority="46" operator="equal">
      <formula>"0-N/A"</formula>
    </cfRule>
  </conditionalFormatting>
  <conditionalFormatting sqref="T19:W19">
    <cfRule type="cellIs" dxfId="54" priority="45" operator="equal">
      <formula>"0-N/A"</formula>
    </cfRule>
  </conditionalFormatting>
  <conditionalFormatting sqref="D20:G20">
    <cfRule type="cellIs" dxfId="53" priority="44" operator="equal">
      <formula>"0-N/A"</formula>
    </cfRule>
  </conditionalFormatting>
  <conditionalFormatting sqref="I20:L20">
    <cfRule type="cellIs" dxfId="52" priority="43" operator="equal">
      <formula>"0-N/A"</formula>
    </cfRule>
  </conditionalFormatting>
  <conditionalFormatting sqref="O20:R20">
    <cfRule type="cellIs" dxfId="51" priority="42" operator="equal">
      <formula>"0-N/A"</formula>
    </cfRule>
  </conditionalFormatting>
  <conditionalFormatting sqref="T20:W20">
    <cfRule type="cellIs" dxfId="50" priority="41" operator="equal">
      <formula>"0-N/A"</formula>
    </cfRule>
  </conditionalFormatting>
  <conditionalFormatting sqref="D21:G21">
    <cfRule type="cellIs" dxfId="49" priority="40" operator="equal">
      <formula>"0-N/A"</formula>
    </cfRule>
  </conditionalFormatting>
  <conditionalFormatting sqref="I21:L21">
    <cfRule type="cellIs" dxfId="48" priority="39" operator="equal">
      <formula>"0-N/A"</formula>
    </cfRule>
  </conditionalFormatting>
  <conditionalFormatting sqref="O21:R21">
    <cfRule type="cellIs" dxfId="47" priority="38" operator="equal">
      <formula>"0-N/A"</formula>
    </cfRule>
  </conditionalFormatting>
  <conditionalFormatting sqref="T21:W21">
    <cfRule type="cellIs" dxfId="46" priority="37" operator="equal">
      <formula>"0-N/A"</formula>
    </cfRule>
  </conditionalFormatting>
  <conditionalFormatting sqref="D22:G22">
    <cfRule type="cellIs" dxfId="45" priority="36" operator="equal">
      <formula>"0-N/A"</formula>
    </cfRule>
  </conditionalFormatting>
  <conditionalFormatting sqref="I22:L22">
    <cfRule type="cellIs" dxfId="44" priority="35" operator="equal">
      <formula>"0-N/A"</formula>
    </cfRule>
  </conditionalFormatting>
  <conditionalFormatting sqref="O22:R22">
    <cfRule type="cellIs" dxfId="43" priority="34" operator="equal">
      <formula>"0-N/A"</formula>
    </cfRule>
  </conditionalFormatting>
  <conditionalFormatting sqref="T22:W22">
    <cfRule type="cellIs" dxfId="42" priority="33" operator="equal">
      <formula>"0-N/A"</formula>
    </cfRule>
  </conditionalFormatting>
  <conditionalFormatting sqref="D23:G23">
    <cfRule type="cellIs" dxfId="41" priority="32" operator="equal">
      <formula>"0-N/A"</formula>
    </cfRule>
  </conditionalFormatting>
  <conditionalFormatting sqref="I23:L23">
    <cfRule type="cellIs" dxfId="40" priority="31" operator="equal">
      <formula>"0-N/A"</formula>
    </cfRule>
  </conditionalFormatting>
  <conditionalFormatting sqref="O23:R23">
    <cfRule type="cellIs" dxfId="39" priority="30" operator="equal">
      <formula>"0-N/A"</formula>
    </cfRule>
  </conditionalFormatting>
  <conditionalFormatting sqref="T23:W23">
    <cfRule type="cellIs" dxfId="38" priority="29" operator="equal">
      <formula>"0-N/A"</formula>
    </cfRule>
  </conditionalFormatting>
  <conditionalFormatting sqref="D24:G24">
    <cfRule type="cellIs" dxfId="37" priority="28" operator="equal">
      <formula>"0-N/A"</formula>
    </cfRule>
  </conditionalFormatting>
  <conditionalFormatting sqref="I24:L24">
    <cfRule type="cellIs" dxfId="36" priority="27" operator="equal">
      <formula>"0-N/A"</formula>
    </cfRule>
  </conditionalFormatting>
  <conditionalFormatting sqref="O24:R24">
    <cfRule type="cellIs" dxfId="35" priority="26" operator="equal">
      <formula>"0-N/A"</formula>
    </cfRule>
  </conditionalFormatting>
  <conditionalFormatting sqref="T24:W24">
    <cfRule type="cellIs" dxfId="34" priority="25" operator="equal">
      <formula>"0-N/A"</formula>
    </cfRule>
  </conditionalFormatting>
  <conditionalFormatting sqref="D25:G25">
    <cfRule type="cellIs" dxfId="33" priority="24" operator="equal">
      <formula>"0-N/A"</formula>
    </cfRule>
  </conditionalFormatting>
  <conditionalFormatting sqref="I25:L25">
    <cfRule type="cellIs" dxfId="32" priority="23" operator="equal">
      <formula>"0-N/A"</formula>
    </cfRule>
  </conditionalFormatting>
  <conditionalFormatting sqref="O25:R25">
    <cfRule type="cellIs" dxfId="31" priority="22" operator="equal">
      <formula>"0-N/A"</formula>
    </cfRule>
  </conditionalFormatting>
  <conditionalFormatting sqref="T25:W25">
    <cfRule type="cellIs" dxfId="30" priority="21" operator="equal">
      <formula>"0-N/A"</formula>
    </cfRule>
  </conditionalFormatting>
  <conditionalFormatting sqref="D26:G26">
    <cfRule type="cellIs" dxfId="29" priority="20" operator="equal">
      <formula>"0-N/A"</formula>
    </cfRule>
  </conditionalFormatting>
  <conditionalFormatting sqref="I26:L26">
    <cfRule type="cellIs" dxfId="28" priority="19" operator="equal">
      <formula>"0-N/A"</formula>
    </cfRule>
  </conditionalFormatting>
  <conditionalFormatting sqref="O26:R26">
    <cfRule type="cellIs" dxfId="27" priority="18" operator="equal">
      <formula>"0-N/A"</formula>
    </cfRule>
  </conditionalFormatting>
  <conditionalFormatting sqref="T26:W26">
    <cfRule type="cellIs" dxfId="26" priority="17" operator="equal">
      <formula>"0-N/A"</formula>
    </cfRule>
  </conditionalFormatting>
  <conditionalFormatting sqref="D27:G27">
    <cfRule type="cellIs" dxfId="25" priority="16" operator="equal">
      <formula>"0-N/A"</formula>
    </cfRule>
  </conditionalFormatting>
  <conditionalFormatting sqref="I27:L27">
    <cfRule type="cellIs" dxfId="24" priority="15" operator="equal">
      <formula>"0-N/A"</formula>
    </cfRule>
  </conditionalFormatting>
  <conditionalFormatting sqref="O27:R27">
    <cfRule type="cellIs" dxfId="23" priority="14" operator="equal">
      <formula>"0-N/A"</formula>
    </cfRule>
  </conditionalFormatting>
  <conditionalFormatting sqref="T27:W27">
    <cfRule type="cellIs" dxfId="22" priority="13" operator="equal">
      <formula>"0-N/A"</formula>
    </cfRule>
  </conditionalFormatting>
  <conditionalFormatting sqref="D28:G28">
    <cfRule type="cellIs" dxfId="21" priority="12" operator="equal">
      <formula>"0-N/A"</formula>
    </cfRule>
  </conditionalFormatting>
  <conditionalFormatting sqref="I28:L28">
    <cfRule type="cellIs" dxfId="20" priority="11" operator="equal">
      <formula>"0-N/A"</formula>
    </cfRule>
  </conditionalFormatting>
  <conditionalFormatting sqref="O28:R28">
    <cfRule type="cellIs" dxfId="19" priority="10" operator="equal">
      <formula>"0-N/A"</formula>
    </cfRule>
  </conditionalFormatting>
  <conditionalFormatting sqref="T28:W28">
    <cfRule type="cellIs" dxfId="18" priority="9" operator="equal">
      <formula>"0-N/A"</formula>
    </cfRule>
  </conditionalFormatting>
  <conditionalFormatting sqref="D29:G29">
    <cfRule type="cellIs" dxfId="17" priority="8" operator="equal">
      <formula>"0-N/A"</formula>
    </cfRule>
  </conditionalFormatting>
  <conditionalFormatting sqref="I29:L29">
    <cfRule type="cellIs" dxfId="16" priority="7" operator="equal">
      <formula>"0-N/A"</formula>
    </cfRule>
  </conditionalFormatting>
  <conditionalFormatting sqref="O29:R29">
    <cfRule type="cellIs" dxfId="15" priority="6" operator="equal">
      <formula>"0-N/A"</formula>
    </cfRule>
  </conditionalFormatting>
  <conditionalFormatting sqref="T29:W29">
    <cfRule type="cellIs" dxfId="14" priority="5" operator="equal">
      <formula>"0-N/A"</formula>
    </cfRule>
  </conditionalFormatting>
  <conditionalFormatting sqref="D30:G30">
    <cfRule type="cellIs" dxfId="13" priority="4" operator="equal">
      <formula>"0-N/A"</formula>
    </cfRule>
  </conditionalFormatting>
  <conditionalFormatting sqref="I30:L30">
    <cfRule type="cellIs" dxfId="12" priority="3" operator="equal">
      <formula>"0-N/A"</formula>
    </cfRule>
  </conditionalFormatting>
  <conditionalFormatting sqref="O30:R30">
    <cfRule type="cellIs" dxfId="11" priority="2" operator="equal">
      <formula>"0-N/A"</formula>
    </cfRule>
  </conditionalFormatting>
  <conditionalFormatting sqref="T30:W30">
    <cfRule type="cellIs" dxfId="10" priority="1" operator="equal">
      <formula>"0-N/A"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prompt="How motivated is this group of threat agents to find and exploit this vulnerability?" xr:uid="{11A4066A-30E8-449C-848B-318752D3A593}">
          <x14:formula1>
            <xm:f>lkOWASPRA!$C$23:$C$32</xm:f>
          </x14:formula1>
          <xm:sqref>E4:E30</xm:sqref>
        </x14:dataValidation>
        <x14:dataValidation type="list" allowBlank="1" showInputMessage="1" showErrorMessage="1" prompt="What resources and opportunities are required for this group of threat agents to find and exploit this vulnerability?" xr:uid="{C7AD2F22-1E00-444C-B258-2351CEB7E1DA}">
          <x14:formula1>
            <xm:f>lkOWASPRA!$C$36:$C$45</xm:f>
          </x14:formula1>
          <xm:sqref>F4:F30</xm:sqref>
        </x14:dataValidation>
        <x14:dataValidation type="list" allowBlank="1" showInputMessage="1" showErrorMessage="1" prompt="How large is this group of threat agents?" xr:uid="{2EE04E1F-4B3C-4EF5-A8DC-86CBE7B2ACE1}">
          <x14:formula1>
            <xm:f>lkOWASPRA!$C$49:$C$58</xm:f>
          </x14:formula1>
          <xm:sqref>G4:G30</xm:sqref>
        </x14:dataValidation>
        <x14:dataValidation type="list" allowBlank="1" showInputMessage="1" showErrorMessage="1" prompt="How easy is it for this group of threat agents to discover this vulnerability?" xr:uid="{491EE8C4-305A-443E-9B66-CADF25810FDE}">
          <x14:formula1>
            <xm:f>lkOWASPRA!$G$10:$G$19</xm:f>
          </x14:formula1>
          <xm:sqref>I4:I30</xm:sqref>
        </x14:dataValidation>
        <x14:dataValidation type="list" allowBlank="1" showInputMessage="1" showErrorMessage="1" prompt="How easy is it for this group of threat agents to actually exploit this vulnerability?" xr:uid="{97EFACD9-778C-41EA-BC79-923499A47A4F}">
          <x14:formula1>
            <xm:f>lkOWASPRA!$G$23:$G$32</xm:f>
          </x14:formula1>
          <xm:sqref>J4:J30</xm:sqref>
        </x14:dataValidation>
        <x14:dataValidation type="list" allowBlank="1" showInputMessage="1" showErrorMessage="1" prompt="How well known is this vulnerability to this group of threat agents?" xr:uid="{52D0AAC2-391D-437D-AE3B-95DE02614965}">
          <x14:formula1>
            <xm:f>lkOWASPRA!$G$36:$G$45</xm:f>
          </x14:formula1>
          <xm:sqref>K4:K30</xm:sqref>
        </x14:dataValidation>
        <x14:dataValidation type="list" allowBlank="1" showInputMessage="1" showErrorMessage="1" prompt="How likely is an exploit to be detected?" xr:uid="{FEBFA64E-FED5-4FD2-8BD8-9014C695DB99}">
          <x14:formula1>
            <xm:f>lkOWASPRA!$G$49:$G$58</xm:f>
          </x14:formula1>
          <xm:sqref>L4:L30</xm:sqref>
        </x14:dataValidation>
        <x14:dataValidation type="list" allowBlank="1" showInputMessage="1" showErrorMessage="1" prompt="How much financial damage will result from an exploit?" xr:uid="{F684C455-B389-49F6-89AC-FF01BA44C577}">
          <x14:formula1>
            <xm:f>lkOWASPRA!$K$10:$K$19</xm:f>
          </x14:formula1>
          <xm:sqref>O4:O30</xm:sqref>
        </x14:dataValidation>
        <x14:dataValidation type="list" allowBlank="1" showInputMessage="1" showErrorMessage="1" prompt="Would an exploit result in reputation damage that would harm the business?" xr:uid="{D458F0CD-91B9-4FAE-9BB3-D21B65BC2B43}">
          <x14:formula1>
            <xm:f>lkOWASPRA!$K$23:$K$32</xm:f>
          </x14:formula1>
          <xm:sqref>P4:P30</xm:sqref>
        </x14:dataValidation>
        <x14:dataValidation type="list" allowBlank="1" showInputMessage="1" showErrorMessage="1" prompt="How much exposure does non-compliance introduce?" xr:uid="{54C4CACF-1226-45F0-9B13-EF6CBFF7E947}">
          <x14:formula1>
            <xm:f>lkOWASPRA!$K$36:$K$45</xm:f>
          </x14:formula1>
          <xm:sqref>Q4:Q30</xm:sqref>
        </x14:dataValidation>
        <x14:dataValidation type="list" allowBlank="1" showInputMessage="1" showErrorMessage="1" prompt="How much personally identifiable information could be disclosed?" xr:uid="{A67F4716-5C2C-44F4-973A-6DD87EA904DF}">
          <x14:formula1>
            <xm:f>lkOWASPRA!$K$49:$K$58</xm:f>
          </x14:formula1>
          <xm:sqref>R4:R30</xm:sqref>
        </x14:dataValidation>
        <x14:dataValidation type="list" allowBlank="1" showInputMessage="1" showErrorMessage="1" prompt="How much data could be disclosed and how sensitive is it?" xr:uid="{FBBB2E33-D993-491D-9F6E-A9721F561BF1}">
          <x14:formula1>
            <xm:f>lkOWASPRA!$O$10:$O$19</xm:f>
          </x14:formula1>
          <xm:sqref>T4:T30</xm:sqref>
        </x14:dataValidation>
        <x14:dataValidation type="list" allowBlank="1" showInputMessage="1" showErrorMessage="1" prompt="How much data could be corrupted and how damaged is it?" xr:uid="{64B7600D-E814-4D04-A70F-743E32C15226}">
          <x14:formula1>
            <xm:f>lkOWASPRA!$O$23:$O$32</xm:f>
          </x14:formula1>
          <xm:sqref>U4:U30</xm:sqref>
        </x14:dataValidation>
        <x14:dataValidation type="list" allowBlank="1" showInputMessage="1" showErrorMessage="1" prompt="How much service could be lost and how vital is it?" xr:uid="{D95AA20D-58A7-4243-AF5A-95568C8922B1}">
          <x14:formula1>
            <xm:f>lkOWASPRA!$O$36:$O$45</xm:f>
          </x14:formula1>
          <xm:sqref>V4:V30</xm:sqref>
        </x14:dataValidation>
        <x14:dataValidation type="list" allowBlank="1" showInputMessage="1" showErrorMessage="1" prompt="Are the threat agents' actions traceable to an individual?" xr:uid="{02F8D6BD-CE7B-4D65-A543-7C8889A67A49}">
          <x14:formula1>
            <xm:f>lkOWASPRA!$O$49:$O$58</xm:f>
          </x14:formula1>
          <xm:sqref>W4:W30</xm:sqref>
        </x14:dataValidation>
        <x14:dataValidation type="list" allowBlank="1" showInputMessage="1" showErrorMessage="1" prompt="How technically skilled is this group of threat agents?" xr:uid="{BFAFEB47-CD5E-4850-AEF8-AA166985CCF6}">
          <x14:formula1>
            <xm:f>lkOWASPRA!$C$10:$C$19</xm:f>
          </x14:formula1>
          <xm:sqref>D4:D30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86E25-00D4-438D-A630-8B30AF11312E}">
  <dimension ref="A1:AA30"/>
  <sheetViews>
    <sheetView workbookViewId="0">
      <pane xSplit="4" ySplit="3" topLeftCell="E4" activePane="bottomRight" state="frozen"/>
      <selection pane="topRight" activeCell="E1" sqref="E1"/>
      <selection pane="bottomLeft" activeCell="A4" sqref="A4"/>
      <selection pane="bottomRight"/>
    </sheetView>
  </sheetViews>
  <sheetFormatPr defaultColWidth="12.5703125" defaultRowHeight="15" x14ac:dyDescent="0.25"/>
  <cols>
    <col min="1" max="1" width="4.5703125" style="14" customWidth="1"/>
    <col min="2" max="2" width="36.140625" style="14" customWidth="1"/>
    <col min="3" max="3" width="16.28515625" style="14" customWidth="1"/>
    <col min="4" max="4" width="11.42578125" style="19" customWidth="1"/>
    <col min="5" max="8" width="12.7109375" style="14" customWidth="1"/>
    <col min="9" max="9" width="12.7109375" style="18" customWidth="1"/>
    <col min="10" max="13" width="12.7109375" style="14" customWidth="1"/>
    <col min="14" max="14" width="12.7109375" style="18" customWidth="1"/>
    <col min="15" max="15" width="10.7109375" style="50" customWidth="1"/>
    <col min="16" max="19" width="12.7109375" style="14" customWidth="1"/>
    <col min="20" max="20" width="12.7109375" style="18" customWidth="1"/>
    <col min="21" max="21" width="14.7109375" style="14" customWidth="1"/>
    <col min="22" max="23" width="12.7109375" style="14" customWidth="1"/>
    <col min="24" max="24" width="14.7109375" style="14" customWidth="1"/>
    <col min="25" max="25" width="12.7109375" style="18" customWidth="1"/>
    <col min="26" max="27" width="10.7109375" style="18" customWidth="1"/>
    <col min="28" max="16384" width="12.5703125" style="14"/>
  </cols>
  <sheetData>
    <row r="1" spans="1:27" x14ac:dyDescent="0.25">
      <c r="A1" s="42" t="s">
        <v>88</v>
      </c>
      <c r="B1" s="43"/>
      <c r="C1" s="92"/>
      <c r="D1" s="44"/>
      <c r="E1" s="45" t="s">
        <v>100</v>
      </c>
      <c r="F1" s="46"/>
      <c r="G1" s="46"/>
      <c r="H1" s="46"/>
      <c r="I1" s="47"/>
      <c r="J1" s="45" t="s">
        <v>73</v>
      </c>
      <c r="K1" s="46"/>
      <c r="L1" s="46"/>
      <c r="M1" s="46"/>
      <c r="N1" s="47"/>
      <c r="O1" s="51" t="s">
        <v>185</v>
      </c>
      <c r="P1" s="45" t="s">
        <v>77</v>
      </c>
      <c r="Q1" s="43"/>
      <c r="R1" s="43"/>
      <c r="S1" s="43"/>
      <c r="T1" s="48"/>
      <c r="U1" s="49" t="s">
        <v>82</v>
      </c>
      <c r="V1" s="43"/>
      <c r="W1" s="43"/>
      <c r="X1" s="43"/>
      <c r="Y1" s="48"/>
      <c r="Z1" s="49" t="s">
        <v>185</v>
      </c>
      <c r="AA1" s="48"/>
    </row>
    <row r="2" spans="1:27" x14ac:dyDescent="0.25">
      <c r="A2" s="107" t="s">
        <v>203</v>
      </c>
      <c r="B2" s="111"/>
      <c r="C2" s="112"/>
      <c r="D2" s="113"/>
      <c r="E2" s="108"/>
      <c r="F2" s="102"/>
      <c r="G2" s="102"/>
      <c r="H2" s="102"/>
      <c r="I2" s="103"/>
      <c r="J2" s="101"/>
      <c r="K2" s="102"/>
      <c r="L2" s="102"/>
      <c r="M2" s="102"/>
      <c r="N2" s="103"/>
      <c r="O2" s="104"/>
      <c r="P2" s="101"/>
      <c r="Q2" s="99"/>
      <c r="R2" s="99"/>
      <c r="S2" s="99"/>
      <c r="T2" s="105"/>
      <c r="U2" s="106"/>
      <c r="V2" s="99"/>
      <c r="W2" s="99"/>
      <c r="X2" s="99"/>
      <c r="Y2" s="105"/>
      <c r="Z2" s="106"/>
      <c r="AA2" s="105"/>
    </row>
    <row r="3" spans="1:27" ht="45" x14ac:dyDescent="0.25">
      <c r="A3" s="82" t="s">
        <v>0</v>
      </c>
      <c r="B3" s="83" t="s">
        <v>1</v>
      </c>
      <c r="C3" s="93"/>
      <c r="D3" s="84" t="s">
        <v>3</v>
      </c>
      <c r="E3" s="16" t="s">
        <v>69</v>
      </c>
      <c r="F3" s="17" t="s">
        <v>70</v>
      </c>
      <c r="G3" s="17" t="s">
        <v>71</v>
      </c>
      <c r="H3" s="17" t="s">
        <v>72</v>
      </c>
      <c r="I3" s="85" t="s">
        <v>116</v>
      </c>
      <c r="J3" s="16" t="s">
        <v>74</v>
      </c>
      <c r="K3" s="17" t="s">
        <v>75</v>
      </c>
      <c r="L3" s="17" t="s">
        <v>76</v>
      </c>
      <c r="M3" s="17" t="s">
        <v>139</v>
      </c>
      <c r="N3" s="85" t="s">
        <v>96</v>
      </c>
      <c r="O3" s="86" t="s">
        <v>87</v>
      </c>
      <c r="P3" s="16" t="s">
        <v>78</v>
      </c>
      <c r="Q3" s="17" t="s">
        <v>79</v>
      </c>
      <c r="R3" s="17" t="s">
        <v>80</v>
      </c>
      <c r="S3" s="17" t="s">
        <v>81</v>
      </c>
      <c r="T3" s="85" t="s">
        <v>97</v>
      </c>
      <c r="U3" s="16" t="s">
        <v>83</v>
      </c>
      <c r="V3" s="17" t="s">
        <v>84</v>
      </c>
      <c r="W3" s="17" t="s">
        <v>85</v>
      </c>
      <c r="X3" s="17" t="s">
        <v>86</v>
      </c>
      <c r="Y3" s="85" t="s">
        <v>98</v>
      </c>
      <c r="Z3" s="87" t="s">
        <v>4</v>
      </c>
      <c r="AA3" s="88" t="s">
        <v>181</v>
      </c>
    </row>
    <row r="4" spans="1:27" ht="75" x14ac:dyDescent="0.25">
      <c r="A4" s="94">
        <f>IF(Risk!A4&lt;&gt;"",Risk!A4,"")</f>
        <v>1.1000000000000001</v>
      </c>
      <c r="B4" s="94" t="str">
        <f>IF(Risk!B4&lt;&gt;"",Risk!B4,"")</f>
        <v>An attacker sends a large number of API transactions resulting in excess billing or denial of service.</v>
      </c>
      <c r="C4" s="96" t="str">
        <f>IF(Risk!J4&lt;&gt;"",Risk!J4,"")</f>
        <v>AWS Cloudwatch Monitoring, Billing Alerts, WAF.</v>
      </c>
      <c r="D4" s="97" t="str">
        <f>IF(Risk!C4&lt;&gt;"",Risk!C4,"")</f>
        <v>API Service</v>
      </c>
      <c r="E4" s="37" t="s">
        <v>95</v>
      </c>
      <c r="F4" s="38">
        <v>2</v>
      </c>
      <c r="G4" s="38">
        <v>1</v>
      </c>
      <c r="H4" s="38">
        <v>2</v>
      </c>
      <c r="I4" s="52">
        <f>(LEFT(E4,1)+LEFT(F4,1)+LEFT(G4,1)+LEFT(H4,1))/4</f>
        <v>1.5</v>
      </c>
      <c r="J4" s="37" t="s">
        <v>173</v>
      </c>
      <c r="K4" s="38" t="s">
        <v>191</v>
      </c>
      <c r="L4" s="38" t="s">
        <v>192</v>
      </c>
      <c r="M4" s="38" t="s">
        <v>140</v>
      </c>
      <c r="N4" s="52">
        <f>(LEFT(J4,1)+LEFT(K4,1)+LEFT(L4,1)+LEFT(M4,1))/4</f>
        <v>2.25</v>
      </c>
      <c r="O4" s="53">
        <f>(I4 + N4)/2</f>
        <v>1.875</v>
      </c>
      <c r="P4" s="37" t="s">
        <v>174</v>
      </c>
      <c r="Q4" s="38" t="s">
        <v>175</v>
      </c>
      <c r="R4" s="38" t="s">
        <v>176</v>
      </c>
      <c r="S4" s="38" t="s">
        <v>177</v>
      </c>
      <c r="T4" s="52">
        <f>IF(LEFT(P4,1)="9",LEFT(P4,1),(LEFT(P4,1)+LEFT(Q4,1)+LEFT(R4,1)+LEFT(S4,1))/4)</f>
        <v>4.75</v>
      </c>
      <c r="U4" s="37">
        <v>5</v>
      </c>
      <c r="V4" s="38" t="s">
        <v>178</v>
      </c>
      <c r="W4" s="38" t="s">
        <v>179</v>
      </c>
      <c r="X4" s="38">
        <v>5</v>
      </c>
      <c r="Y4" s="52">
        <f>(LEFT(U4,1)+LEFT(V4,1)+LEFT(W4,1)+LEFT(X4,1))/4</f>
        <v>5</v>
      </c>
      <c r="Z4" s="53">
        <f>(T4 + Y4)/2</f>
        <v>4.875</v>
      </c>
      <c r="AA4" s="53">
        <f>(O4 + Z4)/2</f>
        <v>3.375</v>
      </c>
    </row>
    <row r="5" spans="1:27" ht="60" x14ac:dyDescent="0.25">
      <c r="A5" s="94">
        <f>IF(Risk!A5&lt;&gt;"",Risk!A5,"")</f>
        <v>1.2</v>
      </c>
      <c r="B5" s="94" t="str">
        <f>IF(Risk!B5&lt;&gt;"",Risk!B5,"")</f>
        <v>The cloud vendor (AWS) provides services which they project team are unable to transfer elsewhere if needed, causing vendor lock in</v>
      </c>
      <c r="C5" s="96" t="str">
        <f>IF(Risk!J5&lt;&gt;"",Risk!J5,"")</f>
        <v/>
      </c>
      <c r="D5" s="97" t="str">
        <f>IF(Risk!C5&lt;&gt;"",Risk!C5,"")</f>
        <v>AWS Assets (General)</v>
      </c>
      <c r="E5" s="37" t="s">
        <v>180</v>
      </c>
      <c r="F5" s="38" t="s">
        <v>180</v>
      </c>
      <c r="G5" s="38" t="s">
        <v>180</v>
      </c>
      <c r="H5" s="38" t="s">
        <v>180</v>
      </c>
      <c r="I5" s="52">
        <f>(LEFT(E5,1)+LEFT(F5,1)+LEFT(G5,1)+LEFT(H5,1))/4</f>
        <v>0</v>
      </c>
      <c r="J5" s="37" t="s">
        <v>180</v>
      </c>
      <c r="K5" s="38" t="s">
        <v>180</v>
      </c>
      <c r="L5" s="38" t="s">
        <v>180</v>
      </c>
      <c r="M5" s="38" t="s">
        <v>180</v>
      </c>
      <c r="N5" s="52">
        <f>(LEFT(J5,1)+LEFT(K5,1)+LEFT(L5,1)+LEFT(M5,1))/4</f>
        <v>0</v>
      </c>
      <c r="O5" s="54">
        <f>(I5 + N5)/2</f>
        <v>0</v>
      </c>
      <c r="P5" s="37" t="s">
        <v>180</v>
      </c>
      <c r="Q5" s="38" t="s">
        <v>180</v>
      </c>
      <c r="R5" s="38" t="s">
        <v>180</v>
      </c>
      <c r="S5" s="38" t="s">
        <v>180</v>
      </c>
      <c r="T5" s="52">
        <f t="shared" ref="T5:T11" si="0">IF(LEFT(P5,1)="9",LEFT(P5,1),(LEFT(P5,1)+LEFT(Q5,1)+LEFT(R5,1)+LEFT(S5,1))/4)</f>
        <v>0</v>
      </c>
      <c r="U5" s="37" t="s">
        <v>180</v>
      </c>
      <c r="V5" s="38" t="s">
        <v>180</v>
      </c>
      <c r="W5" s="38" t="s">
        <v>180</v>
      </c>
      <c r="X5" s="38" t="s">
        <v>180</v>
      </c>
      <c r="Y5" s="52">
        <f>(LEFT(U5,1)+LEFT(V5,1)+LEFT(W5,1)+LEFT(X5,1))/4</f>
        <v>0</v>
      </c>
      <c r="Z5" s="54">
        <f>(T5 + Y5)/2</f>
        <v>0</v>
      </c>
      <c r="AA5" s="53">
        <f t="shared" ref="AA5:AA11" si="1">(O5 + Z5)/2</f>
        <v>0</v>
      </c>
    </row>
    <row r="6" spans="1:27" ht="45" x14ac:dyDescent="0.25">
      <c r="A6" s="94">
        <f>IF(Risk!A6&lt;&gt;"",Risk!A6,"")</f>
        <v>1.3</v>
      </c>
      <c r="B6" s="94" t="str">
        <f>IF(Risk!B6&lt;&gt;"",Risk!B6,"")</f>
        <v>Amazon/AWS have an outage, resulting in the project's system being unavailable</v>
      </c>
      <c r="C6" s="96" t="str">
        <f>IF(Risk!J6&lt;&gt;"",Risk!J6,"")</f>
        <v/>
      </c>
      <c r="D6" s="97" t="str">
        <f>IF(Risk!C6&lt;&gt;"",Risk!C6,"")</f>
        <v>AWS Assets (General)</v>
      </c>
      <c r="E6" s="37" t="s">
        <v>180</v>
      </c>
      <c r="F6" s="38" t="s">
        <v>180</v>
      </c>
      <c r="G6" s="38" t="s">
        <v>180</v>
      </c>
      <c r="H6" s="38" t="s">
        <v>180</v>
      </c>
      <c r="I6" s="52">
        <f>(LEFT(E6,1)+LEFT(F6,1)+LEFT(G6,1)+LEFT(H6,1))/4</f>
        <v>0</v>
      </c>
      <c r="J6" s="37" t="s">
        <v>180</v>
      </c>
      <c r="K6" s="38" t="s">
        <v>180</v>
      </c>
      <c r="L6" s="38" t="s">
        <v>180</v>
      </c>
      <c r="M6" s="38" t="s">
        <v>180</v>
      </c>
      <c r="N6" s="52">
        <f>(LEFT(J6,1)+LEFT(K6,1)+LEFT(L6,1)+LEFT(M6,1))/4</f>
        <v>0</v>
      </c>
      <c r="O6" s="53">
        <f>(I6 + N6)/2</f>
        <v>0</v>
      </c>
      <c r="P6" s="37" t="s">
        <v>180</v>
      </c>
      <c r="Q6" s="38" t="s">
        <v>180</v>
      </c>
      <c r="R6" s="38" t="s">
        <v>180</v>
      </c>
      <c r="S6" s="38" t="s">
        <v>180</v>
      </c>
      <c r="T6" s="52">
        <f t="shared" si="0"/>
        <v>0</v>
      </c>
      <c r="U6" s="37" t="s">
        <v>180</v>
      </c>
      <c r="V6" s="38" t="s">
        <v>180</v>
      </c>
      <c r="W6" s="38" t="s">
        <v>180</v>
      </c>
      <c r="X6" s="38" t="s">
        <v>180</v>
      </c>
      <c r="Y6" s="52">
        <f>(LEFT(U6,1)+LEFT(V6,1)+LEFT(W6,1)+LEFT(X6,1))/4</f>
        <v>0</v>
      </c>
      <c r="Z6" s="53">
        <f>(T6 + Y6)/2</f>
        <v>0</v>
      </c>
      <c r="AA6" s="53">
        <f t="shared" si="1"/>
        <v>0</v>
      </c>
    </row>
    <row r="7" spans="1:27" ht="45" x14ac:dyDescent="0.25">
      <c r="A7" s="94">
        <f>IF(Risk!A7&lt;&gt;"",Risk!A7,"")</f>
        <v>1.4</v>
      </c>
      <c r="B7" s="94" t="str">
        <f>IF(Risk!B7&lt;&gt;"",Risk!B7,"")</f>
        <v>An attacker gains access to user account/data, causing corruption or loss of confidentiality of user data</v>
      </c>
      <c r="C7" s="96" t="str">
        <f>IF(Risk!J7&lt;&gt;"",Risk!J7,"")</f>
        <v/>
      </c>
      <c r="D7" s="97" t="str">
        <f>IF(Risk!C7&lt;&gt;"",Risk!C7,"")</f>
        <v>Data</v>
      </c>
      <c r="E7" s="37" t="s">
        <v>180</v>
      </c>
      <c r="F7" s="38" t="s">
        <v>180</v>
      </c>
      <c r="G7" s="38" t="s">
        <v>180</v>
      </c>
      <c r="H7" s="38" t="s">
        <v>180</v>
      </c>
      <c r="I7" s="52">
        <f>(LEFT(E7,1)+LEFT(F7,1)+LEFT(G7,1)+LEFT(H7,1))/4</f>
        <v>0</v>
      </c>
      <c r="J7" s="37" t="s">
        <v>180</v>
      </c>
      <c r="K7" s="38" t="s">
        <v>180</v>
      </c>
      <c r="L7" s="38" t="s">
        <v>180</v>
      </c>
      <c r="M7" s="38" t="s">
        <v>180</v>
      </c>
      <c r="N7" s="52">
        <f>(LEFT(J7,1)+LEFT(K7,1)+LEFT(L7,1)+LEFT(M7,1))/4</f>
        <v>0</v>
      </c>
      <c r="O7" s="53">
        <f>(I7 + N7)/2</f>
        <v>0</v>
      </c>
      <c r="P7" s="37" t="s">
        <v>180</v>
      </c>
      <c r="Q7" s="38" t="s">
        <v>180</v>
      </c>
      <c r="R7" s="38" t="s">
        <v>180</v>
      </c>
      <c r="S7" s="38" t="s">
        <v>180</v>
      </c>
      <c r="T7" s="52">
        <f t="shared" si="0"/>
        <v>0</v>
      </c>
      <c r="U7" s="37" t="s">
        <v>180</v>
      </c>
      <c r="V7" s="38" t="s">
        <v>180</v>
      </c>
      <c r="W7" s="38" t="s">
        <v>180</v>
      </c>
      <c r="X7" s="38" t="s">
        <v>180</v>
      </c>
      <c r="Y7" s="52">
        <f>(LEFT(U7,1)+LEFT(V7,1)+LEFT(W7,1)+LEFT(X7,1))/4</f>
        <v>0</v>
      </c>
      <c r="Z7" s="53">
        <f>(T7 + Y7)/2</f>
        <v>0</v>
      </c>
      <c r="AA7" s="53">
        <f t="shared" si="1"/>
        <v>0</v>
      </c>
    </row>
    <row r="8" spans="1:27" ht="75" x14ac:dyDescent="0.25">
      <c r="A8" s="94">
        <f>IF(Risk!A8&lt;&gt;"",Risk!A8,"")</f>
        <v>1.5</v>
      </c>
      <c r="B8" s="94" t="str">
        <f>IF(Risk!B8&lt;&gt;"",Risk!B8,"")</f>
        <v>An attacker accesses the project source code repository, causing corruption of source code or theft of intellectual property</v>
      </c>
      <c r="C8" s="96" t="str">
        <f>IF(Risk!J8&lt;&gt;"",Risk!J8,"")</f>
        <v>Multi factor authentication (Ess 8 #3), Training</v>
      </c>
      <c r="D8" s="97" t="str">
        <f>IF(Risk!C8&lt;&gt;"",Risk!C8,"")</f>
        <v>Project Source Code</v>
      </c>
      <c r="E8" s="37" t="s">
        <v>95</v>
      </c>
      <c r="F8" s="38" t="s">
        <v>195</v>
      </c>
      <c r="G8" s="38">
        <v>1</v>
      </c>
      <c r="H8" s="38" t="s">
        <v>205</v>
      </c>
      <c r="I8" s="52">
        <f>(LEFT(E8,1)+LEFT(F8,1)+LEFT(G8,1)+LEFT(H8,1))/4</f>
        <v>1.75</v>
      </c>
      <c r="J8" s="37" t="s">
        <v>197</v>
      </c>
      <c r="K8" s="38" t="s">
        <v>191</v>
      </c>
      <c r="L8" s="38" t="s">
        <v>198</v>
      </c>
      <c r="M8" s="38" t="s">
        <v>182</v>
      </c>
      <c r="N8" s="52">
        <f>(LEFT(J8,1)+LEFT(K8,1)+LEFT(L8,1)+LEFT(M8,1))/4</f>
        <v>6.25</v>
      </c>
      <c r="O8" s="53">
        <f>(I8 + N8)/2</f>
        <v>4</v>
      </c>
      <c r="P8" s="37" t="s">
        <v>174</v>
      </c>
      <c r="Q8" s="38">
        <v>3</v>
      </c>
      <c r="R8" s="38" t="s">
        <v>199</v>
      </c>
      <c r="S8" s="38">
        <v>2</v>
      </c>
      <c r="T8" s="52">
        <f t="shared" si="0"/>
        <v>2.5</v>
      </c>
      <c r="U8" s="37" t="s">
        <v>200</v>
      </c>
      <c r="V8" s="38" t="s">
        <v>178</v>
      </c>
      <c r="W8" s="38">
        <v>4</v>
      </c>
      <c r="X8" s="38" t="s">
        <v>201</v>
      </c>
      <c r="Y8" s="52">
        <f>(LEFT(U8,1)+LEFT(V8,1)+LEFT(W8,1)+LEFT(X8,1))/4</f>
        <v>5</v>
      </c>
      <c r="Z8" s="53">
        <f>(T8 + Y8)/2</f>
        <v>3.75</v>
      </c>
      <c r="AA8" s="53">
        <f t="shared" si="1"/>
        <v>3.875</v>
      </c>
    </row>
    <row r="9" spans="1:27" ht="60" x14ac:dyDescent="0.25">
      <c r="A9" s="94">
        <f>IF(Risk!A9&lt;&gt;"",Risk!A9,"")</f>
        <v>1.6</v>
      </c>
      <c r="B9" s="94" t="str">
        <f>IF(Risk!B9&lt;&gt;"",Risk!B9,"")</f>
        <v>An attacker gains access to the project AWS resources, resulting in loss of confidentiality, integrity or availability of assets</v>
      </c>
      <c r="C9" s="96" t="str">
        <f>IF(Risk!J9&lt;&gt;"",Risk!J9,"")</f>
        <v>Multi factor authentication (Ess 8 #3), Training</v>
      </c>
      <c r="D9" s="97" t="str">
        <f>IF(Risk!C9&lt;&gt;"",Risk!C9,"")</f>
        <v>AWS Assets (General)</v>
      </c>
      <c r="E9" s="37" t="s">
        <v>180</v>
      </c>
      <c r="F9" s="38" t="s">
        <v>180</v>
      </c>
      <c r="G9" s="38" t="s">
        <v>180</v>
      </c>
      <c r="H9" s="38" t="s">
        <v>180</v>
      </c>
      <c r="I9" s="52">
        <f>(LEFT(E9,1)+LEFT(F9,1)+LEFT(G9,1)+LEFT(H9,1))/4</f>
        <v>0</v>
      </c>
      <c r="J9" s="37" t="s">
        <v>180</v>
      </c>
      <c r="K9" s="38" t="s">
        <v>180</v>
      </c>
      <c r="L9" s="38" t="s">
        <v>180</v>
      </c>
      <c r="M9" s="38" t="s">
        <v>180</v>
      </c>
      <c r="N9" s="52">
        <f>(LEFT(J9,1)+LEFT(K9,1)+LEFT(L9,1)+LEFT(M9,1))/4</f>
        <v>0</v>
      </c>
      <c r="O9" s="53">
        <f>(I9 + N9)/2</f>
        <v>0</v>
      </c>
      <c r="P9" s="37" t="s">
        <v>180</v>
      </c>
      <c r="Q9" s="38" t="s">
        <v>180</v>
      </c>
      <c r="R9" s="38" t="s">
        <v>180</v>
      </c>
      <c r="S9" s="38" t="s">
        <v>180</v>
      </c>
      <c r="T9" s="52">
        <f t="shared" si="0"/>
        <v>0</v>
      </c>
      <c r="U9" s="37" t="s">
        <v>180</v>
      </c>
      <c r="V9" s="38" t="s">
        <v>180</v>
      </c>
      <c r="W9" s="38" t="s">
        <v>180</v>
      </c>
      <c r="X9" s="38" t="s">
        <v>180</v>
      </c>
      <c r="Y9" s="52">
        <f>(LEFT(U9,1)+LEFT(V9,1)+LEFT(W9,1)+LEFT(X9,1))/4</f>
        <v>0</v>
      </c>
      <c r="Z9" s="53">
        <f>(T9 + Y9)/2</f>
        <v>0</v>
      </c>
      <c r="AA9" s="53">
        <f t="shared" si="1"/>
        <v>0</v>
      </c>
    </row>
    <row r="10" spans="1:27" ht="60" x14ac:dyDescent="0.25">
      <c r="A10" s="94">
        <f>IF(Risk!A10&lt;&gt;"",Risk!A10,"")</f>
        <v>1.7</v>
      </c>
      <c r="B10" s="94" t="str">
        <f>IF(Risk!B10&lt;&gt;"",Risk!B10,"")</f>
        <v>An attacker intercepts and copies our 3rd party API tokens and uses these services for their own purposes, resulting in excess billing</v>
      </c>
      <c r="C10" s="96" t="str">
        <f>IF(Risk!J10&lt;&gt;"",Risk!J10,"")</f>
        <v/>
      </c>
      <c r="D10" s="97" t="str">
        <f>IF(Risk!C10&lt;&gt;"",Risk!C10,"")</f>
        <v>Mapbox API Details</v>
      </c>
      <c r="E10" s="37" t="s">
        <v>180</v>
      </c>
      <c r="F10" s="38" t="s">
        <v>180</v>
      </c>
      <c r="G10" s="38" t="s">
        <v>180</v>
      </c>
      <c r="H10" s="38" t="s">
        <v>180</v>
      </c>
      <c r="I10" s="52">
        <f>(LEFT(E10,1)+LEFT(F10,1)+LEFT(G10,1)+LEFT(H10,1))/4</f>
        <v>0</v>
      </c>
      <c r="J10" s="37" t="s">
        <v>180</v>
      </c>
      <c r="K10" s="38" t="s">
        <v>180</v>
      </c>
      <c r="L10" s="38" t="s">
        <v>180</v>
      </c>
      <c r="M10" s="38" t="s">
        <v>180</v>
      </c>
      <c r="N10" s="52">
        <f>(LEFT(J10,1)+LEFT(K10,1)+LEFT(L10,1)+LEFT(M10,1))/4</f>
        <v>0</v>
      </c>
      <c r="O10" s="53">
        <f>(I10 + N10)/2</f>
        <v>0</v>
      </c>
      <c r="P10" s="37" t="s">
        <v>180</v>
      </c>
      <c r="Q10" s="38" t="s">
        <v>180</v>
      </c>
      <c r="R10" s="38" t="s">
        <v>180</v>
      </c>
      <c r="S10" s="38" t="s">
        <v>180</v>
      </c>
      <c r="T10" s="52">
        <f t="shared" si="0"/>
        <v>0</v>
      </c>
      <c r="U10" s="37" t="s">
        <v>180</v>
      </c>
      <c r="V10" s="38" t="s">
        <v>180</v>
      </c>
      <c r="W10" s="38" t="s">
        <v>180</v>
      </c>
      <c r="X10" s="38" t="s">
        <v>180</v>
      </c>
      <c r="Y10" s="52">
        <f>(LEFT(U10,1)+LEFT(V10,1)+LEFT(W10,1)+LEFT(X10,1))/4</f>
        <v>0</v>
      </c>
      <c r="Z10" s="53">
        <f>(T10 + Y10)/2</f>
        <v>0</v>
      </c>
      <c r="AA10" s="53">
        <f t="shared" si="1"/>
        <v>0</v>
      </c>
    </row>
    <row r="11" spans="1:27" ht="60" x14ac:dyDescent="0.25">
      <c r="A11" s="94">
        <f>IF(Risk!A11&lt;&gt;"",Risk!A11,"")</f>
        <v>1.8</v>
      </c>
      <c r="B11" s="94" t="str">
        <f>IF(Risk!B11&lt;&gt;"",Risk!B11,"")</f>
        <v>An attacker gains access to an endpoint device owned/used by a team member, causing corruption or breach of project information</v>
      </c>
      <c r="C11" s="96" t="str">
        <f>IF(Risk!J11&lt;&gt;"",Risk!J11,"")</f>
        <v>UA Training (Endpoints)</v>
      </c>
      <c r="D11" s="97" t="str">
        <f>IF(Risk!C11&lt;&gt;"",Risk!C11,"")</f>
        <v>PC's and Laptops</v>
      </c>
      <c r="E11" s="37" t="s">
        <v>180</v>
      </c>
      <c r="F11" s="38" t="s">
        <v>180</v>
      </c>
      <c r="G11" s="38" t="s">
        <v>180</v>
      </c>
      <c r="H11" s="38" t="s">
        <v>180</v>
      </c>
      <c r="I11" s="52">
        <f>(LEFT(E11,1)+LEFT(F11,1)+LEFT(G11,1)+LEFT(H11,1))/4</f>
        <v>0</v>
      </c>
      <c r="J11" s="37" t="s">
        <v>180</v>
      </c>
      <c r="K11" s="38" t="s">
        <v>180</v>
      </c>
      <c r="L11" s="38" t="s">
        <v>180</v>
      </c>
      <c r="M11" s="38" t="s">
        <v>180</v>
      </c>
      <c r="N11" s="52">
        <f>(LEFT(J11,1)+LEFT(K11,1)+LEFT(L11,1)+LEFT(M11,1))/4</f>
        <v>0</v>
      </c>
      <c r="O11" s="53">
        <f>(I11 + N11)/2</f>
        <v>0</v>
      </c>
      <c r="P11" s="37" t="s">
        <v>180</v>
      </c>
      <c r="Q11" s="38" t="s">
        <v>180</v>
      </c>
      <c r="R11" s="38" t="s">
        <v>180</v>
      </c>
      <c r="S11" s="38" t="s">
        <v>180</v>
      </c>
      <c r="T11" s="52">
        <f t="shared" si="0"/>
        <v>0</v>
      </c>
      <c r="U11" s="37" t="s">
        <v>180</v>
      </c>
      <c r="V11" s="38" t="s">
        <v>180</v>
      </c>
      <c r="W11" s="38" t="s">
        <v>180</v>
      </c>
      <c r="X11" s="38" t="s">
        <v>180</v>
      </c>
      <c r="Y11" s="52">
        <f>(LEFT(U11,1)+LEFT(V11,1)+LEFT(W11,1)+LEFT(X11,1))/4</f>
        <v>0</v>
      </c>
      <c r="Z11" s="53">
        <f>(T11 + Y11)/2</f>
        <v>0</v>
      </c>
      <c r="AA11" s="53">
        <f t="shared" si="1"/>
        <v>0</v>
      </c>
    </row>
    <row r="12" spans="1:27" x14ac:dyDescent="0.25">
      <c r="A12" s="94" t="str">
        <f>IF(Risk!A12&lt;&gt;"",Risk!A12,"")</f>
        <v/>
      </c>
      <c r="B12" s="94" t="str">
        <f>IF(Risk!B12&lt;&gt;"",Risk!B12,"")</f>
        <v/>
      </c>
      <c r="C12" s="96" t="str">
        <f>IF(Risk!J12&lt;&gt;"",Risk!J12,"")</f>
        <v/>
      </c>
      <c r="D12" s="97" t="str">
        <f>IF(Risk!C12&lt;&gt;"",Risk!C12,"")</f>
        <v/>
      </c>
      <c r="E12" s="37" t="s">
        <v>180</v>
      </c>
      <c r="F12" s="38" t="s">
        <v>180</v>
      </c>
      <c r="G12" s="38" t="s">
        <v>180</v>
      </c>
      <c r="H12" s="38" t="s">
        <v>180</v>
      </c>
      <c r="I12" s="52">
        <f t="shared" ref="I12:I30" si="2">(LEFT(E12,1)+LEFT(F12,1)+LEFT(G12,1)+LEFT(H12,1))/4</f>
        <v>0</v>
      </c>
      <c r="J12" s="37" t="s">
        <v>180</v>
      </c>
      <c r="K12" s="38" t="s">
        <v>180</v>
      </c>
      <c r="L12" s="38" t="s">
        <v>180</v>
      </c>
      <c r="M12" s="38" t="s">
        <v>180</v>
      </c>
      <c r="N12" s="52">
        <f t="shared" ref="N12:N30" si="3">(LEFT(J12,1)+LEFT(K12,1)+LEFT(L12,1)+LEFT(M12,1))/4</f>
        <v>0</v>
      </c>
      <c r="O12" s="53">
        <f t="shared" ref="O12:O30" si="4">(I12 + N12)/2</f>
        <v>0</v>
      </c>
      <c r="P12" s="37" t="s">
        <v>180</v>
      </c>
      <c r="Q12" s="38" t="s">
        <v>180</v>
      </c>
      <c r="R12" s="38" t="s">
        <v>180</v>
      </c>
      <c r="S12" s="38" t="s">
        <v>180</v>
      </c>
      <c r="T12" s="52">
        <f t="shared" ref="T12:T30" si="5">IF(LEFT(P12,1)="9",LEFT(P12,1),(LEFT(P12,1)+LEFT(Q12,1)+LEFT(R12,1)+LEFT(S12,1))/4)</f>
        <v>0</v>
      </c>
      <c r="U12" s="37" t="s">
        <v>180</v>
      </c>
      <c r="V12" s="38" t="s">
        <v>180</v>
      </c>
      <c r="W12" s="38" t="s">
        <v>180</v>
      </c>
      <c r="X12" s="38" t="s">
        <v>180</v>
      </c>
      <c r="Y12" s="52">
        <f t="shared" ref="Y12:Y30" si="6">(LEFT(U12,1)+LEFT(V12,1)+LEFT(W12,1)+LEFT(X12,1))/4</f>
        <v>0</v>
      </c>
      <c r="Z12" s="53">
        <f t="shared" ref="Z12:Z30" si="7">(T12 + Y12)/2</f>
        <v>0</v>
      </c>
      <c r="AA12" s="53">
        <f t="shared" ref="AA12:AA30" si="8">(O12 + Z12)/2</f>
        <v>0</v>
      </c>
    </row>
    <row r="13" spans="1:27" x14ac:dyDescent="0.25">
      <c r="A13" s="94" t="str">
        <f>IF(Risk!A13&lt;&gt;"",Risk!A13,"")</f>
        <v/>
      </c>
      <c r="B13" s="94" t="str">
        <f>IF(Risk!B13&lt;&gt;"",Risk!B13,"")</f>
        <v/>
      </c>
      <c r="C13" s="96" t="str">
        <f>IF(Risk!J13&lt;&gt;"",Risk!J13,"")</f>
        <v/>
      </c>
      <c r="D13" s="97" t="str">
        <f>IF(Risk!C13&lt;&gt;"",Risk!C13,"")</f>
        <v/>
      </c>
      <c r="E13" s="37" t="s">
        <v>180</v>
      </c>
      <c r="F13" s="38" t="s">
        <v>180</v>
      </c>
      <c r="G13" s="38" t="s">
        <v>180</v>
      </c>
      <c r="H13" s="38" t="s">
        <v>180</v>
      </c>
      <c r="I13" s="52">
        <f t="shared" si="2"/>
        <v>0</v>
      </c>
      <c r="J13" s="37" t="s">
        <v>180</v>
      </c>
      <c r="K13" s="38" t="s">
        <v>180</v>
      </c>
      <c r="L13" s="38" t="s">
        <v>180</v>
      </c>
      <c r="M13" s="38" t="s">
        <v>180</v>
      </c>
      <c r="N13" s="52">
        <f t="shared" si="3"/>
        <v>0</v>
      </c>
      <c r="O13" s="53">
        <f t="shared" si="4"/>
        <v>0</v>
      </c>
      <c r="P13" s="37" t="s">
        <v>180</v>
      </c>
      <c r="Q13" s="38" t="s">
        <v>180</v>
      </c>
      <c r="R13" s="38" t="s">
        <v>180</v>
      </c>
      <c r="S13" s="38" t="s">
        <v>180</v>
      </c>
      <c r="T13" s="52">
        <f t="shared" si="5"/>
        <v>0</v>
      </c>
      <c r="U13" s="37" t="s">
        <v>180</v>
      </c>
      <c r="V13" s="38" t="s">
        <v>180</v>
      </c>
      <c r="W13" s="38" t="s">
        <v>180</v>
      </c>
      <c r="X13" s="38" t="s">
        <v>180</v>
      </c>
      <c r="Y13" s="52">
        <f t="shared" si="6"/>
        <v>0</v>
      </c>
      <c r="Z13" s="53">
        <f t="shared" si="7"/>
        <v>0</v>
      </c>
      <c r="AA13" s="53">
        <f t="shared" si="8"/>
        <v>0</v>
      </c>
    </row>
    <row r="14" spans="1:27" x14ac:dyDescent="0.25">
      <c r="A14" s="94" t="str">
        <f>IF(Risk!A14&lt;&gt;"",Risk!A14,"")</f>
        <v/>
      </c>
      <c r="B14" s="94" t="str">
        <f>IF(Risk!B14&lt;&gt;"",Risk!B14,"")</f>
        <v/>
      </c>
      <c r="C14" s="96" t="str">
        <f>IF(Risk!J14&lt;&gt;"",Risk!J14,"")</f>
        <v/>
      </c>
      <c r="D14" s="97" t="str">
        <f>IF(Risk!C14&lt;&gt;"",Risk!C14,"")</f>
        <v/>
      </c>
      <c r="E14" s="37" t="s">
        <v>180</v>
      </c>
      <c r="F14" s="38" t="s">
        <v>180</v>
      </c>
      <c r="G14" s="38" t="s">
        <v>180</v>
      </c>
      <c r="H14" s="38" t="s">
        <v>180</v>
      </c>
      <c r="I14" s="52">
        <f t="shared" si="2"/>
        <v>0</v>
      </c>
      <c r="J14" s="37" t="s">
        <v>180</v>
      </c>
      <c r="K14" s="38" t="s">
        <v>180</v>
      </c>
      <c r="L14" s="38" t="s">
        <v>180</v>
      </c>
      <c r="M14" s="38" t="s">
        <v>180</v>
      </c>
      <c r="N14" s="52">
        <f t="shared" si="3"/>
        <v>0</v>
      </c>
      <c r="O14" s="53">
        <f t="shared" si="4"/>
        <v>0</v>
      </c>
      <c r="P14" s="37" t="s">
        <v>180</v>
      </c>
      <c r="Q14" s="38" t="s">
        <v>180</v>
      </c>
      <c r="R14" s="38" t="s">
        <v>180</v>
      </c>
      <c r="S14" s="38" t="s">
        <v>180</v>
      </c>
      <c r="T14" s="52">
        <f t="shared" si="5"/>
        <v>0</v>
      </c>
      <c r="U14" s="37" t="s">
        <v>180</v>
      </c>
      <c r="V14" s="38" t="s">
        <v>180</v>
      </c>
      <c r="W14" s="38" t="s">
        <v>180</v>
      </c>
      <c r="X14" s="38" t="s">
        <v>180</v>
      </c>
      <c r="Y14" s="52">
        <f t="shared" si="6"/>
        <v>0</v>
      </c>
      <c r="Z14" s="53">
        <f t="shared" si="7"/>
        <v>0</v>
      </c>
      <c r="AA14" s="53">
        <f t="shared" si="8"/>
        <v>0</v>
      </c>
    </row>
    <row r="15" spans="1:27" x14ac:dyDescent="0.25">
      <c r="A15" s="94" t="str">
        <f>IF(Risk!A15&lt;&gt;"",Risk!A15,"")</f>
        <v/>
      </c>
      <c r="B15" s="94" t="str">
        <f>IF(Risk!B15&lt;&gt;"",Risk!B15,"")</f>
        <v/>
      </c>
      <c r="C15" s="96" t="str">
        <f>IF(Risk!J15&lt;&gt;"",Risk!J15,"")</f>
        <v/>
      </c>
      <c r="D15" s="97" t="str">
        <f>IF(Risk!C15&lt;&gt;"",Risk!C15,"")</f>
        <v/>
      </c>
      <c r="E15" s="37" t="s">
        <v>180</v>
      </c>
      <c r="F15" s="38" t="s">
        <v>180</v>
      </c>
      <c r="G15" s="38" t="s">
        <v>180</v>
      </c>
      <c r="H15" s="38" t="s">
        <v>180</v>
      </c>
      <c r="I15" s="52">
        <f t="shared" si="2"/>
        <v>0</v>
      </c>
      <c r="J15" s="37" t="s">
        <v>180</v>
      </c>
      <c r="K15" s="38" t="s">
        <v>180</v>
      </c>
      <c r="L15" s="38" t="s">
        <v>180</v>
      </c>
      <c r="M15" s="38" t="s">
        <v>180</v>
      </c>
      <c r="N15" s="52">
        <f t="shared" si="3"/>
        <v>0</v>
      </c>
      <c r="O15" s="53">
        <f t="shared" si="4"/>
        <v>0</v>
      </c>
      <c r="P15" s="37" t="s">
        <v>180</v>
      </c>
      <c r="Q15" s="38" t="s">
        <v>180</v>
      </c>
      <c r="R15" s="38" t="s">
        <v>180</v>
      </c>
      <c r="S15" s="38" t="s">
        <v>180</v>
      </c>
      <c r="T15" s="52">
        <f t="shared" si="5"/>
        <v>0</v>
      </c>
      <c r="U15" s="37" t="s">
        <v>180</v>
      </c>
      <c r="V15" s="38" t="s">
        <v>180</v>
      </c>
      <c r="W15" s="38" t="s">
        <v>180</v>
      </c>
      <c r="X15" s="38" t="s">
        <v>180</v>
      </c>
      <c r="Y15" s="52">
        <f t="shared" si="6"/>
        <v>0</v>
      </c>
      <c r="Z15" s="53">
        <f t="shared" si="7"/>
        <v>0</v>
      </c>
      <c r="AA15" s="53">
        <f t="shared" si="8"/>
        <v>0</v>
      </c>
    </row>
    <row r="16" spans="1:27" x14ac:dyDescent="0.25">
      <c r="A16" s="94" t="str">
        <f>IF(Risk!A16&lt;&gt;"",Risk!A16,"")</f>
        <v/>
      </c>
      <c r="B16" s="94" t="str">
        <f>IF(Risk!B16&lt;&gt;"",Risk!B16,"")</f>
        <v/>
      </c>
      <c r="C16" s="96" t="str">
        <f>IF(Risk!J16&lt;&gt;"",Risk!J16,"")</f>
        <v/>
      </c>
      <c r="D16" s="97" t="str">
        <f>IF(Risk!C16&lt;&gt;"",Risk!C16,"")</f>
        <v/>
      </c>
      <c r="E16" s="37" t="s">
        <v>180</v>
      </c>
      <c r="F16" s="38" t="s">
        <v>180</v>
      </c>
      <c r="G16" s="38" t="s">
        <v>180</v>
      </c>
      <c r="H16" s="38" t="s">
        <v>180</v>
      </c>
      <c r="I16" s="52">
        <f t="shared" si="2"/>
        <v>0</v>
      </c>
      <c r="J16" s="37" t="s">
        <v>180</v>
      </c>
      <c r="K16" s="38" t="s">
        <v>180</v>
      </c>
      <c r="L16" s="38" t="s">
        <v>180</v>
      </c>
      <c r="M16" s="38" t="s">
        <v>180</v>
      </c>
      <c r="N16" s="52">
        <f t="shared" si="3"/>
        <v>0</v>
      </c>
      <c r="O16" s="53">
        <f t="shared" si="4"/>
        <v>0</v>
      </c>
      <c r="P16" s="37" t="s">
        <v>180</v>
      </c>
      <c r="Q16" s="38" t="s">
        <v>180</v>
      </c>
      <c r="R16" s="38" t="s">
        <v>180</v>
      </c>
      <c r="S16" s="38" t="s">
        <v>180</v>
      </c>
      <c r="T16" s="52">
        <f t="shared" si="5"/>
        <v>0</v>
      </c>
      <c r="U16" s="37" t="s">
        <v>180</v>
      </c>
      <c r="V16" s="38" t="s">
        <v>180</v>
      </c>
      <c r="W16" s="38" t="s">
        <v>180</v>
      </c>
      <c r="X16" s="38" t="s">
        <v>180</v>
      </c>
      <c r="Y16" s="52">
        <f t="shared" si="6"/>
        <v>0</v>
      </c>
      <c r="Z16" s="53">
        <f t="shared" si="7"/>
        <v>0</v>
      </c>
      <c r="AA16" s="53">
        <f t="shared" si="8"/>
        <v>0</v>
      </c>
    </row>
    <row r="17" spans="1:27" x14ac:dyDescent="0.25">
      <c r="A17" s="94" t="str">
        <f>IF(Risk!A17&lt;&gt;"",Risk!A17,"")</f>
        <v/>
      </c>
      <c r="B17" s="94" t="str">
        <f>IF(Risk!B17&lt;&gt;"",Risk!B17,"")</f>
        <v/>
      </c>
      <c r="C17" s="96" t="str">
        <f>IF(Risk!J17&lt;&gt;"",Risk!J17,"")</f>
        <v/>
      </c>
      <c r="D17" s="97" t="str">
        <f>IF(Risk!C17&lt;&gt;"",Risk!C17,"")</f>
        <v/>
      </c>
      <c r="E17" s="37" t="s">
        <v>180</v>
      </c>
      <c r="F17" s="38" t="s">
        <v>180</v>
      </c>
      <c r="G17" s="38" t="s">
        <v>180</v>
      </c>
      <c r="H17" s="38" t="s">
        <v>180</v>
      </c>
      <c r="I17" s="52">
        <f t="shared" si="2"/>
        <v>0</v>
      </c>
      <c r="J17" s="37" t="s">
        <v>180</v>
      </c>
      <c r="K17" s="38" t="s">
        <v>180</v>
      </c>
      <c r="L17" s="38" t="s">
        <v>180</v>
      </c>
      <c r="M17" s="38" t="s">
        <v>180</v>
      </c>
      <c r="N17" s="52">
        <f t="shared" si="3"/>
        <v>0</v>
      </c>
      <c r="O17" s="53">
        <f t="shared" si="4"/>
        <v>0</v>
      </c>
      <c r="P17" s="37" t="s">
        <v>180</v>
      </c>
      <c r="Q17" s="38" t="s">
        <v>180</v>
      </c>
      <c r="R17" s="38" t="s">
        <v>180</v>
      </c>
      <c r="S17" s="38" t="s">
        <v>180</v>
      </c>
      <c r="T17" s="52">
        <f t="shared" si="5"/>
        <v>0</v>
      </c>
      <c r="U17" s="37" t="s">
        <v>180</v>
      </c>
      <c r="V17" s="38" t="s">
        <v>180</v>
      </c>
      <c r="W17" s="38" t="s">
        <v>180</v>
      </c>
      <c r="X17" s="38" t="s">
        <v>180</v>
      </c>
      <c r="Y17" s="52">
        <f t="shared" si="6"/>
        <v>0</v>
      </c>
      <c r="Z17" s="53">
        <f t="shared" si="7"/>
        <v>0</v>
      </c>
      <c r="AA17" s="53">
        <f t="shared" si="8"/>
        <v>0</v>
      </c>
    </row>
    <row r="18" spans="1:27" x14ac:dyDescent="0.25">
      <c r="A18" s="94" t="str">
        <f>IF(Risk!A18&lt;&gt;"",Risk!A18,"")</f>
        <v/>
      </c>
      <c r="B18" s="94" t="str">
        <f>IF(Risk!B18&lt;&gt;"",Risk!B18,"")</f>
        <v/>
      </c>
      <c r="C18" s="96" t="str">
        <f>IF(Risk!J18&lt;&gt;"",Risk!J18,"")</f>
        <v/>
      </c>
      <c r="D18" s="97" t="str">
        <f>IF(Risk!C18&lt;&gt;"",Risk!C18,"")</f>
        <v/>
      </c>
      <c r="E18" s="37" t="s">
        <v>180</v>
      </c>
      <c r="F18" s="38" t="s">
        <v>180</v>
      </c>
      <c r="G18" s="38" t="s">
        <v>180</v>
      </c>
      <c r="H18" s="38" t="s">
        <v>180</v>
      </c>
      <c r="I18" s="52">
        <f t="shared" si="2"/>
        <v>0</v>
      </c>
      <c r="J18" s="37" t="s">
        <v>180</v>
      </c>
      <c r="K18" s="38" t="s">
        <v>180</v>
      </c>
      <c r="L18" s="38" t="s">
        <v>180</v>
      </c>
      <c r="M18" s="38" t="s">
        <v>180</v>
      </c>
      <c r="N18" s="52">
        <f t="shared" si="3"/>
        <v>0</v>
      </c>
      <c r="O18" s="53">
        <f t="shared" si="4"/>
        <v>0</v>
      </c>
      <c r="P18" s="37" t="s">
        <v>180</v>
      </c>
      <c r="Q18" s="38" t="s">
        <v>180</v>
      </c>
      <c r="R18" s="38" t="s">
        <v>180</v>
      </c>
      <c r="S18" s="38" t="s">
        <v>180</v>
      </c>
      <c r="T18" s="52">
        <f t="shared" si="5"/>
        <v>0</v>
      </c>
      <c r="U18" s="37" t="s">
        <v>180</v>
      </c>
      <c r="V18" s="38" t="s">
        <v>180</v>
      </c>
      <c r="W18" s="38" t="s">
        <v>180</v>
      </c>
      <c r="X18" s="38" t="s">
        <v>180</v>
      </c>
      <c r="Y18" s="52">
        <f t="shared" si="6"/>
        <v>0</v>
      </c>
      <c r="Z18" s="53">
        <f t="shared" si="7"/>
        <v>0</v>
      </c>
      <c r="AA18" s="53">
        <f t="shared" si="8"/>
        <v>0</v>
      </c>
    </row>
    <row r="19" spans="1:27" x14ac:dyDescent="0.25">
      <c r="A19" s="94" t="str">
        <f>IF(Risk!A19&lt;&gt;"",Risk!A19,"")</f>
        <v/>
      </c>
      <c r="B19" s="94" t="str">
        <f>IF(Risk!B19&lt;&gt;"",Risk!B19,"")</f>
        <v/>
      </c>
      <c r="C19" s="96" t="str">
        <f>IF(Risk!J19&lt;&gt;"",Risk!J19,"")</f>
        <v/>
      </c>
      <c r="D19" s="97" t="str">
        <f>IF(Risk!C19&lt;&gt;"",Risk!C19,"")</f>
        <v/>
      </c>
      <c r="E19" s="37" t="s">
        <v>180</v>
      </c>
      <c r="F19" s="38" t="s">
        <v>180</v>
      </c>
      <c r="G19" s="38" t="s">
        <v>180</v>
      </c>
      <c r="H19" s="38" t="s">
        <v>180</v>
      </c>
      <c r="I19" s="52">
        <f t="shared" si="2"/>
        <v>0</v>
      </c>
      <c r="J19" s="37" t="s">
        <v>180</v>
      </c>
      <c r="K19" s="38" t="s">
        <v>180</v>
      </c>
      <c r="L19" s="38" t="s">
        <v>180</v>
      </c>
      <c r="M19" s="38" t="s">
        <v>180</v>
      </c>
      <c r="N19" s="52">
        <f t="shared" si="3"/>
        <v>0</v>
      </c>
      <c r="O19" s="53">
        <f t="shared" si="4"/>
        <v>0</v>
      </c>
      <c r="P19" s="37" t="s">
        <v>180</v>
      </c>
      <c r="Q19" s="38" t="s">
        <v>180</v>
      </c>
      <c r="R19" s="38" t="s">
        <v>180</v>
      </c>
      <c r="S19" s="38" t="s">
        <v>180</v>
      </c>
      <c r="T19" s="52">
        <f t="shared" si="5"/>
        <v>0</v>
      </c>
      <c r="U19" s="37" t="s">
        <v>180</v>
      </c>
      <c r="V19" s="38" t="s">
        <v>180</v>
      </c>
      <c r="W19" s="38" t="s">
        <v>180</v>
      </c>
      <c r="X19" s="38" t="s">
        <v>180</v>
      </c>
      <c r="Y19" s="52">
        <f t="shared" si="6"/>
        <v>0</v>
      </c>
      <c r="Z19" s="53">
        <f t="shared" si="7"/>
        <v>0</v>
      </c>
      <c r="AA19" s="53">
        <f t="shared" si="8"/>
        <v>0</v>
      </c>
    </row>
    <row r="20" spans="1:27" x14ac:dyDescent="0.25">
      <c r="A20" s="94" t="str">
        <f>IF(Risk!A20&lt;&gt;"",Risk!A20,"")</f>
        <v/>
      </c>
      <c r="B20" s="94" t="str">
        <f>IF(Risk!B20&lt;&gt;"",Risk!B20,"")</f>
        <v/>
      </c>
      <c r="C20" s="96" t="str">
        <f>IF(Risk!J20&lt;&gt;"",Risk!J20,"")</f>
        <v/>
      </c>
      <c r="D20" s="97" t="str">
        <f>IF(Risk!C20&lt;&gt;"",Risk!C20,"")</f>
        <v/>
      </c>
      <c r="E20" s="37" t="s">
        <v>180</v>
      </c>
      <c r="F20" s="38" t="s">
        <v>180</v>
      </c>
      <c r="G20" s="38" t="s">
        <v>180</v>
      </c>
      <c r="H20" s="38" t="s">
        <v>180</v>
      </c>
      <c r="I20" s="52">
        <f t="shared" si="2"/>
        <v>0</v>
      </c>
      <c r="J20" s="37" t="s">
        <v>180</v>
      </c>
      <c r="K20" s="38" t="s">
        <v>180</v>
      </c>
      <c r="L20" s="38" t="s">
        <v>180</v>
      </c>
      <c r="M20" s="38" t="s">
        <v>180</v>
      </c>
      <c r="N20" s="52">
        <f t="shared" si="3"/>
        <v>0</v>
      </c>
      <c r="O20" s="53">
        <f t="shared" si="4"/>
        <v>0</v>
      </c>
      <c r="P20" s="37" t="s">
        <v>180</v>
      </c>
      <c r="Q20" s="38" t="s">
        <v>180</v>
      </c>
      <c r="R20" s="38" t="s">
        <v>180</v>
      </c>
      <c r="S20" s="38" t="s">
        <v>180</v>
      </c>
      <c r="T20" s="52">
        <f t="shared" si="5"/>
        <v>0</v>
      </c>
      <c r="U20" s="37" t="s">
        <v>180</v>
      </c>
      <c r="V20" s="38" t="s">
        <v>180</v>
      </c>
      <c r="W20" s="38" t="s">
        <v>180</v>
      </c>
      <c r="X20" s="38" t="s">
        <v>180</v>
      </c>
      <c r="Y20" s="52">
        <f t="shared" si="6"/>
        <v>0</v>
      </c>
      <c r="Z20" s="53">
        <f t="shared" si="7"/>
        <v>0</v>
      </c>
      <c r="AA20" s="53">
        <f t="shared" si="8"/>
        <v>0</v>
      </c>
    </row>
    <row r="21" spans="1:27" x14ac:dyDescent="0.25">
      <c r="A21" s="94" t="str">
        <f>IF(Risk!A21&lt;&gt;"",Risk!A21,"")</f>
        <v/>
      </c>
      <c r="B21" s="94" t="str">
        <f>IF(Risk!B21&lt;&gt;"",Risk!B21,"")</f>
        <v/>
      </c>
      <c r="C21" s="96" t="str">
        <f>IF(Risk!J21&lt;&gt;"",Risk!J21,"")</f>
        <v/>
      </c>
      <c r="D21" s="97" t="str">
        <f>IF(Risk!C21&lt;&gt;"",Risk!C21,"")</f>
        <v/>
      </c>
      <c r="E21" s="37" t="s">
        <v>180</v>
      </c>
      <c r="F21" s="38" t="s">
        <v>180</v>
      </c>
      <c r="G21" s="38" t="s">
        <v>180</v>
      </c>
      <c r="H21" s="38" t="s">
        <v>180</v>
      </c>
      <c r="I21" s="52">
        <f t="shared" si="2"/>
        <v>0</v>
      </c>
      <c r="J21" s="37" t="s">
        <v>180</v>
      </c>
      <c r="K21" s="38" t="s">
        <v>180</v>
      </c>
      <c r="L21" s="38" t="s">
        <v>180</v>
      </c>
      <c r="M21" s="38" t="s">
        <v>180</v>
      </c>
      <c r="N21" s="52">
        <f t="shared" si="3"/>
        <v>0</v>
      </c>
      <c r="O21" s="53">
        <f t="shared" si="4"/>
        <v>0</v>
      </c>
      <c r="P21" s="37" t="s">
        <v>180</v>
      </c>
      <c r="Q21" s="38" t="s">
        <v>180</v>
      </c>
      <c r="R21" s="38" t="s">
        <v>180</v>
      </c>
      <c r="S21" s="38" t="s">
        <v>180</v>
      </c>
      <c r="T21" s="52">
        <f t="shared" si="5"/>
        <v>0</v>
      </c>
      <c r="U21" s="37" t="s">
        <v>180</v>
      </c>
      <c r="V21" s="38" t="s">
        <v>180</v>
      </c>
      <c r="W21" s="38" t="s">
        <v>180</v>
      </c>
      <c r="X21" s="38" t="s">
        <v>180</v>
      </c>
      <c r="Y21" s="52">
        <f t="shared" si="6"/>
        <v>0</v>
      </c>
      <c r="Z21" s="53">
        <f t="shared" si="7"/>
        <v>0</v>
      </c>
      <c r="AA21" s="53">
        <f t="shared" si="8"/>
        <v>0</v>
      </c>
    </row>
    <row r="22" spans="1:27" x14ac:dyDescent="0.25">
      <c r="A22" s="94" t="str">
        <f>IF(Risk!A22&lt;&gt;"",Risk!A22,"")</f>
        <v/>
      </c>
      <c r="B22" s="94" t="str">
        <f>IF(Risk!B22&lt;&gt;"",Risk!B22,"")</f>
        <v/>
      </c>
      <c r="C22" s="96" t="str">
        <f>IF(Risk!J22&lt;&gt;"",Risk!J22,"")</f>
        <v/>
      </c>
      <c r="D22" s="97" t="str">
        <f>IF(Risk!C22&lt;&gt;"",Risk!C22,"")</f>
        <v/>
      </c>
      <c r="E22" s="37" t="s">
        <v>180</v>
      </c>
      <c r="F22" s="38" t="s">
        <v>180</v>
      </c>
      <c r="G22" s="38" t="s">
        <v>180</v>
      </c>
      <c r="H22" s="38" t="s">
        <v>180</v>
      </c>
      <c r="I22" s="52">
        <f t="shared" si="2"/>
        <v>0</v>
      </c>
      <c r="J22" s="37" t="s">
        <v>180</v>
      </c>
      <c r="K22" s="38" t="s">
        <v>180</v>
      </c>
      <c r="L22" s="38" t="s">
        <v>180</v>
      </c>
      <c r="M22" s="38" t="s">
        <v>180</v>
      </c>
      <c r="N22" s="52">
        <f t="shared" si="3"/>
        <v>0</v>
      </c>
      <c r="O22" s="53">
        <f t="shared" si="4"/>
        <v>0</v>
      </c>
      <c r="P22" s="37" t="s">
        <v>180</v>
      </c>
      <c r="Q22" s="38" t="s">
        <v>180</v>
      </c>
      <c r="R22" s="38" t="s">
        <v>180</v>
      </c>
      <c r="S22" s="38" t="s">
        <v>180</v>
      </c>
      <c r="T22" s="52">
        <f t="shared" si="5"/>
        <v>0</v>
      </c>
      <c r="U22" s="37" t="s">
        <v>180</v>
      </c>
      <c r="V22" s="38" t="s">
        <v>180</v>
      </c>
      <c r="W22" s="38" t="s">
        <v>180</v>
      </c>
      <c r="X22" s="38" t="s">
        <v>180</v>
      </c>
      <c r="Y22" s="52">
        <f t="shared" si="6"/>
        <v>0</v>
      </c>
      <c r="Z22" s="53">
        <f t="shared" si="7"/>
        <v>0</v>
      </c>
      <c r="AA22" s="53">
        <f t="shared" si="8"/>
        <v>0</v>
      </c>
    </row>
    <row r="23" spans="1:27" x14ac:dyDescent="0.25">
      <c r="A23" s="94" t="str">
        <f>IF(Risk!A23&lt;&gt;"",Risk!A23,"")</f>
        <v/>
      </c>
      <c r="B23" s="94" t="str">
        <f>IF(Risk!B23&lt;&gt;"",Risk!B23,"")</f>
        <v/>
      </c>
      <c r="C23" s="96" t="str">
        <f>IF(Risk!J23&lt;&gt;"",Risk!J23,"")</f>
        <v/>
      </c>
      <c r="D23" s="97" t="str">
        <f>IF(Risk!C23&lt;&gt;"",Risk!C23,"")</f>
        <v/>
      </c>
      <c r="E23" s="37" t="s">
        <v>180</v>
      </c>
      <c r="F23" s="38" t="s">
        <v>180</v>
      </c>
      <c r="G23" s="38" t="s">
        <v>180</v>
      </c>
      <c r="H23" s="38" t="s">
        <v>180</v>
      </c>
      <c r="I23" s="52">
        <f t="shared" si="2"/>
        <v>0</v>
      </c>
      <c r="J23" s="37" t="s">
        <v>180</v>
      </c>
      <c r="K23" s="38" t="s">
        <v>180</v>
      </c>
      <c r="L23" s="38" t="s">
        <v>180</v>
      </c>
      <c r="M23" s="38" t="s">
        <v>180</v>
      </c>
      <c r="N23" s="52">
        <f t="shared" si="3"/>
        <v>0</v>
      </c>
      <c r="O23" s="53">
        <f t="shared" si="4"/>
        <v>0</v>
      </c>
      <c r="P23" s="37" t="s">
        <v>180</v>
      </c>
      <c r="Q23" s="38" t="s">
        <v>180</v>
      </c>
      <c r="R23" s="38" t="s">
        <v>180</v>
      </c>
      <c r="S23" s="38" t="s">
        <v>180</v>
      </c>
      <c r="T23" s="52">
        <f t="shared" si="5"/>
        <v>0</v>
      </c>
      <c r="U23" s="37" t="s">
        <v>180</v>
      </c>
      <c r="V23" s="38" t="s">
        <v>180</v>
      </c>
      <c r="W23" s="38" t="s">
        <v>180</v>
      </c>
      <c r="X23" s="38" t="s">
        <v>180</v>
      </c>
      <c r="Y23" s="52">
        <f t="shared" si="6"/>
        <v>0</v>
      </c>
      <c r="Z23" s="53">
        <f t="shared" si="7"/>
        <v>0</v>
      </c>
      <c r="AA23" s="53">
        <f t="shared" si="8"/>
        <v>0</v>
      </c>
    </row>
    <row r="24" spans="1:27" x14ac:dyDescent="0.25">
      <c r="A24" s="94" t="str">
        <f>IF(Risk!A24&lt;&gt;"",Risk!A24,"")</f>
        <v/>
      </c>
      <c r="B24" s="94" t="str">
        <f>IF(Risk!B24&lt;&gt;"",Risk!B24,"")</f>
        <v/>
      </c>
      <c r="C24" s="96" t="str">
        <f>IF(Risk!J24&lt;&gt;"",Risk!J24,"")</f>
        <v/>
      </c>
      <c r="D24" s="97" t="str">
        <f>IF(Risk!C24&lt;&gt;"",Risk!C24,"")</f>
        <v/>
      </c>
      <c r="E24" s="37" t="s">
        <v>180</v>
      </c>
      <c r="F24" s="38" t="s">
        <v>180</v>
      </c>
      <c r="G24" s="38" t="s">
        <v>180</v>
      </c>
      <c r="H24" s="38" t="s">
        <v>180</v>
      </c>
      <c r="I24" s="52">
        <f t="shared" si="2"/>
        <v>0</v>
      </c>
      <c r="J24" s="37" t="s">
        <v>180</v>
      </c>
      <c r="K24" s="38" t="s">
        <v>180</v>
      </c>
      <c r="L24" s="38" t="s">
        <v>180</v>
      </c>
      <c r="M24" s="38" t="s">
        <v>180</v>
      </c>
      <c r="N24" s="52">
        <f t="shared" si="3"/>
        <v>0</v>
      </c>
      <c r="O24" s="53">
        <f t="shared" si="4"/>
        <v>0</v>
      </c>
      <c r="P24" s="37" t="s">
        <v>180</v>
      </c>
      <c r="Q24" s="38" t="s">
        <v>180</v>
      </c>
      <c r="R24" s="38" t="s">
        <v>180</v>
      </c>
      <c r="S24" s="38" t="s">
        <v>180</v>
      </c>
      <c r="T24" s="52">
        <f t="shared" si="5"/>
        <v>0</v>
      </c>
      <c r="U24" s="37" t="s">
        <v>180</v>
      </c>
      <c r="V24" s="38" t="s">
        <v>180</v>
      </c>
      <c r="W24" s="38" t="s">
        <v>180</v>
      </c>
      <c r="X24" s="38" t="s">
        <v>180</v>
      </c>
      <c r="Y24" s="52">
        <f t="shared" si="6"/>
        <v>0</v>
      </c>
      <c r="Z24" s="53">
        <f t="shared" si="7"/>
        <v>0</v>
      </c>
      <c r="AA24" s="53">
        <f t="shared" si="8"/>
        <v>0</v>
      </c>
    </row>
    <row r="25" spans="1:27" x14ac:dyDescent="0.25">
      <c r="A25" s="94" t="str">
        <f>IF(Risk!A25&lt;&gt;"",Risk!A25,"")</f>
        <v/>
      </c>
      <c r="B25" s="94" t="str">
        <f>IF(Risk!B25&lt;&gt;"",Risk!B25,"")</f>
        <v/>
      </c>
      <c r="C25" s="96" t="str">
        <f>IF(Risk!J25&lt;&gt;"",Risk!J25,"")</f>
        <v/>
      </c>
      <c r="D25" s="97" t="str">
        <f>IF(Risk!C25&lt;&gt;"",Risk!C25,"")</f>
        <v/>
      </c>
      <c r="E25" s="37" t="s">
        <v>180</v>
      </c>
      <c r="F25" s="38" t="s">
        <v>180</v>
      </c>
      <c r="G25" s="38" t="s">
        <v>180</v>
      </c>
      <c r="H25" s="38" t="s">
        <v>180</v>
      </c>
      <c r="I25" s="52">
        <f t="shared" si="2"/>
        <v>0</v>
      </c>
      <c r="J25" s="37" t="s">
        <v>180</v>
      </c>
      <c r="K25" s="38" t="s">
        <v>180</v>
      </c>
      <c r="L25" s="38" t="s">
        <v>180</v>
      </c>
      <c r="M25" s="38" t="s">
        <v>180</v>
      </c>
      <c r="N25" s="52">
        <f t="shared" si="3"/>
        <v>0</v>
      </c>
      <c r="O25" s="53">
        <f t="shared" si="4"/>
        <v>0</v>
      </c>
      <c r="P25" s="37" t="s">
        <v>180</v>
      </c>
      <c r="Q25" s="38" t="s">
        <v>180</v>
      </c>
      <c r="R25" s="38" t="s">
        <v>180</v>
      </c>
      <c r="S25" s="38" t="s">
        <v>180</v>
      </c>
      <c r="T25" s="52">
        <f t="shared" si="5"/>
        <v>0</v>
      </c>
      <c r="U25" s="37" t="s">
        <v>180</v>
      </c>
      <c r="V25" s="38" t="s">
        <v>180</v>
      </c>
      <c r="W25" s="38" t="s">
        <v>180</v>
      </c>
      <c r="X25" s="38" t="s">
        <v>180</v>
      </c>
      <c r="Y25" s="52">
        <f t="shared" si="6"/>
        <v>0</v>
      </c>
      <c r="Z25" s="53">
        <f t="shared" si="7"/>
        <v>0</v>
      </c>
      <c r="AA25" s="53">
        <f t="shared" si="8"/>
        <v>0</v>
      </c>
    </row>
    <row r="26" spans="1:27" x14ac:dyDescent="0.25">
      <c r="A26" s="94" t="str">
        <f>IF(Risk!A26&lt;&gt;"",Risk!A26,"")</f>
        <v/>
      </c>
      <c r="B26" s="94" t="str">
        <f>IF(Risk!B26&lt;&gt;"",Risk!B26,"")</f>
        <v/>
      </c>
      <c r="C26" s="96" t="str">
        <f>IF(Risk!J26&lt;&gt;"",Risk!J26,"")</f>
        <v/>
      </c>
      <c r="D26" s="97" t="str">
        <f>IF(Risk!C26&lt;&gt;"",Risk!C26,"")</f>
        <v/>
      </c>
      <c r="E26" s="37" t="s">
        <v>180</v>
      </c>
      <c r="F26" s="38" t="s">
        <v>180</v>
      </c>
      <c r="G26" s="38" t="s">
        <v>180</v>
      </c>
      <c r="H26" s="38" t="s">
        <v>180</v>
      </c>
      <c r="I26" s="52">
        <f t="shared" si="2"/>
        <v>0</v>
      </c>
      <c r="J26" s="37" t="s">
        <v>180</v>
      </c>
      <c r="K26" s="38" t="s">
        <v>180</v>
      </c>
      <c r="L26" s="38" t="s">
        <v>180</v>
      </c>
      <c r="M26" s="38" t="s">
        <v>180</v>
      </c>
      <c r="N26" s="52">
        <f t="shared" si="3"/>
        <v>0</v>
      </c>
      <c r="O26" s="53">
        <f t="shared" si="4"/>
        <v>0</v>
      </c>
      <c r="P26" s="37" t="s">
        <v>180</v>
      </c>
      <c r="Q26" s="38" t="s">
        <v>180</v>
      </c>
      <c r="R26" s="38" t="s">
        <v>180</v>
      </c>
      <c r="S26" s="38" t="s">
        <v>180</v>
      </c>
      <c r="T26" s="52">
        <f t="shared" si="5"/>
        <v>0</v>
      </c>
      <c r="U26" s="37" t="s">
        <v>180</v>
      </c>
      <c r="V26" s="38" t="s">
        <v>180</v>
      </c>
      <c r="W26" s="38" t="s">
        <v>180</v>
      </c>
      <c r="X26" s="38" t="s">
        <v>180</v>
      </c>
      <c r="Y26" s="52">
        <f t="shared" si="6"/>
        <v>0</v>
      </c>
      <c r="Z26" s="53">
        <f t="shared" si="7"/>
        <v>0</v>
      </c>
      <c r="AA26" s="53">
        <f t="shared" si="8"/>
        <v>0</v>
      </c>
    </row>
    <row r="27" spans="1:27" x14ac:dyDescent="0.25">
      <c r="A27" s="94" t="str">
        <f>IF(Risk!A27&lt;&gt;"",Risk!A27,"")</f>
        <v/>
      </c>
      <c r="B27" s="94" t="str">
        <f>IF(Risk!B27&lt;&gt;"",Risk!B27,"")</f>
        <v/>
      </c>
      <c r="C27" s="96" t="str">
        <f>IF(Risk!J27&lt;&gt;"",Risk!J27,"")</f>
        <v/>
      </c>
      <c r="D27" s="97" t="str">
        <f>IF(Risk!C27&lt;&gt;"",Risk!C27,"")</f>
        <v/>
      </c>
      <c r="E27" s="37" t="s">
        <v>180</v>
      </c>
      <c r="F27" s="38" t="s">
        <v>180</v>
      </c>
      <c r="G27" s="38" t="s">
        <v>180</v>
      </c>
      <c r="H27" s="38" t="s">
        <v>180</v>
      </c>
      <c r="I27" s="52">
        <f t="shared" si="2"/>
        <v>0</v>
      </c>
      <c r="J27" s="37" t="s">
        <v>180</v>
      </c>
      <c r="K27" s="38" t="s">
        <v>180</v>
      </c>
      <c r="L27" s="38" t="s">
        <v>180</v>
      </c>
      <c r="M27" s="38" t="s">
        <v>180</v>
      </c>
      <c r="N27" s="52">
        <f t="shared" si="3"/>
        <v>0</v>
      </c>
      <c r="O27" s="53">
        <f t="shared" si="4"/>
        <v>0</v>
      </c>
      <c r="P27" s="37" t="s">
        <v>180</v>
      </c>
      <c r="Q27" s="38" t="s">
        <v>180</v>
      </c>
      <c r="R27" s="38" t="s">
        <v>180</v>
      </c>
      <c r="S27" s="38" t="s">
        <v>180</v>
      </c>
      <c r="T27" s="52">
        <f t="shared" si="5"/>
        <v>0</v>
      </c>
      <c r="U27" s="37" t="s">
        <v>180</v>
      </c>
      <c r="V27" s="38" t="s">
        <v>180</v>
      </c>
      <c r="W27" s="38" t="s">
        <v>180</v>
      </c>
      <c r="X27" s="38" t="s">
        <v>180</v>
      </c>
      <c r="Y27" s="52">
        <f t="shared" si="6"/>
        <v>0</v>
      </c>
      <c r="Z27" s="53">
        <f t="shared" si="7"/>
        <v>0</v>
      </c>
      <c r="AA27" s="53">
        <f t="shared" si="8"/>
        <v>0</v>
      </c>
    </row>
    <row r="28" spans="1:27" x14ac:dyDescent="0.25">
      <c r="A28" s="94" t="str">
        <f>IF(Risk!A28&lt;&gt;"",Risk!A28,"")</f>
        <v/>
      </c>
      <c r="B28" s="94" t="str">
        <f>IF(Risk!B28&lt;&gt;"",Risk!B28,"")</f>
        <v/>
      </c>
      <c r="C28" s="96" t="str">
        <f>IF(Risk!J28&lt;&gt;"",Risk!J28,"")</f>
        <v/>
      </c>
      <c r="D28" s="97" t="str">
        <f>IF(Risk!C28&lt;&gt;"",Risk!C28,"")</f>
        <v/>
      </c>
      <c r="E28" s="37" t="s">
        <v>180</v>
      </c>
      <c r="F28" s="38" t="s">
        <v>180</v>
      </c>
      <c r="G28" s="38" t="s">
        <v>180</v>
      </c>
      <c r="H28" s="38" t="s">
        <v>180</v>
      </c>
      <c r="I28" s="52">
        <f t="shared" si="2"/>
        <v>0</v>
      </c>
      <c r="J28" s="37" t="s">
        <v>180</v>
      </c>
      <c r="K28" s="38" t="s">
        <v>180</v>
      </c>
      <c r="L28" s="38" t="s">
        <v>180</v>
      </c>
      <c r="M28" s="38" t="s">
        <v>180</v>
      </c>
      <c r="N28" s="52">
        <f t="shared" si="3"/>
        <v>0</v>
      </c>
      <c r="O28" s="53">
        <f t="shared" si="4"/>
        <v>0</v>
      </c>
      <c r="P28" s="37" t="s">
        <v>180</v>
      </c>
      <c r="Q28" s="38" t="s">
        <v>180</v>
      </c>
      <c r="R28" s="38" t="s">
        <v>180</v>
      </c>
      <c r="S28" s="38" t="s">
        <v>180</v>
      </c>
      <c r="T28" s="52">
        <f t="shared" si="5"/>
        <v>0</v>
      </c>
      <c r="U28" s="37" t="s">
        <v>180</v>
      </c>
      <c r="V28" s="38" t="s">
        <v>180</v>
      </c>
      <c r="W28" s="38" t="s">
        <v>180</v>
      </c>
      <c r="X28" s="38" t="s">
        <v>180</v>
      </c>
      <c r="Y28" s="52">
        <f t="shared" si="6"/>
        <v>0</v>
      </c>
      <c r="Z28" s="53">
        <f t="shared" si="7"/>
        <v>0</v>
      </c>
      <c r="AA28" s="53">
        <f t="shared" si="8"/>
        <v>0</v>
      </c>
    </row>
    <row r="29" spans="1:27" x14ac:dyDescent="0.25">
      <c r="A29" s="94" t="str">
        <f>IF(Risk!A29&lt;&gt;"",Risk!A29,"")</f>
        <v/>
      </c>
      <c r="B29" s="94" t="str">
        <f>IF(Risk!B29&lt;&gt;"",Risk!B29,"")</f>
        <v/>
      </c>
      <c r="C29" s="96" t="str">
        <f>IF(Risk!J29&lt;&gt;"",Risk!J29,"")</f>
        <v/>
      </c>
      <c r="D29" s="97" t="str">
        <f>IF(Risk!C29&lt;&gt;"",Risk!C29,"")</f>
        <v/>
      </c>
      <c r="E29" s="37" t="s">
        <v>180</v>
      </c>
      <c r="F29" s="38" t="s">
        <v>180</v>
      </c>
      <c r="G29" s="38" t="s">
        <v>180</v>
      </c>
      <c r="H29" s="38" t="s">
        <v>180</v>
      </c>
      <c r="I29" s="52">
        <f t="shared" si="2"/>
        <v>0</v>
      </c>
      <c r="J29" s="37" t="s">
        <v>180</v>
      </c>
      <c r="K29" s="38" t="s">
        <v>180</v>
      </c>
      <c r="L29" s="38" t="s">
        <v>180</v>
      </c>
      <c r="M29" s="38" t="s">
        <v>180</v>
      </c>
      <c r="N29" s="52">
        <f t="shared" si="3"/>
        <v>0</v>
      </c>
      <c r="O29" s="53">
        <f t="shared" si="4"/>
        <v>0</v>
      </c>
      <c r="P29" s="37" t="s">
        <v>180</v>
      </c>
      <c r="Q29" s="38" t="s">
        <v>180</v>
      </c>
      <c r="R29" s="38" t="s">
        <v>180</v>
      </c>
      <c r="S29" s="38" t="s">
        <v>180</v>
      </c>
      <c r="T29" s="52">
        <f t="shared" si="5"/>
        <v>0</v>
      </c>
      <c r="U29" s="37" t="s">
        <v>180</v>
      </c>
      <c r="V29" s="38" t="s">
        <v>180</v>
      </c>
      <c r="W29" s="38" t="s">
        <v>180</v>
      </c>
      <c r="X29" s="38" t="s">
        <v>180</v>
      </c>
      <c r="Y29" s="52">
        <f t="shared" si="6"/>
        <v>0</v>
      </c>
      <c r="Z29" s="53">
        <f t="shared" si="7"/>
        <v>0</v>
      </c>
      <c r="AA29" s="53">
        <f t="shared" si="8"/>
        <v>0</v>
      </c>
    </row>
    <row r="30" spans="1:27" x14ac:dyDescent="0.25">
      <c r="A30" s="94" t="str">
        <f>IF(Risk!A30&lt;&gt;"",Risk!A30,"")</f>
        <v/>
      </c>
      <c r="B30" s="94" t="str">
        <f>IF(Risk!B30&lt;&gt;"",Risk!B30,"")</f>
        <v/>
      </c>
      <c r="C30" s="96" t="str">
        <f>IF(Risk!J30&lt;&gt;"",Risk!J30,"")</f>
        <v/>
      </c>
      <c r="D30" s="97" t="str">
        <f>IF(Risk!C30&lt;&gt;"",Risk!C30,"")</f>
        <v/>
      </c>
      <c r="E30" s="37" t="s">
        <v>180</v>
      </c>
      <c r="F30" s="38" t="s">
        <v>180</v>
      </c>
      <c r="G30" s="38" t="s">
        <v>180</v>
      </c>
      <c r="H30" s="38" t="s">
        <v>180</v>
      </c>
      <c r="I30" s="52">
        <f t="shared" si="2"/>
        <v>0</v>
      </c>
      <c r="J30" s="37" t="s">
        <v>180</v>
      </c>
      <c r="K30" s="38" t="s">
        <v>180</v>
      </c>
      <c r="L30" s="38" t="s">
        <v>180</v>
      </c>
      <c r="M30" s="38" t="s">
        <v>180</v>
      </c>
      <c r="N30" s="52">
        <f t="shared" si="3"/>
        <v>0</v>
      </c>
      <c r="O30" s="53">
        <f t="shared" si="4"/>
        <v>0</v>
      </c>
      <c r="P30" s="37" t="s">
        <v>180</v>
      </c>
      <c r="Q30" s="38" t="s">
        <v>180</v>
      </c>
      <c r="R30" s="38" t="s">
        <v>180</v>
      </c>
      <c r="S30" s="38" t="s">
        <v>180</v>
      </c>
      <c r="T30" s="52">
        <f t="shared" si="5"/>
        <v>0</v>
      </c>
      <c r="U30" s="37" t="s">
        <v>180</v>
      </c>
      <c r="V30" s="38" t="s">
        <v>180</v>
      </c>
      <c r="W30" s="38" t="s">
        <v>180</v>
      </c>
      <c r="X30" s="38" t="s">
        <v>180</v>
      </c>
      <c r="Y30" s="52">
        <f t="shared" si="6"/>
        <v>0</v>
      </c>
      <c r="Z30" s="53">
        <f t="shared" si="7"/>
        <v>0</v>
      </c>
      <c r="AA30" s="53">
        <f t="shared" si="8"/>
        <v>0</v>
      </c>
    </row>
  </sheetData>
  <conditionalFormatting sqref="O4:O30">
    <cfRule type="cellIs" dxfId="9" priority="8" operator="between">
      <formula>4</formula>
      <formula>6</formula>
    </cfRule>
    <cfRule type="cellIs" dxfId="8" priority="9" operator="lessThan">
      <formula>4</formula>
    </cfRule>
    <cfRule type="cellIs" dxfId="7" priority="10" operator="greaterThan">
      <formula>6</formula>
    </cfRule>
  </conditionalFormatting>
  <conditionalFormatting sqref="Z4:Z30">
    <cfRule type="cellIs" dxfId="6" priority="5" operator="between">
      <formula>4</formula>
      <formula>6</formula>
    </cfRule>
    <cfRule type="cellIs" dxfId="5" priority="6" operator="lessThan">
      <formula>4</formula>
    </cfRule>
    <cfRule type="cellIs" dxfId="4" priority="7" operator="greaterThan">
      <formula>6</formula>
    </cfRule>
  </conditionalFormatting>
  <conditionalFormatting sqref="AA4:AA30">
    <cfRule type="cellIs" dxfId="3" priority="2" operator="between">
      <formula>4</formula>
      <formula>6</formula>
    </cfRule>
    <cfRule type="cellIs" dxfId="2" priority="3" operator="lessThan">
      <formula>4</formula>
    </cfRule>
    <cfRule type="cellIs" dxfId="1" priority="4" operator="greaterThan">
      <formula>6</formula>
    </cfRule>
  </conditionalFormatting>
  <conditionalFormatting sqref="A1:XFD3 A31:XFD1048576 D4:XFD30">
    <cfRule type="cellIs" dxfId="0" priority="1" operator="equal">
      <formula>"0-N/A"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prompt="How technically skilled is this group of threat agents?" xr:uid="{F5138672-B16F-45C6-8A15-351369D023EE}">
          <x14:formula1>
            <xm:f>lkOWASPRA!$C$10:$C$19</xm:f>
          </x14:formula1>
          <xm:sqref>E4:E30</xm:sqref>
        </x14:dataValidation>
        <x14:dataValidation type="list" allowBlank="1" showInputMessage="1" showErrorMessage="1" prompt="Are the threat agents' actions traceable to an individual?" xr:uid="{2DC21605-2763-4337-BFE6-0CE5AF368445}">
          <x14:formula1>
            <xm:f>lkOWASPRA!$O$49:$O$58</xm:f>
          </x14:formula1>
          <xm:sqref>X4:X30</xm:sqref>
        </x14:dataValidation>
        <x14:dataValidation type="list" allowBlank="1" showInputMessage="1" showErrorMessage="1" prompt="How much service could be lost and how vital is it?" xr:uid="{A15C1B6F-F355-416B-949D-532D2DED70E1}">
          <x14:formula1>
            <xm:f>lkOWASPRA!$O$36:$O$45</xm:f>
          </x14:formula1>
          <xm:sqref>W4:W30</xm:sqref>
        </x14:dataValidation>
        <x14:dataValidation type="list" allowBlank="1" showInputMessage="1" showErrorMessage="1" prompt="How much data could be corrupted and how damaged is it?" xr:uid="{4A40E2B3-3AF4-40F6-B298-A22E994119F4}">
          <x14:formula1>
            <xm:f>lkOWASPRA!$O$23:$O$32</xm:f>
          </x14:formula1>
          <xm:sqref>V4:V30</xm:sqref>
        </x14:dataValidation>
        <x14:dataValidation type="list" allowBlank="1" showInputMessage="1" showErrorMessage="1" prompt="How much data could be disclosed and how sensitive is it?" xr:uid="{6FA34592-E551-4DF0-893A-A189538C50D7}">
          <x14:formula1>
            <xm:f>lkOWASPRA!$O$10:$O$19</xm:f>
          </x14:formula1>
          <xm:sqref>U4:U30</xm:sqref>
        </x14:dataValidation>
        <x14:dataValidation type="list" allowBlank="1" showInputMessage="1" showErrorMessage="1" prompt="How much personally identifiable information could be disclosed?" xr:uid="{8DADCCCE-38FC-4CF7-BF32-F03914A8B816}">
          <x14:formula1>
            <xm:f>lkOWASPRA!$K$49:$K$58</xm:f>
          </x14:formula1>
          <xm:sqref>S4:S30</xm:sqref>
        </x14:dataValidation>
        <x14:dataValidation type="list" allowBlank="1" showInputMessage="1" showErrorMessage="1" prompt="How much exposure does non-compliance introduce?" xr:uid="{DC131BC9-A7D9-4234-B9AC-50AEFF5B943C}">
          <x14:formula1>
            <xm:f>lkOWASPRA!$K$36:$K$45</xm:f>
          </x14:formula1>
          <xm:sqref>R4:R30</xm:sqref>
        </x14:dataValidation>
        <x14:dataValidation type="list" allowBlank="1" showInputMessage="1" showErrorMessage="1" prompt="Would an exploit result in reputation damage that would harm the business?" xr:uid="{3132708F-2D45-43C1-B530-905D0FA7570C}">
          <x14:formula1>
            <xm:f>lkOWASPRA!$K$23:$K$32</xm:f>
          </x14:formula1>
          <xm:sqref>Q4:Q30</xm:sqref>
        </x14:dataValidation>
        <x14:dataValidation type="list" allowBlank="1" showInputMessage="1" showErrorMessage="1" prompt="How much financial damage will result from an exploit?" xr:uid="{A2FEBC40-4F6C-4089-9CE4-68302C65258F}">
          <x14:formula1>
            <xm:f>lkOWASPRA!$K$10:$K$19</xm:f>
          </x14:formula1>
          <xm:sqref>P4:P30</xm:sqref>
        </x14:dataValidation>
        <x14:dataValidation type="list" allowBlank="1" showInputMessage="1" showErrorMessage="1" prompt="How likely is an exploit to be detected?" xr:uid="{C3191BFB-7B96-459B-9961-1852E04EEEF3}">
          <x14:formula1>
            <xm:f>lkOWASPRA!$G$49:$G$58</xm:f>
          </x14:formula1>
          <xm:sqref>M4:M30</xm:sqref>
        </x14:dataValidation>
        <x14:dataValidation type="list" allowBlank="1" showInputMessage="1" showErrorMessage="1" prompt="How well known is this vulnerability to this group of threat agents?" xr:uid="{58668BD0-96A6-4262-AC69-1AF71D56F220}">
          <x14:formula1>
            <xm:f>lkOWASPRA!$G$36:$G$45</xm:f>
          </x14:formula1>
          <xm:sqref>L4:L30</xm:sqref>
        </x14:dataValidation>
        <x14:dataValidation type="list" allowBlank="1" showInputMessage="1" showErrorMessage="1" prompt="How easy is it for this group of threat agents to actually exploit this vulnerability?" xr:uid="{8ABBFD52-A6FE-47D3-B6F4-DD86FA5A3D48}">
          <x14:formula1>
            <xm:f>lkOWASPRA!$G$23:$G$32</xm:f>
          </x14:formula1>
          <xm:sqref>K4:K30</xm:sqref>
        </x14:dataValidation>
        <x14:dataValidation type="list" allowBlank="1" showInputMessage="1" showErrorMessage="1" prompt="How easy is it for this group of threat agents to discover this vulnerability?" xr:uid="{81B9DE79-F6D2-448A-996E-C9C89774A7A7}">
          <x14:formula1>
            <xm:f>lkOWASPRA!$G$10:$G$19</xm:f>
          </x14:formula1>
          <xm:sqref>J4:J30</xm:sqref>
        </x14:dataValidation>
        <x14:dataValidation type="list" allowBlank="1" showInputMessage="1" showErrorMessage="1" prompt="How large is this group of threat agents?" xr:uid="{E33D88A8-73C8-442F-8F7D-762BE6202F6E}">
          <x14:formula1>
            <xm:f>lkOWASPRA!$C$49:$C$58</xm:f>
          </x14:formula1>
          <xm:sqref>H4:H30</xm:sqref>
        </x14:dataValidation>
        <x14:dataValidation type="list" allowBlank="1" showInputMessage="1" showErrorMessage="1" prompt="What resources and opportunities are required for this group of threat agents to find and exploit this vulnerability?" xr:uid="{854D7D2E-A0A6-4677-8713-1F4FE616BD3B}">
          <x14:formula1>
            <xm:f>lkOWASPRA!$C$36:$C$45</xm:f>
          </x14:formula1>
          <xm:sqref>G4:G30</xm:sqref>
        </x14:dataValidation>
        <x14:dataValidation type="list" allowBlank="1" showInputMessage="1" showErrorMessage="1" prompt="How motivated is this group of threat agents to find and exploit this vulnerability?" xr:uid="{B5761C0D-8774-4862-A484-98FC2384AF09}">
          <x14:formula1>
            <xm:f>lkOWASPRA!$C$23:$C$32</xm:f>
          </x14:formula1>
          <xm:sqref>F4:F30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3"/>
  <sheetViews>
    <sheetView workbookViewId="0"/>
  </sheetViews>
  <sheetFormatPr defaultColWidth="12.5703125" defaultRowHeight="15" customHeight="1" x14ac:dyDescent="0.25"/>
  <cols>
    <col min="1" max="2" width="25.7109375" customWidth="1"/>
    <col min="3" max="26" width="8.5703125" customWidth="1"/>
  </cols>
  <sheetData>
    <row r="1" spans="1:2" ht="18.75" customHeight="1" x14ac:dyDescent="0.25">
      <c r="A1" s="6" t="s">
        <v>47</v>
      </c>
      <c r="B1" s="6" t="s">
        <v>48</v>
      </c>
    </row>
    <row r="2" spans="1:2" ht="18.75" customHeight="1" x14ac:dyDescent="0.25">
      <c r="A2" s="3" t="s">
        <v>11</v>
      </c>
      <c r="B2" s="1"/>
    </row>
    <row r="3" spans="1:2" ht="18.75" customHeight="1" x14ac:dyDescent="0.25">
      <c r="A3" s="3" t="s">
        <v>46</v>
      </c>
      <c r="B3" s="1"/>
    </row>
    <row r="4" spans="1:2" ht="18.75" customHeight="1" x14ac:dyDescent="0.25">
      <c r="A4" s="3" t="s">
        <v>18</v>
      </c>
      <c r="B4" s="1"/>
    </row>
    <row r="5" spans="1:2" ht="18.75" customHeight="1" x14ac:dyDescent="0.25">
      <c r="A5" s="3" t="s">
        <v>42</v>
      </c>
      <c r="B5" s="1"/>
    </row>
    <row r="6" spans="1:2" ht="18.75" customHeight="1" x14ac:dyDescent="0.25">
      <c r="A6" s="3" t="s">
        <v>24</v>
      </c>
      <c r="B6" s="1"/>
    </row>
    <row r="7" spans="1:2" ht="18.75" customHeight="1" x14ac:dyDescent="0.25">
      <c r="A7" s="3" t="s">
        <v>35</v>
      </c>
      <c r="B7" s="1"/>
    </row>
    <row r="8" spans="1:2" ht="18.75" customHeight="1" x14ac:dyDescent="0.25">
      <c r="A8" s="3" t="s">
        <v>44</v>
      </c>
      <c r="B8" s="1"/>
    </row>
    <row r="9" spans="1:2" ht="18.75" customHeight="1" x14ac:dyDescent="0.25">
      <c r="A9" s="3" t="s">
        <v>41</v>
      </c>
      <c r="B9" s="1"/>
    </row>
    <row r="10" spans="1:2" ht="18.75" customHeight="1" x14ac:dyDescent="0.25">
      <c r="A10" s="3" t="s">
        <v>38</v>
      </c>
      <c r="B10" s="1"/>
    </row>
    <row r="11" spans="1:2" ht="18.75" customHeight="1" x14ac:dyDescent="0.25">
      <c r="A11" s="3" t="s">
        <v>28</v>
      </c>
      <c r="B11" s="1"/>
    </row>
    <row r="12" spans="1:2" ht="18.75" customHeight="1" x14ac:dyDescent="0.25">
      <c r="A12" s="3" t="s">
        <v>43</v>
      </c>
      <c r="B12" s="1"/>
    </row>
    <row r="13" spans="1:2" ht="18.75" customHeight="1" x14ac:dyDescent="0.25">
      <c r="A13" s="3" t="s">
        <v>35</v>
      </c>
      <c r="B13" s="1"/>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
  <sheetViews>
    <sheetView workbookViewId="0"/>
  </sheetViews>
  <sheetFormatPr defaultColWidth="12.5703125" defaultRowHeight="15" customHeight="1" x14ac:dyDescent="0.25"/>
  <cols>
    <col min="1" max="2" width="25.7109375" customWidth="1"/>
    <col min="3" max="3" width="31.28515625" customWidth="1"/>
    <col min="4" max="4" width="25.7109375" customWidth="1"/>
    <col min="5" max="5" width="77" customWidth="1"/>
    <col min="6" max="26" width="8.5703125" customWidth="1"/>
  </cols>
  <sheetData>
    <row r="1" spans="1:5" ht="18.75" customHeight="1" x14ac:dyDescent="0.25">
      <c r="A1" s="8" t="s">
        <v>47</v>
      </c>
      <c r="B1" s="8" t="s">
        <v>49</v>
      </c>
      <c r="C1" s="8" t="s">
        <v>50</v>
      </c>
      <c r="D1" s="8" t="s">
        <v>51</v>
      </c>
      <c r="E1" s="9" t="s">
        <v>45</v>
      </c>
    </row>
    <row r="2" spans="1:5" ht="18.75" customHeight="1" x14ac:dyDescent="0.25">
      <c r="A2" s="10" t="s">
        <v>14</v>
      </c>
      <c r="B2" s="10"/>
      <c r="C2" s="11"/>
      <c r="D2" s="10"/>
      <c r="E2" s="10"/>
    </row>
    <row r="3" spans="1:5" ht="18.75" customHeight="1" x14ac:dyDescent="0.25">
      <c r="A3" s="12" t="s">
        <v>59</v>
      </c>
      <c r="B3" s="10"/>
      <c r="C3" s="10"/>
      <c r="D3" s="10"/>
      <c r="E3" s="10"/>
    </row>
    <row r="4" spans="1:5" ht="18.75" customHeight="1" x14ac:dyDescent="0.25">
      <c r="A4" s="12" t="s">
        <v>60</v>
      </c>
      <c r="B4" s="10"/>
      <c r="C4" s="12"/>
      <c r="D4" s="10"/>
      <c r="E4" s="10"/>
    </row>
    <row r="5" spans="1:5" ht="18.75" customHeight="1" x14ac:dyDescent="0.25">
      <c r="A5" s="12" t="s">
        <v>61</v>
      </c>
      <c r="B5" s="10"/>
      <c r="C5" s="12"/>
      <c r="D5" s="10"/>
      <c r="E5" s="10"/>
    </row>
    <row r="6" spans="1:5" ht="18.75" customHeight="1" x14ac:dyDescent="0.25">
      <c r="A6" s="12" t="s">
        <v>62</v>
      </c>
      <c r="B6" s="10"/>
      <c r="C6" s="10"/>
      <c r="D6" s="10"/>
      <c r="E6" s="10"/>
    </row>
    <row r="7" spans="1:5" ht="18.75" customHeight="1" x14ac:dyDescent="0.25">
      <c r="A7" s="10" t="s">
        <v>63</v>
      </c>
      <c r="B7" s="10"/>
      <c r="C7" s="10"/>
      <c r="D7" s="10"/>
      <c r="E7" s="10"/>
    </row>
    <row r="8" spans="1:5" ht="18.75" customHeight="1" x14ac:dyDescent="0.25">
      <c r="A8" s="10" t="s">
        <v>64</v>
      </c>
      <c r="B8" s="10"/>
      <c r="C8" s="10"/>
      <c r="D8" s="10"/>
      <c r="E8" s="10"/>
    </row>
    <row r="9" spans="1:5" ht="18.75" customHeight="1" x14ac:dyDescent="0.25">
      <c r="A9" s="10" t="s">
        <v>65</v>
      </c>
      <c r="B9" s="10"/>
      <c r="C9" s="10"/>
      <c r="D9" s="10"/>
      <c r="E9" s="10"/>
    </row>
    <row r="10" spans="1:5" ht="18.75" customHeight="1" x14ac:dyDescent="0.25">
      <c r="A10" s="10" t="s">
        <v>52</v>
      </c>
      <c r="B10" s="10"/>
      <c r="C10" s="10"/>
      <c r="D10" s="10"/>
      <c r="E10" s="10"/>
    </row>
    <row r="11" spans="1:5" ht="18.75" customHeight="1" x14ac:dyDescent="0.25">
      <c r="A11" s="10" t="s">
        <v>66</v>
      </c>
      <c r="B11" s="10"/>
      <c r="C11" s="10"/>
      <c r="D11" s="10"/>
      <c r="E11" s="10" t="s">
        <v>67</v>
      </c>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ADFC9-7221-4D15-816E-05DB5BFBB9FB}">
  <dimension ref="A1:O58"/>
  <sheetViews>
    <sheetView workbookViewId="0"/>
  </sheetViews>
  <sheetFormatPr defaultRowHeight="15" x14ac:dyDescent="0.25"/>
  <cols>
    <col min="1" max="1" width="8.5703125" style="14" customWidth="1"/>
    <col min="2" max="2" width="30.7109375" style="14" customWidth="1"/>
    <col min="3" max="3" width="32.7109375" style="14" customWidth="1"/>
    <col min="4" max="4" width="2.7109375" style="14" customWidth="1"/>
    <col min="5" max="5" width="8.5703125" style="14" customWidth="1"/>
    <col min="6" max="6" width="33.140625" style="14" customWidth="1"/>
    <col min="7" max="7" width="34.5703125" style="14" customWidth="1"/>
    <col min="8" max="8" width="2.7109375" style="14" customWidth="1"/>
    <col min="9" max="9" width="8.5703125" style="14" customWidth="1"/>
    <col min="10" max="10" width="30.7109375" style="14" customWidth="1"/>
    <col min="11" max="11" width="32.7109375" style="14" customWidth="1"/>
    <col min="12" max="12" width="2.7109375" style="14" customWidth="1"/>
    <col min="13" max="13" width="8.5703125" style="14" customWidth="1"/>
    <col min="14" max="14" width="36.7109375" style="14" customWidth="1"/>
    <col min="15" max="15" width="47.28515625" style="14" customWidth="1"/>
    <col min="16" max="16384" width="9.140625" style="14"/>
  </cols>
  <sheetData>
    <row r="1" spans="1:15" x14ac:dyDescent="0.25">
      <c r="A1" s="18" t="s">
        <v>114</v>
      </c>
    </row>
    <row r="2" spans="1:15" x14ac:dyDescent="0.25">
      <c r="A2" s="20" t="s">
        <v>115</v>
      </c>
    </row>
    <row r="3" spans="1:15" x14ac:dyDescent="0.25">
      <c r="A3" s="20"/>
    </row>
    <row r="6" spans="1:15" x14ac:dyDescent="0.25">
      <c r="A6" s="21" t="s">
        <v>100</v>
      </c>
      <c r="B6" s="22"/>
      <c r="C6" s="23"/>
      <c r="E6" s="28" t="s">
        <v>73</v>
      </c>
      <c r="F6" s="29"/>
      <c r="G6" s="30"/>
      <c r="I6" s="31" t="s">
        <v>117</v>
      </c>
      <c r="J6" s="32"/>
      <c r="K6" s="33"/>
      <c r="M6" s="34" t="s">
        <v>118</v>
      </c>
      <c r="N6" s="35"/>
      <c r="O6" s="36"/>
    </row>
    <row r="8" spans="1:15" x14ac:dyDescent="0.25">
      <c r="A8" s="25" t="s">
        <v>101</v>
      </c>
      <c r="B8" s="26"/>
      <c r="C8" s="27"/>
      <c r="E8" s="25" t="s">
        <v>119</v>
      </c>
      <c r="F8" s="26"/>
      <c r="G8" s="27"/>
      <c r="I8" s="25" t="s">
        <v>122</v>
      </c>
      <c r="J8" s="26"/>
      <c r="K8" s="27"/>
      <c r="M8" s="25" t="s">
        <v>83</v>
      </c>
      <c r="N8" s="26"/>
      <c r="O8" s="27"/>
    </row>
    <row r="9" spans="1:15" x14ac:dyDescent="0.25">
      <c r="A9" s="24" t="s">
        <v>53</v>
      </c>
      <c r="B9" s="24" t="s">
        <v>1</v>
      </c>
      <c r="C9" s="24" t="s">
        <v>94</v>
      </c>
      <c r="E9" s="24" t="s">
        <v>53</v>
      </c>
      <c r="F9" s="24" t="s">
        <v>1</v>
      </c>
      <c r="G9" s="24" t="s">
        <v>94</v>
      </c>
      <c r="I9" s="24" t="s">
        <v>53</v>
      </c>
      <c r="J9" s="24" t="s">
        <v>1</v>
      </c>
      <c r="K9" s="24" t="s">
        <v>94</v>
      </c>
      <c r="M9" s="24" t="s">
        <v>53</v>
      </c>
      <c r="N9" s="24" t="s">
        <v>1</v>
      </c>
      <c r="O9" s="24" t="s">
        <v>94</v>
      </c>
    </row>
    <row r="10" spans="1:15" x14ac:dyDescent="0.25">
      <c r="A10" s="15">
        <v>0</v>
      </c>
      <c r="B10" s="15" t="s">
        <v>20</v>
      </c>
      <c r="C10" s="15" t="str">
        <f>IF(B10&lt;&gt;"",_xlfn.CONCAT(A10,"-",B10),A10)</f>
        <v>0-N/A</v>
      </c>
      <c r="E10" s="15">
        <v>0</v>
      </c>
      <c r="F10" s="15" t="s">
        <v>20</v>
      </c>
      <c r="G10" s="15" t="str">
        <f>IF(F10&lt;&gt;"",_xlfn.CONCAT(E10,"-",F10),E10)</f>
        <v>0-N/A</v>
      </c>
      <c r="I10" s="15">
        <v>0</v>
      </c>
      <c r="J10" s="15" t="s">
        <v>20</v>
      </c>
      <c r="K10" s="15" t="str">
        <f>IF(J10&lt;&gt;"",_xlfn.CONCAT(I10,"-",J10),I10)</f>
        <v>0-N/A</v>
      </c>
      <c r="M10" s="15">
        <v>0</v>
      </c>
      <c r="N10" s="15" t="s">
        <v>20</v>
      </c>
      <c r="O10" s="15" t="str">
        <f>IF(N10&lt;&gt;"",_xlfn.CONCAT(M10,"-",N10),M10)</f>
        <v>0-N/A</v>
      </c>
    </row>
    <row r="11" spans="1:15" x14ac:dyDescent="0.25">
      <c r="A11" s="15">
        <f>A10+1</f>
        <v>1</v>
      </c>
      <c r="B11" s="15" t="s">
        <v>89</v>
      </c>
      <c r="C11" s="15" t="str">
        <f>IF(B11&lt;&gt;"",_xlfn.CONCAT(A11,"-",B11),A11)</f>
        <v>1-Security Penetration Skill</v>
      </c>
      <c r="E11" s="15">
        <f>E10+1</f>
        <v>1</v>
      </c>
      <c r="F11" s="15" t="s">
        <v>125</v>
      </c>
      <c r="G11" s="15" t="str">
        <f>IF(F11&lt;&gt;"",_xlfn.CONCAT(E11,"-",F11),E11)</f>
        <v>1-Practically Impossible</v>
      </c>
      <c r="I11" s="15">
        <f>I10+1</f>
        <v>1</v>
      </c>
      <c r="J11" s="15" t="s">
        <v>141</v>
      </c>
      <c r="K11" s="15" t="str">
        <f>IF(J11&lt;&gt;"",_xlfn.CONCAT(I11,"-",J11),I11)</f>
        <v>1-Less than cost to fix vuln</v>
      </c>
      <c r="M11" s="15">
        <f>M10+1</f>
        <v>1</v>
      </c>
      <c r="N11" s="15"/>
      <c r="O11" s="15">
        <f>IF(N11&lt;&gt;"",_xlfn.CONCAT(M11,"-",N11),M11)</f>
        <v>1</v>
      </c>
    </row>
    <row r="12" spans="1:15" x14ac:dyDescent="0.25">
      <c r="A12" s="15">
        <f>A11+1</f>
        <v>2</v>
      </c>
      <c r="B12" s="15"/>
      <c r="C12" s="15">
        <f>IF(B12&lt;&gt;"",_xlfn.CONCAT(A12,"-",B12),A12)</f>
        <v>2</v>
      </c>
      <c r="E12" s="15">
        <f>E11+1</f>
        <v>2</v>
      </c>
      <c r="F12" s="15"/>
      <c r="G12" s="15">
        <f>IF(F12&lt;&gt;"",_xlfn.CONCAT(E12,"-",F12),E12)</f>
        <v>2</v>
      </c>
      <c r="I12" s="15">
        <f>I11+1</f>
        <v>2</v>
      </c>
      <c r="J12" s="15"/>
      <c r="K12" s="15">
        <f>IF(J12&lt;&gt;"",_xlfn.CONCAT(I12,"-",J12),I12)</f>
        <v>2</v>
      </c>
      <c r="M12" s="15">
        <f>M11+1</f>
        <v>2</v>
      </c>
      <c r="N12" s="15" t="s">
        <v>157</v>
      </c>
      <c r="O12" s="15" t="str">
        <f>IF(N12&lt;&gt;"",_xlfn.CONCAT(M12,"-",N12),M12)</f>
        <v>2-Minimal non-sensitive data</v>
      </c>
    </row>
    <row r="13" spans="1:15" x14ac:dyDescent="0.25">
      <c r="A13" s="15">
        <f>A12+1</f>
        <v>3</v>
      </c>
      <c r="B13" s="15"/>
      <c r="C13" s="15">
        <f>IF(B13&lt;&gt;"",_xlfn.CONCAT(A13,"-",B13),A13)</f>
        <v>3</v>
      </c>
      <c r="E13" s="15">
        <f>E12+1</f>
        <v>3</v>
      </c>
      <c r="F13" s="15" t="s">
        <v>126</v>
      </c>
      <c r="G13" s="15" t="str">
        <f>IF(F13&lt;&gt;"",_xlfn.CONCAT(E13,"-",F13),E13)</f>
        <v>3-Difficult</v>
      </c>
      <c r="I13" s="15">
        <f>I12+1</f>
        <v>3</v>
      </c>
      <c r="J13" s="15" t="s">
        <v>142</v>
      </c>
      <c r="K13" s="15" t="str">
        <f>IF(J13&lt;&gt;"",_xlfn.CONCAT(I13,"-",J13),I13)</f>
        <v>3-Minor effect on annual profit</v>
      </c>
      <c r="M13" s="15">
        <f>M12+1</f>
        <v>3</v>
      </c>
      <c r="N13" s="15"/>
      <c r="O13" s="15">
        <f>IF(N13&lt;&gt;"",_xlfn.CONCAT(M13,"-",N13),M13)</f>
        <v>3</v>
      </c>
    </row>
    <row r="14" spans="1:15" x14ac:dyDescent="0.25">
      <c r="A14" s="15">
        <f>A13+1</f>
        <v>4</v>
      </c>
      <c r="B14" s="15" t="s">
        <v>90</v>
      </c>
      <c r="C14" s="15" t="str">
        <f>IF(B14&lt;&gt;"",_xlfn.CONCAT(A14,"-",B14),A14)</f>
        <v>4-Network/Programming Skill</v>
      </c>
      <c r="E14" s="15">
        <f>E13+1</f>
        <v>4</v>
      </c>
      <c r="F14" s="15"/>
      <c r="G14" s="15">
        <f>IF(F14&lt;&gt;"",_xlfn.CONCAT(E14,"-",F14),E14)</f>
        <v>4</v>
      </c>
      <c r="I14" s="15">
        <f>I13+1</f>
        <v>4</v>
      </c>
      <c r="J14" s="15"/>
      <c r="K14" s="15">
        <f>IF(J14&lt;&gt;"",_xlfn.CONCAT(I14,"-",J14),I14)</f>
        <v>4</v>
      </c>
      <c r="M14" s="15">
        <f>M13+1</f>
        <v>4</v>
      </c>
      <c r="N14" s="15"/>
      <c r="O14" s="15">
        <f>IF(N14&lt;&gt;"",_xlfn.CONCAT(M14,"-",N14),M14)</f>
        <v>4</v>
      </c>
    </row>
    <row r="15" spans="1:15" x14ac:dyDescent="0.25">
      <c r="A15" s="15">
        <f>A14+1</f>
        <v>5</v>
      </c>
      <c r="B15" s="15"/>
      <c r="C15" s="15">
        <f>IF(B15&lt;&gt;"",_xlfn.CONCAT(A15,"-",B15),A15)</f>
        <v>5</v>
      </c>
      <c r="E15" s="15">
        <f>E14+1</f>
        <v>5</v>
      </c>
      <c r="F15" s="15"/>
      <c r="G15" s="15">
        <f>IF(F15&lt;&gt;"",_xlfn.CONCAT(E15,"-",F15),E15)</f>
        <v>5</v>
      </c>
      <c r="I15" s="15">
        <f>I14+1</f>
        <v>5</v>
      </c>
      <c r="J15" s="15"/>
      <c r="K15" s="15">
        <f>IF(J15&lt;&gt;"",_xlfn.CONCAT(I15,"-",J15),I15)</f>
        <v>5</v>
      </c>
      <c r="M15" s="15">
        <f>M14+1</f>
        <v>5</v>
      </c>
      <c r="N15" s="15"/>
      <c r="O15" s="15">
        <f>IF(N15&lt;&gt;"",_xlfn.CONCAT(M15,"-",N15),M15)</f>
        <v>5</v>
      </c>
    </row>
    <row r="16" spans="1:15" x14ac:dyDescent="0.25">
      <c r="A16" s="15">
        <f>A15+1</f>
        <v>6</v>
      </c>
      <c r="B16" s="15" t="s">
        <v>93</v>
      </c>
      <c r="C16" s="15" t="str">
        <f>IF(B16&lt;&gt;"",_xlfn.CONCAT(A16,"-",B16),A16)</f>
        <v>6-Advanced Computer User</v>
      </c>
      <c r="E16" s="15">
        <f>E15+1</f>
        <v>6</v>
      </c>
      <c r="F16" s="15"/>
      <c r="G16" s="15">
        <f>IF(F16&lt;&gt;"",_xlfn.CONCAT(E16,"-",F16),E16)</f>
        <v>6</v>
      </c>
      <c r="I16" s="15">
        <f>I15+1</f>
        <v>6</v>
      </c>
      <c r="J16" s="15"/>
      <c r="K16" s="15">
        <f>IF(J16&lt;&gt;"",_xlfn.CONCAT(I16,"-",J16),I16)</f>
        <v>6</v>
      </c>
      <c r="M16" s="15">
        <f>M15+1</f>
        <v>6</v>
      </c>
      <c r="N16" s="15" t="s">
        <v>158</v>
      </c>
      <c r="O16" s="15" t="str">
        <f>IF(N16&lt;&gt;"",_xlfn.CONCAT(M16,"-",N16),M16)</f>
        <v>6-Minimal critical or all non-senstive data</v>
      </c>
    </row>
    <row r="17" spans="1:15" x14ac:dyDescent="0.25">
      <c r="A17" s="15">
        <f>A16+1</f>
        <v>7</v>
      </c>
      <c r="B17" s="15" t="s">
        <v>92</v>
      </c>
      <c r="C17" s="15" t="str">
        <f>IF(B17&lt;&gt;"",_xlfn.CONCAT(A17,"-",B17),A17)</f>
        <v>7-Some Technical Skill</v>
      </c>
      <c r="E17" s="15">
        <f>E16+1</f>
        <v>7</v>
      </c>
      <c r="F17" s="15" t="s">
        <v>127</v>
      </c>
      <c r="G17" s="15" t="str">
        <f>IF(F17&lt;&gt;"",_xlfn.CONCAT(E17,"-",F17),E17)</f>
        <v>7-Easy</v>
      </c>
      <c r="I17" s="15">
        <f>I16+1</f>
        <v>7</v>
      </c>
      <c r="J17" s="15" t="s">
        <v>143</v>
      </c>
      <c r="K17" s="15" t="str">
        <f>IF(J17&lt;&gt;"",_xlfn.CONCAT(I17,"-",J17),I17)</f>
        <v>7-Significant effect on profit</v>
      </c>
      <c r="M17" s="15">
        <f>M16+1</f>
        <v>7</v>
      </c>
      <c r="N17" s="15" t="s">
        <v>159</v>
      </c>
      <c r="O17" s="15" t="str">
        <f>IF(N17&lt;&gt;"",_xlfn.CONCAT(M17,"-",N17),M17)</f>
        <v>7-Extensive critical data</v>
      </c>
    </row>
    <row r="18" spans="1:15" x14ac:dyDescent="0.25">
      <c r="A18" s="15">
        <f>A17+1</f>
        <v>8</v>
      </c>
      <c r="B18" s="15"/>
      <c r="C18" s="15">
        <f>IF(B18&lt;&gt;"",_xlfn.CONCAT(A18,"-",B18),A18)</f>
        <v>8</v>
      </c>
      <c r="E18" s="15">
        <f>E17+1</f>
        <v>8</v>
      </c>
      <c r="F18" s="15"/>
      <c r="G18" s="15">
        <f>IF(F18&lt;&gt;"",_xlfn.CONCAT(E18,"-",F18),E18)</f>
        <v>8</v>
      </c>
      <c r="I18" s="15">
        <f>I17+1</f>
        <v>8</v>
      </c>
      <c r="J18" s="15"/>
      <c r="K18" s="15">
        <f>IF(J18&lt;&gt;"",_xlfn.CONCAT(I18,"-",J18),I18)</f>
        <v>8</v>
      </c>
      <c r="M18" s="15">
        <f>M17+1</f>
        <v>8</v>
      </c>
      <c r="N18" s="15"/>
      <c r="O18" s="15">
        <f>IF(N18&lt;&gt;"",_xlfn.CONCAT(M18,"-",N18),M18)</f>
        <v>8</v>
      </c>
    </row>
    <row r="19" spans="1:15" x14ac:dyDescent="0.25">
      <c r="A19" s="15">
        <f>A18+1</f>
        <v>9</v>
      </c>
      <c r="B19" s="15" t="s">
        <v>91</v>
      </c>
      <c r="C19" s="15" t="str">
        <f>IF(B19&lt;&gt;"",_xlfn.CONCAT(A19,"-",B19),A19)</f>
        <v>9-No Technical Skill</v>
      </c>
      <c r="E19" s="15">
        <f>E18+1</f>
        <v>9</v>
      </c>
      <c r="F19" s="15" t="s">
        <v>128</v>
      </c>
      <c r="G19" s="15" t="str">
        <f>IF(F19&lt;&gt;"",_xlfn.CONCAT(E19,"-",F19),E19)</f>
        <v>9-Automated tools exist</v>
      </c>
      <c r="I19" s="15">
        <f>I18+1</f>
        <v>9</v>
      </c>
      <c r="J19" s="15" t="s">
        <v>144</v>
      </c>
      <c r="K19" s="15" t="str">
        <f>IF(J19&lt;&gt;"",_xlfn.CONCAT(I19,"-",J19),I19)</f>
        <v>9-Bankruptcy</v>
      </c>
      <c r="M19" s="15">
        <f>M18+1</f>
        <v>9</v>
      </c>
      <c r="N19" s="15" t="s">
        <v>160</v>
      </c>
      <c r="O19" s="15" t="str">
        <f>IF(N19&lt;&gt;"",_xlfn.CONCAT(M19,"-",N19),M19)</f>
        <v>9-All data disclosed</v>
      </c>
    </row>
    <row r="21" spans="1:15" x14ac:dyDescent="0.25">
      <c r="A21" s="25" t="s">
        <v>70</v>
      </c>
      <c r="B21" s="26"/>
      <c r="C21" s="27"/>
      <c r="E21" s="25" t="s">
        <v>120</v>
      </c>
      <c r="F21" s="26"/>
      <c r="G21" s="27"/>
      <c r="I21" s="25" t="s">
        <v>123</v>
      </c>
      <c r="J21" s="26"/>
      <c r="K21" s="27"/>
      <c r="M21" s="25" t="s">
        <v>84</v>
      </c>
      <c r="N21" s="26"/>
      <c r="O21" s="27"/>
    </row>
    <row r="22" spans="1:15" x14ac:dyDescent="0.25">
      <c r="A22" s="24" t="s">
        <v>53</v>
      </c>
      <c r="B22" s="24" t="s">
        <v>1</v>
      </c>
      <c r="C22" s="24" t="s">
        <v>94</v>
      </c>
      <c r="E22" s="24" t="s">
        <v>53</v>
      </c>
      <c r="F22" s="24" t="s">
        <v>1</v>
      </c>
      <c r="G22" s="24" t="s">
        <v>94</v>
      </c>
      <c r="I22" s="24" t="s">
        <v>53</v>
      </c>
      <c r="J22" s="24" t="s">
        <v>1</v>
      </c>
      <c r="K22" s="24" t="s">
        <v>94</v>
      </c>
      <c r="M22" s="24" t="s">
        <v>53</v>
      </c>
      <c r="N22" s="24" t="s">
        <v>1</v>
      </c>
      <c r="O22" s="24" t="s">
        <v>94</v>
      </c>
    </row>
    <row r="23" spans="1:15" x14ac:dyDescent="0.25">
      <c r="A23" s="15">
        <v>0</v>
      </c>
      <c r="B23" s="15" t="s">
        <v>20</v>
      </c>
      <c r="C23" s="15" t="str">
        <f>IF(B23&lt;&gt;"",_xlfn.CONCAT(A23,"-",B23),A23)</f>
        <v>0-N/A</v>
      </c>
      <c r="E23" s="15">
        <v>0</v>
      </c>
      <c r="F23" s="15" t="s">
        <v>20</v>
      </c>
      <c r="G23" s="15" t="str">
        <f>IF(F23&lt;&gt;"",_xlfn.CONCAT(E23,"-",F23),E23)</f>
        <v>0-N/A</v>
      </c>
      <c r="I23" s="15">
        <v>0</v>
      </c>
      <c r="J23" s="15" t="s">
        <v>20</v>
      </c>
      <c r="K23" s="15" t="str">
        <f>IF(J23&lt;&gt;"",_xlfn.CONCAT(I23,"-",J23),I23)</f>
        <v>0-N/A</v>
      </c>
      <c r="M23" s="15">
        <v>0</v>
      </c>
      <c r="N23" s="15" t="s">
        <v>20</v>
      </c>
      <c r="O23" s="15" t="str">
        <f>IF(N23&lt;&gt;"",_xlfn.CONCAT(M23,"-",N23),M23)</f>
        <v>0-N/A</v>
      </c>
    </row>
    <row r="24" spans="1:15" x14ac:dyDescent="0.25">
      <c r="A24" s="15">
        <f t="shared" ref="A24:A32" si="0">A23+1</f>
        <v>1</v>
      </c>
      <c r="B24" s="15" t="s">
        <v>102</v>
      </c>
      <c r="C24" s="15" t="str">
        <f>IF(B24&lt;&gt;"",_xlfn.CONCAT(A24,"-",B24),A24)</f>
        <v>1-Low or no reward</v>
      </c>
      <c r="E24" s="15">
        <f t="shared" ref="E24:E32" si="1">E23+1</f>
        <v>1</v>
      </c>
      <c r="F24" s="15" t="s">
        <v>129</v>
      </c>
      <c r="G24" s="15" t="str">
        <f>IF(F24&lt;&gt;"",_xlfn.CONCAT(E24,"-",F24),E24)</f>
        <v>1-Theoretical</v>
      </c>
      <c r="I24" s="15">
        <f t="shared" ref="I24:I32" si="2">I23+1</f>
        <v>1</v>
      </c>
      <c r="J24" s="15" t="s">
        <v>145</v>
      </c>
      <c r="K24" s="15" t="str">
        <f>IF(J24&lt;&gt;"",_xlfn.CONCAT(I24,"-",J24),I24)</f>
        <v>1-Minimal Damage</v>
      </c>
      <c r="M24" s="15">
        <f t="shared" ref="M24:M32" si="3">M23+1</f>
        <v>1</v>
      </c>
      <c r="N24" s="15" t="s">
        <v>161</v>
      </c>
      <c r="O24" s="15" t="str">
        <f>IF(N24&lt;&gt;"",_xlfn.CONCAT(M24,"-",N24),M24)</f>
        <v>1-Minimal slightly corrupt data</v>
      </c>
    </row>
    <row r="25" spans="1:15" x14ac:dyDescent="0.25">
      <c r="A25" s="15">
        <f t="shared" si="0"/>
        <v>2</v>
      </c>
      <c r="B25" s="15"/>
      <c r="C25" s="15">
        <f>IF(B25&lt;&gt;"",_xlfn.CONCAT(A25,"-",B25),A25)</f>
        <v>2</v>
      </c>
      <c r="E25" s="15">
        <f t="shared" si="1"/>
        <v>2</v>
      </c>
      <c r="F25" s="15"/>
      <c r="G25" s="15">
        <f>IF(F25&lt;&gt;"",_xlfn.CONCAT(E25,"-",F25),E25)</f>
        <v>2</v>
      </c>
      <c r="I25" s="15">
        <f t="shared" si="2"/>
        <v>2</v>
      </c>
      <c r="J25" s="15"/>
      <c r="K25" s="15">
        <f>IF(J25&lt;&gt;"",_xlfn.CONCAT(I25,"-",J25),I25)</f>
        <v>2</v>
      </c>
      <c r="M25" s="15">
        <f t="shared" si="3"/>
        <v>2</v>
      </c>
      <c r="N25" s="15"/>
      <c r="O25" s="15">
        <f>IF(N25&lt;&gt;"",_xlfn.CONCAT(M25,"-",N25),M25)</f>
        <v>2</v>
      </c>
    </row>
    <row r="26" spans="1:15" x14ac:dyDescent="0.25">
      <c r="A26" s="15">
        <f t="shared" si="0"/>
        <v>3</v>
      </c>
      <c r="B26" s="15"/>
      <c r="C26" s="15">
        <f>IF(B26&lt;&gt;"",_xlfn.CONCAT(A26,"-",B26),A26)</f>
        <v>3</v>
      </c>
      <c r="E26" s="15">
        <f t="shared" si="1"/>
        <v>3</v>
      </c>
      <c r="F26" s="15" t="s">
        <v>126</v>
      </c>
      <c r="G26" s="15" t="str">
        <f>IF(F26&lt;&gt;"",_xlfn.CONCAT(E26,"-",F26),E26)</f>
        <v>3-Difficult</v>
      </c>
      <c r="I26" s="15">
        <f t="shared" si="2"/>
        <v>3</v>
      </c>
      <c r="J26" s="15"/>
      <c r="K26" s="15">
        <f>IF(J26&lt;&gt;"",_xlfn.CONCAT(I26,"-",J26),I26)</f>
        <v>3</v>
      </c>
      <c r="M26" s="15">
        <f t="shared" si="3"/>
        <v>3</v>
      </c>
      <c r="N26" s="15" t="s">
        <v>162</v>
      </c>
      <c r="O26" s="15" t="str">
        <f>IF(N26&lt;&gt;"",_xlfn.CONCAT(M26,"-",N26),M26)</f>
        <v>3-Minimal seriously corrupt data</v>
      </c>
    </row>
    <row r="27" spans="1:15" x14ac:dyDescent="0.25">
      <c r="A27" s="15">
        <f t="shared" si="0"/>
        <v>4</v>
      </c>
      <c r="B27" s="15" t="s">
        <v>104</v>
      </c>
      <c r="C27" s="15" t="str">
        <f>IF(B27&lt;&gt;"",_xlfn.CONCAT(A27,"-",B27),A27)</f>
        <v>4-Possible Reward</v>
      </c>
      <c r="E27" s="15">
        <f t="shared" si="1"/>
        <v>4</v>
      </c>
      <c r="F27" s="15"/>
      <c r="G27" s="15">
        <f>IF(F27&lt;&gt;"",_xlfn.CONCAT(E27,"-",F27),E27)</f>
        <v>4</v>
      </c>
      <c r="I27" s="15">
        <f t="shared" si="2"/>
        <v>4</v>
      </c>
      <c r="J27" s="15" t="s">
        <v>146</v>
      </c>
      <c r="K27" s="15" t="str">
        <f>IF(J27&lt;&gt;"",_xlfn.CONCAT(I27,"-",J27),I27)</f>
        <v>4-Loss of major accounts</v>
      </c>
      <c r="M27" s="15">
        <f t="shared" si="3"/>
        <v>4</v>
      </c>
      <c r="N27" s="15"/>
      <c r="O27" s="15">
        <f>IF(N27&lt;&gt;"",_xlfn.CONCAT(M27,"-",N27),M27)</f>
        <v>4</v>
      </c>
    </row>
    <row r="28" spans="1:15" x14ac:dyDescent="0.25">
      <c r="A28" s="15">
        <f t="shared" si="0"/>
        <v>5</v>
      </c>
      <c r="B28" s="15"/>
      <c r="C28" s="15">
        <f>IF(B28&lt;&gt;"",_xlfn.CONCAT(A28,"-",B28),A28)</f>
        <v>5</v>
      </c>
      <c r="E28" s="15">
        <f t="shared" si="1"/>
        <v>5</v>
      </c>
      <c r="F28" s="15" t="s">
        <v>127</v>
      </c>
      <c r="G28" s="15" t="str">
        <f>IF(F28&lt;&gt;"",_xlfn.CONCAT(E28,"-",F28),E28)</f>
        <v>5-Easy</v>
      </c>
      <c r="I28" s="15">
        <f t="shared" si="2"/>
        <v>5</v>
      </c>
      <c r="J28" s="15" t="s">
        <v>147</v>
      </c>
      <c r="K28" s="15" t="str">
        <f>IF(J28&lt;&gt;"",_xlfn.CONCAT(I28,"-",J28),I28)</f>
        <v>5-Loss of goodwill</v>
      </c>
      <c r="M28" s="15">
        <f t="shared" si="3"/>
        <v>5</v>
      </c>
      <c r="N28" s="15" t="s">
        <v>163</v>
      </c>
      <c r="O28" s="15" t="str">
        <f>IF(N28&lt;&gt;"",_xlfn.CONCAT(M28,"-",N28),M28)</f>
        <v>5-Extensive Slightly corrupt data</v>
      </c>
    </row>
    <row r="29" spans="1:15" x14ac:dyDescent="0.25">
      <c r="A29" s="15">
        <f t="shared" si="0"/>
        <v>6</v>
      </c>
      <c r="B29" s="15"/>
      <c r="C29" s="15">
        <f>IF(B29&lt;&gt;"",_xlfn.CONCAT(A29,"-",B29),A29)</f>
        <v>6</v>
      </c>
      <c r="E29" s="15">
        <f t="shared" si="1"/>
        <v>6</v>
      </c>
      <c r="F29" s="15"/>
      <c r="G29" s="15">
        <f>IF(F29&lt;&gt;"",_xlfn.CONCAT(E29,"-",F29),E29)</f>
        <v>6</v>
      </c>
      <c r="I29" s="15">
        <f t="shared" si="2"/>
        <v>6</v>
      </c>
      <c r="J29" s="15"/>
      <c r="K29" s="15">
        <f>IF(J29&lt;&gt;"",_xlfn.CONCAT(I29,"-",J29),I29)</f>
        <v>6</v>
      </c>
      <c r="M29" s="15">
        <f t="shared" si="3"/>
        <v>6</v>
      </c>
      <c r="N29" s="15"/>
      <c r="O29" s="15">
        <f>IF(N29&lt;&gt;"",_xlfn.CONCAT(M29,"-",N29),M29)</f>
        <v>6</v>
      </c>
    </row>
    <row r="30" spans="1:15" x14ac:dyDescent="0.25">
      <c r="A30" s="15">
        <f t="shared" si="0"/>
        <v>7</v>
      </c>
      <c r="B30" s="15"/>
      <c r="C30" s="15">
        <f>IF(B30&lt;&gt;"",_xlfn.CONCAT(A30,"-",B30),A30)</f>
        <v>7</v>
      </c>
      <c r="E30" s="15">
        <f t="shared" si="1"/>
        <v>7</v>
      </c>
      <c r="F30" s="15"/>
      <c r="G30" s="15">
        <f>IF(F30&lt;&gt;"",_xlfn.CONCAT(E30,"-",F30),E30)</f>
        <v>7</v>
      </c>
      <c r="I30" s="15">
        <f t="shared" si="2"/>
        <v>7</v>
      </c>
      <c r="J30" s="15"/>
      <c r="K30" s="15">
        <f>IF(J30&lt;&gt;"",_xlfn.CONCAT(I30,"-",J30),I30)</f>
        <v>7</v>
      </c>
      <c r="M30" s="15">
        <f t="shared" si="3"/>
        <v>7</v>
      </c>
      <c r="N30" s="15" t="s">
        <v>164</v>
      </c>
      <c r="O30" s="15" t="str">
        <f>IF(N30&lt;&gt;"",_xlfn.CONCAT(M30,"-",N30),M30)</f>
        <v>7-Extensive seriously corrupt data</v>
      </c>
    </row>
    <row r="31" spans="1:15" x14ac:dyDescent="0.25">
      <c r="A31" s="15">
        <f t="shared" si="0"/>
        <v>8</v>
      </c>
      <c r="B31" s="15"/>
      <c r="C31" s="15">
        <f>IF(B31&lt;&gt;"",_xlfn.CONCAT(A31,"-",B31),A31)</f>
        <v>8</v>
      </c>
      <c r="E31" s="15">
        <f t="shared" si="1"/>
        <v>8</v>
      </c>
      <c r="F31" s="15"/>
      <c r="G31" s="15">
        <f>IF(F31&lt;&gt;"",_xlfn.CONCAT(E31,"-",F31),E31)</f>
        <v>8</v>
      </c>
      <c r="I31" s="15">
        <f t="shared" si="2"/>
        <v>8</v>
      </c>
      <c r="J31" s="15"/>
      <c r="K31" s="15">
        <f>IF(J31&lt;&gt;"",_xlfn.CONCAT(I31,"-",J31),I31)</f>
        <v>8</v>
      </c>
      <c r="M31" s="15">
        <f t="shared" si="3"/>
        <v>8</v>
      </c>
      <c r="N31" s="15"/>
      <c r="O31" s="15">
        <f>IF(N31&lt;&gt;"",_xlfn.CONCAT(M31,"-",N31),M31)</f>
        <v>8</v>
      </c>
    </row>
    <row r="32" spans="1:15" x14ac:dyDescent="0.25">
      <c r="A32" s="15">
        <f t="shared" si="0"/>
        <v>9</v>
      </c>
      <c r="B32" s="15" t="s">
        <v>103</v>
      </c>
      <c r="C32" s="15" t="str">
        <f>IF(B32&lt;&gt;"",_xlfn.CONCAT(A32,"-",B32),A32)</f>
        <v>9-High Reward</v>
      </c>
      <c r="E32" s="15">
        <f t="shared" si="1"/>
        <v>9</v>
      </c>
      <c r="F32" s="15" t="s">
        <v>128</v>
      </c>
      <c r="G32" s="15" t="str">
        <f>IF(F32&lt;&gt;"",_xlfn.CONCAT(E32,"-",F32),E32)</f>
        <v>9-Automated tools exist</v>
      </c>
      <c r="I32" s="15">
        <f t="shared" si="2"/>
        <v>9</v>
      </c>
      <c r="J32" s="15" t="s">
        <v>148</v>
      </c>
      <c r="K32" s="15" t="str">
        <f>IF(J32&lt;&gt;"",_xlfn.CONCAT(I32,"-",J32),I32)</f>
        <v>9-Brand damage</v>
      </c>
      <c r="M32" s="15">
        <f t="shared" si="3"/>
        <v>9</v>
      </c>
      <c r="N32" s="15" t="s">
        <v>165</v>
      </c>
      <c r="O32" s="15" t="str">
        <f>IF(N32&lt;&gt;"",_xlfn.CONCAT(M32,"-",N32),M32)</f>
        <v>9-All data totally corrupt</v>
      </c>
    </row>
    <row r="34" spans="1:15" x14ac:dyDescent="0.25">
      <c r="A34" s="25" t="s">
        <v>71</v>
      </c>
      <c r="B34" s="26"/>
      <c r="C34" s="27"/>
      <c r="E34" s="25" t="s">
        <v>121</v>
      </c>
      <c r="F34" s="26"/>
      <c r="G34" s="27"/>
      <c r="I34" s="25" t="s">
        <v>124</v>
      </c>
      <c r="J34" s="26"/>
      <c r="K34" s="27"/>
      <c r="M34" s="25" t="s">
        <v>85</v>
      </c>
      <c r="N34" s="26"/>
      <c r="O34" s="27"/>
    </row>
    <row r="35" spans="1:15" x14ac:dyDescent="0.25">
      <c r="A35" s="24" t="s">
        <v>53</v>
      </c>
      <c r="B35" s="24" t="s">
        <v>1</v>
      </c>
      <c r="C35" s="24" t="s">
        <v>94</v>
      </c>
      <c r="E35" s="24" t="s">
        <v>53</v>
      </c>
      <c r="F35" s="24" t="s">
        <v>1</v>
      </c>
      <c r="G35" s="24" t="s">
        <v>94</v>
      </c>
      <c r="I35" s="24" t="s">
        <v>53</v>
      </c>
      <c r="J35" s="24" t="s">
        <v>1</v>
      </c>
      <c r="K35" s="24" t="s">
        <v>94</v>
      </c>
      <c r="M35" s="24" t="s">
        <v>53</v>
      </c>
      <c r="N35" s="24" t="s">
        <v>1</v>
      </c>
      <c r="O35" s="24" t="s">
        <v>94</v>
      </c>
    </row>
    <row r="36" spans="1:15" x14ac:dyDescent="0.25">
      <c r="A36" s="15">
        <v>0</v>
      </c>
      <c r="B36" s="15" t="s">
        <v>20</v>
      </c>
      <c r="C36" s="15" t="str">
        <f>IF(B36&lt;&gt;"",_xlfn.CONCAT(A36,"-",B36),A36)</f>
        <v>0-N/A</v>
      </c>
      <c r="E36" s="15">
        <v>0</v>
      </c>
      <c r="F36" s="15" t="s">
        <v>20</v>
      </c>
      <c r="G36" s="15" t="str">
        <f>IF(F36&lt;&gt;"",_xlfn.CONCAT(E36,"-",F36),E36)</f>
        <v>0-N/A</v>
      </c>
      <c r="I36" s="15">
        <v>0</v>
      </c>
      <c r="J36" s="15" t="s">
        <v>20</v>
      </c>
      <c r="K36" s="15" t="str">
        <f>IF(J36&lt;&gt;"",_xlfn.CONCAT(I36,"-",J36),I36)</f>
        <v>0-N/A</v>
      </c>
      <c r="M36" s="15">
        <v>0</v>
      </c>
      <c r="N36" s="15" t="s">
        <v>20</v>
      </c>
      <c r="O36" s="15" t="str">
        <f>IF(N36&lt;&gt;"",_xlfn.CONCAT(M36,"-",N36),M36)</f>
        <v>0-N/A</v>
      </c>
    </row>
    <row r="37" spans="1:15" x14ac:dyDescent="0.25">
      <c r="A37" s="15">
        <f t="shared" ref="A37:A45" si="4">A36+1</f>
        <v>1</v>
      </c>
      <c r="B37" s="15" t="s">
        <v>105</v>
      </c>
      <c r="C37" s="15" t="str">
        <f>IF(B37&lt;&gt;"",_xlfn.CONCAT(A37,"-",B37),A37)</f>
        <v>1-Full access or expensive resources</v>
      </c>
      <c r="E37" s="15">
        <f t="shared" ref="E37:E45" si="5">E36+1</f>
        <v>1</v>
      </c>
      <c r="F37" s="15" t="s">
        <v>138</v>
      </c>
      <c r="G37" s="15" t="str">
        <f>IF(F37&lt;&gt;"",_xlfn.CONCAT(E37,"-",F37),E37)</f>
        <v>1-Unknown</v>
      </c>
      <c r="I37" s="15">
        <f t="shared" ref="I37:I45" si="6">I36+1</f>
        <v>1</v>
      </c>
      <c r="J37" s="15"/>
      <c r="K37" s="15">
        <f>IF(J37&lt;&gt;"",_xlfn.CONCAT(I37,"-",J37),I37)</f>
        <v>1</v>
      </c>
      <c r="M37" s="15">
        <f t="shared" ref="M37:M45" si="7">M36+1</f>
        <v>1</v>
      </c>
      <c r="N37" s="15" t="s">
        <v>166</v>
      </c>
      <c r="O37" s="15" t="str">
        <f>IF(N37&lt;&gt;"",_xlfn.CONCAT(M37,"-",N37),M37)</f>
        <v>1-Minimal secondary service interruption</v>
      </c>
    </row>
    <row r="38" spans="1:15" x14ac:dyDescent="0.25">
      <c r="A38" s="15">
        <f t="shared" si="4"/>
        <v>2</v>
      </c>
      <c r="B38" s="15"/>
      <c r="C38" s="15">
        <f>IF(B38&lt;&gt;"",_xlfn.CONCAT(A38,"-",B38),A38)</f>
        <v>2</v>
      </c>
      <c r="E38" s="15">
        <f t="shared" si="5"/>
        <v>2</v>
      </c>
      <c r="F38" s="15"/>
      <c r="G38" s="15">
        <f>IF(F38&lt;&gt;"",_xlfn.CONCAT(E38,"-",F38),E38)</f>
        <v>2</v>
      </c>
      <c r="I38" s="15">
        <f t="shared" si="6"/>
        <v>2</v>
      </c>
      <c r="J38" s="15" t="s">
        <v>149</v>
      </c>
      <c r="K38" s="15" t="str">
        <f>IF(J38&lt;&gt;"",_xlfn.CONCAT(I38,"-",J38),I38)</f>
        <v>2-Minor violation</v>
      </c>
      <c r="M38" s="15">
        <f t="shared" si="7"/>
        <v>2</v>
      </c>
      <c r="N38" s="15"/>
      <c r="O38" s="15">
        <f>IF(N38&lt;&gt;"",_xlfn.CONCAT(M38,"-",N38),M38)</f>
        <v>2</v>
      </c>
    </row>
    <row r="39" spans="1:15" x14ac:dyDescent="0.25">
      <c r="A39" s="15">
        <f t="shared" si="4"/>
        <v>3</v>
      </c>
      <c r="B39" s="15"/>
      <c r="C39" s="15">
        <f>IF(B39&lt;&gt;"",_xlfn.CONCAT(A39,"-",B39),A39)</f>
        <v>3</v>
      </c>
      <c r="E39" s="15">
        <f t="shared" si="5"/>
        <v>3</v>
      </c>
      <c r="F39" s="15"/>
      <c r="G39" s="15">
        <f>IF(F39&lt;&gt;"",_xlfn.CONCAT(E39,"-",F39),E39)</f>
        <v>3</v>
      </c>
      <c r="I39" s="15">
        <f t="shared" si="6"/>
        <v>3</v>
      </c>
      <c r="J39" s="15"/>
      <c r="K39" s="15">
        <f>IF(J39&lt;&gt;"",_xlfn.CONCAT(I39,"-",J39),I39)</f>
        <v>3</v>
      </c>
      <c r="M39" s="15">
        <f t="shared" si="7"/>
        <v>3</v>
      </c>
      <c r="N39" s="15"/>
      <c r="O39" s="15">
        <f>IF(N39&lt;&gt;"",_xlfn.CONCAT(M39,"-",N39),M39)</f>
        <v>3</v>
      </c>
    </row>
    <row r="40" spans="1:15" x14ac:dyDescent="0.25">
      <c r="A40" s="15">
        <f t="shared" si="4"/>
        <v>4</v>
      </c>
      <c r="B40" s="15" t="s">
        <v>106</v>
      </c>
      <c r="C40" s="15" t="str">
        <f>IF(B40&lt;&gt;"",_xlfn.CONCAT(A40,"-",B40),A40)</f>
        <v>4-Specialised access or resources</v>
      </c>
      <c r="E40" s="15">
        <f t="shared" si="5"/>
        <v>4</v>
      </c>
      <c r="F40" s="15" t="s">
        <v>130</v>
      </c>
      <c r="G40" s="15" t="str">
        <f>IF(F40&lt;&gt;"",_xlfn.CONCAT(E40,"-",F40),E40)</f>
        <v>4-Hidden</v>
      </c>
      <c r="I40" s="15">
        <f t="shared" si="6"/>
        <v>4</v>
      </c>
      <c r="J40" s="15"/>
      <c r="K40" s="15">
        <f>IF(J40&lt;&gt;"",_xlfn.CONCAT(I40,"-",J40),I40)</f>
        <v>4</v>
      </c>
      <c r="M40" s="15">
        <f t="shared" si="7"/>
        <v>4</v>
      </c>
      <c r="N40" s="15"/>
      <c r="O40" s="15">
        <f>IF(N40&lt;&gt;"",_xlfn.CONCAT(M40,"-",N40),M40)</f>
        <v>4</v>
      </c>
    </row>
    <row r="41" spans="1:15" x14ac:dyDescent="0.25">
      <c r="A41" s="15">
        <f t="shared" si="4"/>
        <v>5</v>
      </c>
      <c r="B41" s="15"/>
      <c r="C41" s="15">
        <f>IF(B41&lt;&gt;"",_xlfn.CONCAT(A41,"-",B41),A41)</f>
        <v>5</v>
      </c>
      <c r="E41" s="15">
        <f t="shared" si="5"/>
        <v>5</v>
      </c>
      <c r="F41" s="15"/>
      <c r="G41" s="15">
        <f>IF(F41&lt;&gt;"",_xlfn.CONCAT(E41,"-",F41),E41)</f>
        <v>5</v>
      </c>
      <c r="I41" s="15">
        <f t="shared" si="6"/>
        <v>5</v>
      </c>
      <c r="J41" s="15" t="s">
        <v>150</v>
      </c>
      <c r="K41" s="15" t="str">
        <f>IF(J41&lt;&gt;"",_xlfn.CONCAT(I41,"-",J41),I41)</f>
        <v>5-Clear violation</v>
      </c>
      <c r="M41" s="15">
        <f t="shared" si="7"/>
        <v>5</v>
      </c>
      <c r="N41" s="15" t="s">
        <v>167</v>
      </c>
      <c r="O41" s="15" t="str">
        <f>IF(N41&lt;&gt;"",_xlfn.CONCAT(M41,"-",N41),M41)</f>
        <v>5-Minimal primary or extensive secondary interruption</v>
      </c>
    </row>
    <row r="42" spans="1:15" x14ac:dyDescent="0.25">
      <c r="A42" s="15">
        <f t="shared" si="4"/>
        <v>6</v>
      </c>
      <c r="B42" s="15"/>
      <c r="C42" s="15">
        <f>IF(B42&lt;&gt;"",_xlfn.CONCAT(A42,"-",B42),A42)</f>
        <v>6</v>
      </c>
      <c r="E42" s="15">
        <f t="shared" si="5"/>
        <v>6</v>
      </c>
      <c r="F42" s="15" t="s">
        <v>131</v>
      </c>
      <c r="G42" s="15" t="str">
        <f>IF(F42&lt;&gt;"",_xlfn.CONCAT(E42,"-",F42),E42)</f>
        <v>6-Obvious</v>
      </c>
      <c r="I42" s="15">
        <f t="shared" si="6"/>
        <v>6</v>
      </c>
      <c r="J42" s="15"/>
      <c r="K42" s="15">
        <f>IF(J42&lt;&gt;"",_xlfn.CONCAT(I42,"-",J42),I42)</f>
        <v>6</v>
      </c>
      <c r="M42" s="15">
        <f t="shared" si="7"/>
        <v>6</v>
      </c>
      <c r="N42" s="15"/>
      <c r="O42" s="15">
        <f>IF(N42&lt;&gt;"",_xlfn.CONCAT(M42,"-",N42),M42)</f>
        <v>6</v>
      </c>
    </row>
    <row r="43" spans="1:15" x14ac:dyDescent="0.25">
      <c r="A43" s="15">
        <f t="shared" si="4"/>
        <v>7</v>
      </c>
      <c r="B43" s="15" t="s">
        <v>107</v>
      </c>
      <c r="C43" s="15" t="str">
        <f>IF(B43&lt;&gt;"",_xlfn.CONCAT(A43,"-",B43),A43)</f>
        <v>7-Some access or resources</v>
      </c>
      <c r="E43" s="15">
        <f t="shared" si="5"/>
        <v>7</v>
      </c>
      <c r="F43" s="15"/>
      <c r="G43" s="15">
        <f>IF(F43&lt;&gt;"",_xlfn.CONCAT(E43,"-",F43),E43)</f>
        <v>7</v>
      </c>
      <c r="I43" s="15">
        <f t="shared" si="6"/>
        <v>7</v>
      </c>
      <c r="J43" s="15" t="s">
        <v>151</v>
      </c>
      <c r="K43" s="15" t="str">
        <f>IF(J43&lt;&gt;"",_xlfn.CONCAT(I43,"-",J43),I43)</f>
        <v>7-High profile violation</v>
      </c>
      <c r="M43" s="15">
        <f t="shared" si="7"/>
        <v>7</v>
      </c>
      <c r="N43" s="15" t="s">
        <v>168</v>
      </c>
      <c r="O43" s="15" t="str">
        <f>IF(N43&lt;&gt;"",_xlfn.CONCAT(M43,"-",N43),M43)</f>
        <v>7-Extensive primary services interrupted</v>
      </c>
    </row>
    <row r="44" spans="1:15" x14ac:dyDescent="0.25">
      <c r="A44" s="15">
        <f t="shared" si="4"/>
        <v>8</v>
      </c>
      <c r="B44" s="15"/>
      <c r="C44" s="15">
        <f>IF(B44&lt;&gt;"",_xlfn.CONCAT(A44,"-",B44),A44)</f>
        <v>8</v>
      </c>
      <c r="E44" s="15">
        <f t="shared" si="5"/>
        <v>8</v>
      </c>
      <c r="F44" s="15"/>
      <c r="G44" s="15">
        <f>IF(F44&lt;&gt;"",_xlfn.CONCAT(E44,"-",F44),E44)</f>
        <v>8</v>
      </c>
      <c r="I44" s="15">
        <f t="shared" si="6"/>
        <v>8</v>
      </c>
      <c r="J44" s="15"/>
      <c r="K44" s="15">
        <f>IF(J44&lt;&gt;"",_xlfn.CONCAT(I44,"-",J44),I44)</f>
        <v>8</v>
      </c>
      <c r="M44" s="15">
        <f t="shared" si="7"/>
        <v>8</v>
      </c>
      <c r="N44" s="15"/>
      <c r="O44" s="15">
        <f>IF(N44&lt;&gt;"",_xlfn.CONCAT(M44,"-",N44),M44)</f>
        <v>8</v>
      </c>
    </row>
    <row r="45" spans="1:15" x14ac:dyDescent="0.25">
      <c r="A45" s="15">
        <f t="shared" si="4"/>
        <v>9</v>
      </c>
      <c r="B45" s="15" t="s">
        <v>108</v>
      </c>
      <c r="C45" s="15" t="str">
        <f>IF(B45&lt;&gt;"",_xlfn.CONCAT(A45,"-",B45),A45)</f>
        <v>9-No access or resources</v>
      </c>
      <c r="E45" s="15">
        <f t="shared" si="5"/>
        <v>9</v>
      </c>
      <c r="F45" s="15" t="s">
        <v>132</v>
      </c>
      <c r="G45" s="15" t="str">
        <f>IF(F45&lt;&gt;"",_xlfn.CONCAT(E45,"-",F45),E45)</f>
        <v>9-Public Knowledge</v>
      </c>
      <c r="I45" s="15">
        <f t="shared" si="6"/>
        <v>9</v>
      </c>
      <c r="J45" s="15"/>
      <c r="K45" s="15">
        <f>IF(J45&lt;&gt;"",_xlfn.CONCAT(I45,"-",J45),I45)</f>
        <v>9</v>
      </c>
      <c r="M45" s="15">
        <f t="shared" si="7"/>
        <v>9</v>
      </c>
      <c r="N45" s="15" t="s">
        <v>169</v>
      </c>
      <c r="O45" s="15" t="str">
        <f>IF(N45&lt;&gt;"",_xlfn.CONCAT(M45,"-",N45),M45)</f>
        <v>9-All services lost</v>
      </c>
    </row>
    <row r="47" spans="1:15" x14ac:dyDescent="0.25">
      <c r="A47" s="25" t="s">
        <v>109</v>
      </c>
      <c r="B47" s="26"/>
      <c r="C47" s="27"/>
      <c r="E47" s="25" t="s">
        <v>137</v>
      </c>
      <c r="F47" s="26"/>
      <c r="G47" s="27"/>
      <c r="I47" s="25" t="s">
        <v>156</v>
      </c>
      <c r="J47" s="26"/>
      <c r="K47" s="27"/>
      <c r="M47" s="25" t="s">
        <v>86</v>
      </c>
      <c r="N47" s="26"/>
      <c r="O47" s="27"/>
    </row>
    <row r="48" spans="1:15" x14ac:dyDescent="0.25">
      <c r="A48" s="24" t="s">
        <v>53</v>
      </c>
      <c r="B48" s="24" t="s">
        <v>1</v>
      </c>
      <c r="C48" s="24" t="s">
        <v>94</v>
      </c>
      <c r="E48" s="24" t="s">
        <v>53</v>
      </c>
      <c r="F48" s="24" t="s">
        <v>1</v>
      </c>
      <c r="G48" s="24" t="s">
        <v>94</v>
      </c>
      <c r="I48" s="24" t="s">
        <v>53</v>
      </c>
      <c r="J48" s="24" t="s">
        <v>1</v>
      </c>
      <c r="K48" s="24" t="s">
        <v>94</v>
      </c>
      <c r="M48" s="24" t="s">
        <v>53</v>
      </c>
      <c r="N48" s="24" t="s">
        <v>1</v>
      </c>
      <c r="O48" s="24" t="s">
        <v>94</v>
      </c>
    </row>
    <row r="49" spans="1:15" x14ac:dyDescent="0.25">
      <c r="A49" s="15">
        <v>0</v>
      </c>
      <c r="B49" s="15" t="s">
        <v>20</v>
      </c>
      <c r="C49" s="15" t="str">
        <f>IF(B49&lt;&gt;"",_xlfn.CONCAT(A49,"-",B49),A49)</f>
        <v>0-N/A</v>
      </c>
      <c r="E49" s="15">
        <v>0</v>
      </c>
      <c r="F49" s="15" t="s">
        <v>20</v>
      </c>
      <c r="G49" s="15" t="str">
        <f>IF(F49&lt;&gt;"",_xlfn.CONCAT(E49,"-",F49),E49)</f>
        <v>0-N/A</v>
      </c>
      <c r="I49" s="15">
        <v>0</v>
      </c>
      <c r="J49" s="15" t="s">
        <v>20</v>
      </c>
      <c r="K49" s="15" t="str">
        <f>IF(J49&lt;&gt;"",_xlfn.CONCAT(I49,"-",J49),I49)</f>
        <v>0-N/A</v>
      </c>
      <c r="M49" s="15">
        <v>0</v>
      </c>
      <c r="N49" s="15" t="s">
        <v>20</v>
      </c>
      <c r="O49" s="15" t="str">
        <f>IF(N49&lt;&gt;"",_xlfn.CONCAT(M49,"-",N49),M49)</f>
        <v>0-N/A</v>
      </c>
    </row>
    <row r="50" spans="1:15" x14ac:dyDescent="0.25">
      <c r="A50" s="15">
        <f t="shared" ref="A50:A58" si="8">A49+1</f>
        <v>1</v>
      </c>
      <c r="B50" s="15" t="s">
        <v>204</v>
      </c>
      <c r="C50" s="15" t="str">
        <f>IF(B50&lt;&gt;"",_xlfn.CONCAT(A50,"-",B50),A50)</f>
        <v>1-Developers or system administrators</v>
      </c>
      <c r="E50" s="15">
        <f t="shared" ref="E50:E58" si="9">E49+1</f>
        <v>1</v>
      </c>
      <c r="F50" s="15" t="s">
        <v>133</v>
      </c>
      <c r="G50" s="15" t="str">
        <f>IF(F50&lt;&gt;"",_xlfn.CONCAT(E50,"-",F50),E50)</f>
        <v>1-Active Detection (Application/SIEM)</v>
      </c>
      <c r="I50" s="15">
        <f t="shared" ref="I50:I58" si="10">I49+1</f>
        <v>1</v>
      </c>
      <c r="J50" s="15"/>
      <c r="K50" s="15">
        <f>IF(J50&lt;&gt;"",_xlfn.CONCAT(I50,"-",J50),I50)</f>
        <v>1</v>
      </c>
      <c r="M50" s="15">
        <f t="shared" ref="M50:M58" si="11">M49+1</f>
        <v>1</v>
      </c>
      <c r="N50" s="15" t="s">
        <v>170</v>
      </c>
      <c r="O50" s="15" t="str">
        <f>IF(N50&lt;&gt;"",_xlfn.CONCAT(M50,"-",N50),M50)</f>
        <v>1-Fully traceable to threat actor</v>
      </c>
    </row>
    <row r="51" spans="1:15" x14ac:dyDescent="0.25">
      <c r="A51" s="15">
        <f t="shared" si="8"/>
        <v>2</v>
      </c>
      <c r="B51" s="15"/>
      <c r="C51" s="15">
        <f>IF(B51&lt;&gt;"",_xlfn.CONCAT(A51,"-",B51),A51)</f>
        <v>2</v>
      </c>
      <c r="E51" s="15">
        <f t="shared" si="9"/>
        <v>2</v>
      </c>
      <c r="F51" s="15"/>
      <c r="G51" s="15">
        <f>IF(F51&lt;&gt;"",_xlfn.CONCAT(E51,"-",F51),E51)</f>
        <v>2</v>
      </c>
      <c r="I51" s="15">
        <f t="shared" si="10"/>
        <v>2</v>
      </c>
      <c r="J51" s="15"/>
      <c r="K51" s="15">
        <f>IF(J51&lt;&gt;"",_xlfn.CONCAT(I51,"-",J51),I51)</f>
        <v>2</v>
      </c>
      <c r="M51" s="15">
        <f t="shared" si="11"/>
        <v>2</v>
      </c>
      <c r="N51" s="15"/>
      <c r="O51" s="15">
        <f>IF(N51&lt;&gt;"",_xlfn.CONCAT(M51,"-",N51),M51)</f>
        <v>2</v>
      </c>
    </row>
    <row r="52" spans="1:15" x14ac:dyDescent="0.25">
      <c r="A52" s="15">
        <f t="shared" si="8"/>
        <v>3</v>
      </c>
      <c r="B52" s="15"/>
      <c r="C52" s="15">
        <f>IF(B52&lt;&gt;"",_xlfn.CONCAT(A52,"-",B52),A52)</f>
        <v>3</v>
      </c>
      <c r="E52" s="15">
        <f t="shared" si="9"/>
        <v>3</v>
      </c>
      <c r="F52" s="15" t="s">
        <v>134</v>
      </c>
      <c r="G52" s="15" t="str">
        <f>IF(F52&lt;&gt;"",_xlfn.CONCAT(E52,"-",F52),E52)</f>
        <v>3-Logged and Reviewed</v>
      </c>
      <c r="I52" s="15">
        <f t="shared" si="10"/>
        <v>3</v>
      </c>
      <c r="J52" s="15" t="s">
        <v>152</v>
      </c>
      <c r="K52" s="15" t="str">
        <f>IF(J52&lt;&gt;"",_xlfn.CONCAT(I52,"-",J52),I52)</f>
        <v>3-One individual</v>
      </c>
      <c r="M52" s="15">
        <f t="shared" si="11"/>
        <v>3</v>
      </c>
      <c r="N52" s="15"/>
      <c r="O52" s="15">
        <f>IF(N52&lt;&gt;"",_xlfn.CONCAT(M52,"-",N52),M52)</f>
        <v>3</v>
      </c>
    </row>
    <row r="53" spans="1:15" x14ac:dyDescent="0.25">
      <c r="A53" s="15">
        <f t="shared" si="8"/>
        <v>4</v>
      </c>
      <c r="B53" s="15" t="s">
        <v>113</v>
      </c>
      <c r="C53" s="15" t="str">
        <f>IF(B53&lt;&gt;"",_xlfn.CONCAT(A53,"-",B53),A53)</f>
        <v>4-Intranet Users</v>
      </c>
      <c r="E53" s="15">
        <f t="shared" si="9"/>
        <v>4</v>
      </c>
      <c r="F53" s="15"/>
      <c r="G53" s="15">
        <f>IF(F53&lt;&gt;"",_xlfn.CONCAT(E53,"-",F53),E53)</f>
        <v>4</v>
      </c>
      <c r="I53" s="15">
        <f t="shared" si="10"/>
        <v>4</v>
      </c>
      <c r="J53" s="15"/>
      <c r="K53" s="15">
        <f>IF(J53&lt;&gt;"",_xlfn.CONCAT(I53,"-",J53),I53)</f>
        <v>4</v>
      </c>
      <c r="M53" s="15">
        <f t="shared" si="11"/>
        <v>4</v>
      </c>
      <c r="N53" s="15"/>
      <c r="O53" s="15">
        <f>IF(N53&lt;&gt;"",_xlfn.CONCAT(M53,"-",N53),M53)</f>
        <v>4</v>
      </c>
    </row>
    <row r="54" spans="1:15" x14ac:dyDescent="0.25">
      <c r="A54" s="15">
        <f t="shared" si="8"/>
        <v>5</v>
      </c>
      <c r="B54" s="15" t="s">
        <v>112</v>
      </c>
      <c r="C54" s="15" t="str">
        <f>IF(B54&lt;&gt;"",_xlfn.CONCAT(A54,"-",B54),A54)</f>
        <v>5-Partners</v>
      </c>
      <c r="E54" s="15">
        <f t="shared" si="9"/>
        <v>5</v>
      </c>
      <c r="F54" s="15"/>
      <c r="G54" s="15">
        <f>IF(F54&lt;&gt;"",_xlfn.CONCAT(E54,"-",F54),E54)</f>
        <v>5</v>
      </c>
      <c r="I54" s="15">
        <f t="shared" si="10"/>
        <v>5</v>
      </c>
      <c r="J54" s="15" t="s">
        <v>153</v>
      </c>
      <c r="K54" s="15" t="str">
        <f>IF(J54&lt;&gt;"",_xlfn.CONCAT(I54,"-",J54),I54)</f>
        <v>5-Hundreds of people</v>
      </c>
      <c r="M54" s="15">
        <f t="shared" si="11"/>
        <v>5</v>
      </c>
      <c r="N54" s="15"/>
      <c r="O54" s="15">
        <f>IF(N54&lt;&gt;"",_xlfn.CONCAT(M54,"-",N54),M54)</f>
        <v>5</v>
      </c>
    </row>
    <row r="55" spans="1:15" x14ac:dyDescent="0.25">
      <c r="A55" s="15">
        <f t="shared" si="8"/>
        <v>6</v>
      </c>
      <c r="B55" s="15" t="s">
        <v>111</v>
      </c>
      <c r="C55" s="15" t="str">
        <f>IF(B55&lt;&gt;"",_xlfn.CONCAT(A55,"-",B55),A55)</f>
        <v>6-Authenticated users</v>
      </c>
      <c r="E55" s="15">
        <f t="shared" si="9"/>
        <v>6</v>
      </c>
      <c r="F55" s="15"/>
      <c r="G55" s="15">
        <f>IF(F55&lt;&gt;"",_xlfn.CONCAT(E55,"-",F55),E55)</f>
        <v>6</v>
      </c>
      <c r="I55" s="15">
        <f t="shared" si="10"/>
        <v>6</v>
      </c>
      <c r="J55" s="15"/>
      <c r="K55" s="15">
        <f>IF(J55&lt;&gt;"",_xlfn.CONCAT(I55,"-",J55),I55)</f>
        <v>6</v>
      </c>
      <c r="M55" s="15">
        <f t="shared" si="11"/>
        <v>6</v>
      </c>
      <c r="N55" s="15"/>
      <c r="O55" s="15">
        <f>IF(N55&lt;&gt;"",_xlfn.CONCAT(M55,"-",N55),M55)</f>
        <v>6</v>
      </c>
    </row>
    <row r="56" spans="1:15" x14ac:dyDescent="0.25">
      <c r="A56" s="15">
        <f t="shared" si="8"/>
        <v>7</v>
      </c>
      <c r="B56" s="15"/>
      <c r="C56" s="15">
        <f>IF(B56&lt;&gt;"",_xlfn.CONCAT(A56,"-",B56),A56)</f>
        <v>7</v>
      </c>
      <c r="E56" s="15">
        <f t="shared" si="9"/>
        <v>7</v>
      </c>
      <c r="F56" s="15"/>
      <c r="G56" s="15">
        <f>IF(F56&lt;&gt;"",_xlfn.CONCAT(E56,"-",F56),E56)</f>
        <v>7</v>
      </c>
      <c r="I56" s="15">
        <f t="shared" si="10"/>
        <v>7</v>
      </c>
      <c r="J56" s="15" t="s">
        <v>154</v>
      </c>
      <c r="K56" s="15" t="str">
        <f>IF(J56&lt;&gt;"",_xlfn.CONCAT(I56,"-",J56),I56)</f>
        <v>7-Thousands of people</v>
      </c>
      <c r="M56" s="15">
        <f t="shared" si="11"/>
        <v>7</v>
      </c>
      <c r="N56" s="15" t="s">
        <v>171</v>
      </c>
      <c r="O56" s="15" t="str">
        <f>IF(N56&lt;&gt;"",_xlfn.CONCAT(M56,"-",N56),M56)</f>
        <v>7-Possible traceable to threat actor</v>
      </c>
    </row>
    <row r="57" spans="1:15" x14ac:dyDescent="0.25">
      <c r="A57" s="15">
        <f t="shared" si="8"/>
        <v>8</v>
      </c>
      <c r="B57" s="15"/>
      <c r="C57" s="15">
        <f>IF(B57&lt;&gt;"",_xlfn.CONCAT(A57,"-",B57),A57)</f>
        <v>8</v>
      </c>
      <c r="E57" s="15">
        <f t="shared" si="9"/>
        <v>8</v>
      </c>
      <c r="F57" s="15" t="s">
        <v>135</v>
      </c>
      <c r="G57" s="15" t="str">
        <f>IF(F57&lt;&gt;"",_xlfn.CONCAT(E57,"-",F57),E57)</f>
        <v>8-Logged without review</v>
      </c>
      <c r="I57" s="15">
        <f t="shared" si="10"/>
        <v>8</v>
      </c>
      <c r="J57" s="15"/>
      <c r="K57" s="15">
        <f>IF(J57&lt;&gt;"",_xlfn.CONCAT(I57,"-",J57),I57)</f>
        <v>8</v>
      </c>
      <c r="M57" s="15">
        <f t="shared" si="11"/>
        <v>8</v>
      </c>
      <c r="N57" s="15"/>
      <c r="O57" s="15">
        <f>IF(N57&lt;&gt;"",_xlfn.CONCAT(M57,"-",N57),M57)</f>
        <v>8</v>
      </c>
    </row>
    <row r="58" spans="1:15" x14ac:dyDescent="0.25">
      <c r="A58" s="15">
        <f t="shared" si="8"/>
        <v>9</v>
      </c>
      <c r="B58" s="15" t="s">
        <v>110</v>
      </c>
      <c r="C58" s="15" t="str">
        <f>IF(B58&lt;&gt;"",_xlfn.CONCAT(A58,"-",B58),A58)</f>
        <v>9-Anonymous internet users</v>
      </c>
      <c r="E58" s="15">
        <f t="shared" si="9"/>
        <v>9</v>
      </c>
      <c r="F58" s="15" t="s">
        <v>136</v>
      </c>
      <c r="G58" s="15" t="str">
        <f>IF(F58&lt;&gt;"",_xlfn.CONCAT(E58,"-",F58),E58)</f>
        <v>9-Not logged or monitored</v>
      </c>
      <c r="I58" s="15">
        <f t="shared" si="10"/>
        <v>9</v>
      </c>
      <c r="J58" s="15" t="s">
        <v>155</v>
      </c>
      <c r="K58" s="15" t="str">
        <f>IF(J58&lt;&gt;"",_xlfn.CONCAT(I58,"-",J58),I58)</f>
        <v>9-Millions of people</v>
      </c>
      <c r="M58" s="15">
        <f t="shared" si="11"/>
        <v>9</v>
      </c>
      <c r="N58" s="15" t="s">
        <v>172</v>
      </c>
      <c r="O58" s="15" t="str">
        <f>IF(N58&lt;&gt;"",_xlfn.CONCAT(M58,"-",N58),M58)</f>
        <v>9-Completely anonymous</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8"/>
  <sheetViews>
    <sheetView workbookViewId="0"/>
  </sheetViews>
  <sheetFormatPr defaultColWidth="12.5703125" defaultRowHeight="15" customHeight="1" x14ac:dyDescent="0.25"/>
  <cols>
    <col min="1" max="1" width="18.42578125" customWidth="1"/>
    <col min="2" max="26" width="8.5703125" customWidth="1"/>
  </cols>
  <sheetData>
    <row r="1" spans="1:1" ht="15" customHeight="1" x14ac:dyDescent="0.25">
      <c r="A1" s="13" t="s">
        <v>194</v>
      </c>
    </row>
    <row r="3" spans="1:1" ht="18.75" customHeight="1" x14ac:dyDescent="0.25">
      <c r="A3" s="5" t="s">
        <v>56</v>
      </c>
    </row>
    <row r="4" spans="1:1" ht="18.75" customHeight="1" x14ac:dyDescent="0.25">
      <c r="A4" s="4" t="s">
        <v>19</v>
      </c>
    </row>
    <row r="5" spans="1:1" ht="18.75" customHeight="1" x14ac:dyDescent="0.25">
      <c r="A5" s="4" t="s">
        <v>25</v>
      </c>
    </row>
    <row r="6" spans="1:1" ht="18.75" customHeight="1" x14ac:dyDescent="0.25">
      <c r="A6" s="4" t="s">
        <v>12</v>
      </c>
    </row>
    <row r="7" spans="1:1" ht="18.75" customHeight="1" x14ac:dyDescent="0.25">
      <c r="A7" s="4" t="s">
        <v>57</v>
      </c>
    </row>
    <row r="8" spans="1:1" ht="18.75" customHeight="1" x14ac:dyDescent="0.25">
      <c r="A8" s="2" t="s">
        <v>58</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heetViews>
  <sheetFormatPr defaultColWidth="12.5703125" defaultRowHeight="15" customHeight="1" x14ac:dyDescent="0.25"/>
  <cols>
    <col min="1" max="1" width="8.5703125" customWidth="1"/>
    <col min="2" max="2" width="17.42578125" customWidth="1"/>
    <col min="3" max="3" width="8.5703125" customWidth="1"/>
    <col min="4" max="4" width="18" customWidth="1"/>
    <col min="5" max="26" width="8.5703125" customWidth="1"/>
  </cols>
  <sheetData>
    <row r="1" spans="1:2" ht="15" customHeight="1" x14ac:dyDescent="0.25">
      <c r="A1" s="13" t="s">
        <v>193</v>
      </c>
    </row>
    <row r="3" spans="1:2" ht="18.75" customHeight="1" x14ac:dyDescent="0.25">
      <c r="A3" s="6" t="s">
        <v>53</v>
      </c>
      <c r="B3" s="6" t="s">
        <v>1</v>
      </c>
    </row>
    <row r="4" spans="1:2" ht="18.75" customHeight="1" x14ac:dyDescent="0.25">
      <c r="A4" s="1">
        <v>1</v>
      </c>
      <c r="B4" s="1" t="s">
        <v>54</v>
      </c>
    </row>
    <row r="5" spans="1:2" ht="18.75" customHeight="1" x14ac:dyDescent="0.25">
      <c r="A5" s="1">
        <v>2</v>
      </c>
      <c r="B5" s="1"/>
    </row>
    <row r="6" spans="1:2" ht="18.75" customHeight="1" x14ac:dyDescent="0.25">
      <c r="A6" s="1">
        <v>3</v>
      </c>
      <c r="B6" s="1"/>
    </row>
    <row r="7" spans="1:2" ht="18.75" customHeight="1" x14ac:dyDescent="0.25">
      <c r="A7" s="1">
        <v>4</v>
      </c>
      <c r="B7" s="1"/>
    </row>
    <row r="8" spans="1:2" ht="18.75" customHeight="1" x14ac:dyDescent="0.25">
      <c r="A8" s="1">
        <v>5</v>
      </c>
      <c r="B8" s="1"/>
    </row>
    <row r="9" spans="1:2" ht="18.75" customHeight="1" x14ac:dyDescent="0.25">
      <c r="A9" s="1">
        <v>6</v>
      </c>
      <c r="B9" s="1"/>
    </row>
    <row r="10" spans="1:2" ht="18.75" customHeight="1" x14ac:dyDescent="0.25">
      <c r="A10" s="1">
        <v>7</v>
      </c>
      <c r="B10" s="1"/>
    </row>
    <row r="11" spans="1:2" ht="18.75" customHeight="1" x14ac:dyDescent="0.25">
      <c r="A11" s="1">
        <v>8</v>
      </c>
      <c r="B11" s="1"/>
    </row>
    <row r="12" spans="1:2" ht="18.75" customHeight="1" x14ac:dyDescent="0.25">
      <c r="A12" s="1">
        <v>9</v>
      </c>
      <c r="B12" s="1"/>
    </row>
    <row r="13" spans="1:2" ht="18.75" customHeight="1" x14ac:dyDescent="0.25">
      <c r="A13" s="1">
        <v>10</v>
      </c>
      <c r="B13" s="1" t="s">
        <v>55</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Risk</vt:lpstr>
      <vt:lpstr>AssessInherent</vt:lpstr>
      <vt:lpstr>AsessResidual</vt:lpstr>
      <vt:lpstr>Assets</vt:lpstr>
      <vt:lpstr>Stakeholders</vt:lpstr>
      <vt:lpstr>lkOWASPRA</vt:lpstr>
      <vt:lpstr>lkControlType</vt:lpstr>
      <vt:lpstr>lkRating</vt:lpstr>
      <vt:lpstr>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Collins</cp:lastModifiedBy>
  <dcterms:created xsi:type="dcterms:W3CDTF">2025-02-14T22:24:11Z</dcterms:created>
  <dcterms:modified xsi:type="dcterms:W3CDTF">2025-02-15T04:49:56Z</dcterms:modified>
</cp:coreProperties>
</file>