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jdan\Desktop\Excel Week 1-2\excel-challenge\"/>
    </mc:Choice>
  </mc:AlternateContent>
  <xr:revisionPtr revIDLastSave="0" documentId="13_ncr:1_{5230D029-3736-4253-BDA0-F1861414E8D7}" xr6:coauthVersionLast="46" xr6:coauthVersionMax="46" xr10:uidLastSave="{00000000-0000-0000-0000-000000000000}"/>
  <bookViews>
    <workbookView xWindow="-120" yWindow="-120" windowWidth="20730" windowHeight="11760" xr2:uid="{00000000-000D-0000-FFFF-FFFF00000000}"/>
  </bookViews>
  <sheets>
    <sheet name="Kickstarter Campaign Data" sheetId="1" r:id="rId1"/>
    <sheet name="Outcome_ParentCat Pivot" sheetId="3" r:id="rId2"/>
    <sheet name="Outcome_SubCat Pivot" sheetId="4" r:id="rId3"/>
    <sheet name="Date_Create-Date_End Pivot" sheetId="5" r:id="rId4"/>
    <sheet name="Bonus 1" sheetId="7" r:id="rId5"/>
    <sheet name="Bonus Stat Analysis" sheetId="8" r:id="rId6"/>
    <sheet name="Sheet2" sheetId="2" state="hidden" r:id="rId7"/>
  </sheets>
  <definedNames>
    <definedName name="_xlnm._FilterDatabase" localSheetId="0" hidden="1">'Kickstarter Campaign Data'!$A$1:$T$4115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7" l="1"/>
  <c r="K7" i="8"/>
  <c r="J7" i="8"/>
  <c r="K6" i="8"/>
  <c r="J6" i="8"/>
  <c r="K5" i="8"/>
  <c r="J5" i="8"/>
  <c r="K4" i="8"/>
  <c r="J4" i="8"/>
  <c r="K3" i="8"/>
  <c r="J3" i="8"/>
  <c r="K2" i="8"/>
  <c r="J2" i="8"/>
  <c r="D13" i="7"/>
  <c r="D12" i="7"/>
  <c r="D11" i="7"/>
  <c r="D10" i="7"/>
  <c r="D9" i="7"/>
  <c r="D8" i="7"/>
  <c r="D7" i="7"/>
  <c r="D6" i="7"/>
  <c r="D5" i="7"/>
  <c r="D4" i="7"/>
  <c r="C13" i="7"/>
  <c r="C12" i="7"/>
  <c r="C11" i="7"/>
  <c r="C10" i="7"/>
  <c r="C9" i="7"/>
  <c r="C8" i="7"/>
  <c r="C7" i="7"/>
  <c r="C6" i="7"/>
  <c r="C5" i="7"/>
  <c r="C4" i="7"/>
  <c r="D3" i="7"/>
  <c r="C3" i="7"/>
  <c r="C2" i="7"/>
  <c r="B3" i="7"/>
  <c r="B4" i="7"/>
  <c r="B5" i="7"/>
  <c r="B6" i="7"/>
  <c r="B7" i="7"/>
  <c r="B8" i="7"/>
  <c r="B9" i="7"/>
  <c r="B10" i="7"/>
  <c r="B11" i="7"/>
  <c r="B12" i="7"/>
  <c r="B2" i="7"/>
  <c r="B13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8" i="7" l="1"/>
  <c r="H8" i="7" s="1"/>
  <c r="E10" i="7"/>
  <c r="G10" i="7" s="1"/>
  <c r="G8" i="7"/>
  <c r="E7" i="7"/>
  <c r="H7" i="7" s="1"/>
  <c r="E2" i="7"/>
  <c r="F2" i="7" s="1"/>
  <c r="E6" i="7"/>
  <c r="H6" i="7" s="1"/>
  <c r="E13" i="7"/>
  <c r="F13" i="7" s="1"/>
  <c r="E5" i="7"/>
  <c r="F5" i="7" s="1"/>
  <c r="E12" i="7"/>
  <c r="H12" i="7" s="1"/>
  <c r="E4" i="7"/>
  <c r="H4" i="7" s="1"/>
  <c r="E11" i="7"/>
  <c r="G11" i="7" s="1"/>
  <c r="E3" i="7"/>
  <c r="H3" i="7" s="1"/>
  <c r="F7" i="7"/>
  <c r="E9" i="7"/>
  <c r="F9" i="7" s="1"/>
  <c r="F8" i="7" l="1"/>
  <c r="H10" i="7"/>
  <c r="H5" i="7"/>
  <c r="F10" i="7"/>
  <c r="G7" i="7"/>
  <c r="G12" i="7"/>
  <c r="F6" i="7"/>
  <c r="H13" i="7"/>
  <c r="F3" i="7"/>
  <c r="G6" i="7"/>
  <c r="F4" i="7"/>
  <c r="G9" i="7"/>
  <c r="F12" i="7"/>
  <c r="G2" i="7"/>
  <c r="G4" i="7"/>
  <c r="H11" i="7"/>
  <c r="G13" i="7"/>
  <c r="F11" i="7"/>
  <c r="G5" i="7"/>
  <c r="H9" i="7"/>
  <c r="G3" i="7"/>
  <c r="H2" i="7"/>
</calcChain>
</file>

<file path=xl/sharedStrings.xml><?xml version="1.0" encoding="utf-8"?>
<sst xmlns="http://schemas.openxmlformats.org/spreadsheetml/2006/main" count="28553" uniqueCount="8409">
  <si>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</si>
  <si>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</si>
  <si>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</si>
  <si>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</si>
  <si>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</si>
  <si>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</si>
  <si>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</si>
  <si>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</si>
  <si>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</si>
  <si>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</si>
  <si>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</si>
  <si>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</si>
  <si>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</si>
  <si>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</si>
  <si>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</si>
  <si>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</si>
  <si>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</si>
  <si>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</si>
  <si>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</si>
  <si>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</si>
  <si>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</si>
  <si>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</si>
  <si>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</si>
  <si>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</si>
  <si>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</si>
  <si>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</si>
  <si>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</si>
  <si>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</si>
  <si>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</si>
  <si>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</si>
  <si>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</si>
  <si>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</si>
  <si>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</si>
  <si>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</si>
  <si>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</si>
  <si>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</si>
  <si>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</si>
  <si>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</si>
  <si>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</si>
  <si>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</si>
  <si>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</si>
  <si>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</si>
  <si>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</si>
  <si>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</si>
  <si>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</si>
  <si>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</si>
  <si>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</si>
  <si>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</si>
  <si>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</si>
  <si>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</si>
  <si>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</si>
  <si>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</si>
  <si>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</si>
  <si>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</si>
  <si>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</si>
  <si>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</si>
  <si>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</si>
  <si>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</si>
  <si>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</si>
  <si>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</si>
  <si>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</si>
  <si>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</si>
  <si>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</si>
  <si>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</si>
  <si>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</si>
  <si>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</si>
  <si>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</si>
  <si>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</si>
  <si>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</si>
  <si>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</si>
  <si>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</si>
  <si>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</si>
  <si>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</si>
  <si>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</si>
  <si>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</si>
  <si>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</si>
  <si>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</si>
  <si>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</si>
  <si>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</si>
  <si>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</si>
  <si>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</si>
  <si>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</si>
  <si>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</si>
  <si>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</si>
  <si>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</si>
  <si>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</si>
  <si>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</si>
  <si>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</si>
  <si>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</si>
  <si>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</si>
  <si>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</si>
  <si>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</si>
  <si>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</si>
  <si>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</si>
  <si>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</si>
  <si>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</si>
  <si>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</si>
  <si>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</si>
  <si>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</si>
  <si>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</si>
  <si>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</si>
  <si>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</si>
  <si>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</si>
  <si>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</si>
  <si>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</si>
  <si>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</si>
  <si>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</si>
  <si>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</si>
  <si>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</si>
  <si>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</si>
  <si>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</si>
  <si>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</si>
  <si>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</si>
  <si>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</si>
  <si>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</si>
  <si>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</si>
  <si>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</si>
  <si>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</si>
  <si>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</si>
  <si>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</si>
  <si>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</si>
  <si>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</si>
  <si>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</si>
  <si>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</si>
  <si>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</si>
  <si>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</si>
  <si>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</si>
  <si>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</si>
  <si>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</si>
  <si>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</si>
  <si>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</si>
  <si>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</si>
  <si>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</si>
  <si>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</si>
  <si>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</si>
  <si>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</si>
  <si>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</si>
  <si>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</si>
  <si>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</si>
  <si>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</si>
  <si>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</si>
  <si>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</si>
  <si>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</si>
  <si>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</si>
  <si>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</si>
  <si>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</si>
  <si>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</si>
  <si>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</si>
  <si>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</si>
  <si>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</si>
  <si>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</si>
  <si>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</si>
  <si>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</si>
  <si>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</si>
  <si>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</si>
  <si>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</si>
  <si>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</si>
  <si>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</si>
  <si>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</si>
  <si>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</si>
  <si>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</si>
  <si>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</si>
  <si>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</si>
  <si>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</si>
  <si>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</si>
  <si>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</si>
  <si>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</si>
  <si>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</si>
  <si>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</si>
  <si>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</si>
  <si>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</si>
  <si>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</si>
  <si>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</si>
  <si>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</si>
  <si>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</si>
  <si>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</si>
  <si>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</si>
  <si>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</si>
  <si>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</si>
  <si>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</si>
  <si>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</si>
  <si>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</si>
  <si>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</si>
  <si>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</si>
  <si>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</si>
  <si>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</si>
  <si>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</si>
  <si>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</si>
  <si>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</si>
  <si>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</si>
  <si>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</si>
  <si>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</si>
  <si>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</si>
  <si>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</si>
  <si>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</si>
  <si>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</si>
  <si>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</si>
  <si>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</si>
  <si>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</si>
  <si>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</si>
  <si>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</si>
  <si>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</si>
  <si>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</si>
  <si>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</si>
  <si>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</si>
  <si>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</si>
  <si>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</si>
  <si>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</si>
  <si>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</si>
  <si>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</si>
  <si>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</si>
  <si>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</si>
  <si>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</si>
  <si>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</si>
  <si>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</si>
  <si>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</si>
  <si>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</si>
  <si>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</si>
  <si>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</si>
  <si>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</si>
  <si>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</si>
  <si>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</si>
  <si>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</si>
  <si>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</si>
  <si>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</si>
  <si>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</si>
  <si>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</si>
  <si>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</si>
  <si>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</si>
  <si>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</si>
  <si>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</si>
  <si>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</si>
  <si>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</si>
  <si>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</si>
  <si>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</si>
  <si>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</si>
  <si>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</si>
  <si>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</si>
  <si>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</si>
  <si>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</si>
  <si>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</si>
  <si>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</si>
  <si>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</si>
  <si>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</si>
  <si>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</si>
  <si>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</si>
  <si>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</si>
  <si>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</si>
  <si>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</si>
  <si>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</si>
  <si>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</si>
  <si>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</si>
  <si>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</si>
  <si>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</si>
  <si>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</si>
  <si>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</si>
  <si>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</si>
  <si>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</si>
  <si>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</si>
  <si>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</si>
  <si>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</si>
  <si>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</si>
  <si>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</si>
  <si>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</si>
  <si>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</si>
  <si>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</si>
  <si>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</si>
  <si>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</si>
  <si>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</si>
  <si>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</si>
  <si>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</si>
  <si>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</si>
  <si>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</si>
  <si>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</si>
  <si>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</si>
  <si>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</si>
  <si>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</si>
  <si>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</si>
  <si>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</si>
  <si>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</si>
  <si>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</si>
  <si>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</si>
  <si>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</si>
  <si>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</si>
  <si>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</si>
  <si>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</si>
  <si>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</si>
  <si>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</si>
  <si>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</si>
  <si>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</si>
  <si>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</si>
  <si>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</si>
  <si>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</si>
  <si>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</si>
  <si>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</si>
  <si>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</si>
  <si>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</si>
  <si>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</si>
  <si>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</si>
  <si>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</si>
  <si>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</si>
  <si>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</si>
  <si>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</si>
  <si>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</si>
  <si>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</si>
  <si>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</si>
  <si>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</si>
  <si>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</si>
  <si>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</si>
  <si>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</si>
  <si>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</si>
  <si>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</si>
  <si>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</si>
  <si>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</si>
  <si>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</si>
  <si>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</si>
  <si>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</si>
  <si>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</si>
  <si>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</si>
  <si>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</si>
  <si>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</si>
  <si>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</si>
  <si>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</si>
  <si>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</si>
  <si>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</si>
  <si>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</si>
  <si>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</si>
  <si>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</si>
  <si>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</si>
  <si>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</si>
  <si>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</si>
  <si>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</si>
  <si>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</si>
  <si>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</si>
  <si>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</si>
  <si>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</si>
  <si>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</si>
  <si>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</si>
  <si>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</si>
  <si>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</si>
  <si>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</si>
  <si>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</si>
  <si>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</si>
  <si>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</si>
  <si>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</si>
  <si>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</si>
  <si>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</si>
  <si>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</si>
  <si>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</si>
  <si>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</si>
  <si>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</si>
  <si>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</si>
  <si>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</si>
  <si>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</si>
  <si>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</si>
  <si>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</si>
  <si>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</si>
  <si>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</si>
  <si>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</si>
  <si>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</si>
  <si>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</si>
  <si>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</si>
  <si>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</si>
  <si>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</si>
  <si>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</si>
  <si>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</si>
  <si>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</si>
  <si>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</si>
  <si>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</si>
  <si>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</si>
  <si>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</si>
  <si>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</si>
  <si>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</si>
  <si>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</si>
  <si>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</si>
  <si>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</si>
  <si>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</si>
  <si>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</si>
  <si>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</si>
  <si>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</si>
  <si>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</si>
  <si>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</si>
  <si>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</si>
  <si>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</si>
  <si>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</si>
  <si>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</si>
  <si>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</si>
  <si>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</si>
  <si>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</si>
  <si>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</si>
  <si>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</si>
  <si>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</si>
  <si>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</si>
  <si>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</si>
  <si>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</si>
  <si>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</si>
  <si>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</si>
  <si>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</si>
  <si>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</si>
  <si>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</si>
  <si>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</si>
  <si>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</si>
  <si>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</si>
  <si>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</si>
  <si>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</si>
  <si>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</si>
  <si>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</si>
  <si>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</si>
  <si>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</si>
  <si>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</si>
  <si>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</si>
  <si>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</si>
  <si>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</si>
  <si>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</si>
  <si>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</si>
  <si>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</si>
  <si>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</si>
  <si>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</si>
  <si>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</si>
  <si>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</si>
  <si>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</si>
  <si>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</si>
  <si>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</si>
  <si>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</si>
  <si>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</si>
  <si>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</si>
  <si>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</si>
  <si>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</si>
  <si>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</si>
  <si>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</si>
  <si>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</si>
  <si>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</si>
  <si>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</si>
  <si>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</si>
  <si>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</si>
  <si>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</si>
  <si>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</si>
  <si>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</si>
  <si>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</si>
  <si>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</si>
  <si>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</si>
  <si>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</si>
  <si>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</si>
  <si>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</si>
  <si>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</si>
  <si>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</si>
  <si>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</si>
  <si>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</si>
  <si>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</si>
  <si>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</si>
  <si>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</si>
  <si>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</si>
  <si>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</si>
  <si>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</si>
  <si>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</si>
  <si>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</si>
  <si>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</si>
  <si>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</si>
  <si>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</si>
  <si>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</si>
  <si>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</si>
  <si>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</si>
  <si>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</si>
  <si>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</si>
  <si>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</si>
  <si>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</si>
  <si>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</si>
  <si>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</si>
  <si>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</si>
  <si>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</si>
  <si>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</si>
  <si>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</si>
  <si>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</si>
  <si>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</si>
  <si>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</si>
  <si>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</si>
  <si>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</si>
  <si>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</si>
  <si>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</si>
  <si>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</si>
  <si>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</si>
  <si>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</si>
  <si>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</si>
  <si>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</si>
  <si>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</si>
  <si>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</si>
  <si>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</si>
  <si>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</si>
  <si>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</si>
  <si>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</si>
  <si>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</si>
  <si>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</si>
  <si>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</si>
  <si>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</si>
  <si>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</si>
  <si>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</si>
  <si>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</si>
  <si>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</si>
  <si>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</si>
  <si>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</si>
  <si>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</si>
  <si>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</si>
  <si>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</si>
  <si>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</si>
  <si>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</si>
  <si>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</si>
  <si>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</si>
  <si>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</si>
  <si>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</si>
  <si>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</si>
  <si>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</si>
  <si>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</si>
  <si>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</si>
  <si>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</si>
  <si>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</si>
  <si>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</si>
  <si>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</si>
  <si>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</si>
  <si>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</si>
  <si>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</si>
  <si>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</si>
  <si>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</si>
  <si>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</si>
  <si>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</si>
  <si>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</si>
  <si>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</si>
  <si>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</si>
  <si>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</si>
  <si>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</si>
  <si>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</si>
  <si>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</si>
  <si>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</si>
  <si>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</si>
  <si>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</si>
  <si>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</si>
  <si>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</si>
  <si>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</si>
  <si>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</si>
  <si>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</si>
  <si>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</si>
  <si>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</si>
  <si>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</si>
  <si>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</si>
  <si>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</si>
  <si>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</si>
  <si>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</si>
  <si>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</si>
  <si>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</si>
  <si>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</si>
  <si>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</si>
  <si>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</si>
  <si>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</si>
  <si>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</si>
  <si>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</si>
  <si>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</si>
  <si>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</si>
  <si>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</si>
  <si>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</si>
  <si>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</si>
  <si>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</si>
  <si>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</si>
  <si>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</si>
  <si>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</si>
  <si>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</si>
  <si>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</si>
  <si>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</si>
  <si>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</si>
  <si>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</si>
  <si>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</si>
  <si>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</si>
  <si>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</si>
  <si>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</si>
  <si>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</si>
  <si>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</si>
  <si>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</si>
  <si>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</si>
  <si>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</si>
  <si>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</si>
  <si>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</si>
  <si>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</si>
  <si>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</si>
  <si>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</si>
  <si>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</si>
  <si>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</si>
  <si>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</si>
  <si>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</si>
  <si>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</si>
  <si>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</si>
  <si>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</si>
  <si>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</si>
  <si>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</si>
  <si>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</si>
  <si>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</si>
  <si>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</si>
  <si>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</si>
  <si>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</si>
  <si>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</si>
  <si>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</si>
  <si>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</si>
  <si>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</si>
  <si>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</si>
  <si>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</si>
  <si>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</si>
  <si>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</si>
  <si>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</si>
  <si>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</si>
  <si>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</si>
  <si>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</si>
  <si>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</si>
  <si>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</si>
  <si>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</si>
  <si>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</si>
  <si>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</si>
  <si>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</si>
  <si>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</si>
  <si>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</si>
  <si>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</si>
  <si>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</si>
  <si>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</si>
  <si>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</si>
  <si>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</si>
  <si>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</si>
  <si>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</si>
  <si>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</si>
  <si>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</si>
  <si>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</si>
  <si>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</si>
  <si>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</si>
  <si>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</si>
  <si>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</si>
  <si>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</si>
  <si>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</si>
  <si>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</si>
  <si>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</si>
  <si>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</si>
  <si>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</si>
  <si>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</si>
  <si>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</si>
  <si>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</si>
  <si>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</si>
  <si>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</si>
  <si>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</si>
  <si>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</si>
  <si>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</si>
  <si>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</si>
  <si>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</si>
  <si>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</si>
  <si>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</si>
  <si>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</si>
  <si>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</si>
  <si>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</si>
  <si>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</si>
  <si>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</si>
  <si>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</si>
  <si>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</si>
  <si>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</si>
  <si>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</si>
  <si>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</si>
  <si>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</si>
  <si>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</si>
  <si>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</si>
  <si>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</si>
  <si>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</si>
  <si>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</si>
  <si>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</si>
  <si>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</si>
  <si>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</si>
  <si>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</si>
  <si>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</si>
  <si>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</si>
  <si>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</si>
  <si>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</si>
  <si>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</si>
  <si>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</si>
  <si>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</si>
  <si>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</si>
  <si>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</si>
  <si>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</si>
  <si>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</si>
  <si>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</si>
  <si>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</si>
  <si>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</si>
  <si>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</si>
  <si>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</si>
  <si>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</si>
  <si>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</si>
  <si>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</si>
  <si>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</si>
  <si>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</si>
  <si>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</si>
  <si>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</si>
  <si>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</si>
  <si>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</si>
  <si>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</si>
  <si>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</si>
  <si>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</si>
  <si>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</si>
  <si>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</si>
  <si>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</si>
  <si>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</si>
  <si>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</si>
  <si>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</si>
  <si>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</si>
  <si>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</si>
  <si>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</si>
  <si>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</si>
  <si>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</si>
  <si>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</si>
  <si>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</si>
  <si>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</si>
  <si>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</si>
  <si>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</si>
  <si>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</si>
  <si>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</si>
  <si>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</si>
  <si>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</si>
  <si>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</si>
  <si>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</si>
  <si>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</si>
  <si>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</si>
  <si>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</si>
  <si>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</si>
  <si>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</si>
  <si>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</si>
  <si>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</si>
  <si>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</si>
  <si>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</si>
  <si>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</si>
  <si>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</si>
  <si>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</si>
  <si>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</si>
  <si>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</si>
  <si>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</si>
  <si>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</si>
  <si>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</si>
  <si>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</si>
  <si>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</si>
  <si>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</si>
  <si>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</si>
  <si>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</si>
  <si>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</si>
  <si>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</si>
  <si>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</si>
  <si>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</si>
  <si>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</si>
  <si>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</si>
  <si>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</si>
  <si>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</si>
  <si>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</si>
  <si>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</si>
  <si>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</si>
  <si>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</si>
  <si>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</si>
  <si>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</si>
  <si>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</si>
  <si>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</si>
  <si>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</si>
  <si>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</si>
  <si>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</si>
  <si>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</si>
  <si>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</si>
  <si>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</si>
  <si>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</si>
  <si>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</si>
  <si>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</si>
  <si>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</si>
  <si>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</si>
  <si>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</si>
  <si>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</si>
  <si>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</si>
  <si>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</si>
  <si>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</si>
  <si>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</si>
  <si>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</si>
  <si>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</si>
  <si>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</si>
  <si>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</si>
  <si>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</si>
  <si>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</si>
  <si>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</si>
  <si>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</si>
  <si>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</si>
  <si>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</si>
  <si>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</si>
  <si>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</si>
  <si>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</si>
  <si>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</si>
  <si>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</si>
  <si>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</si>
  <si>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</si>
  <si>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</si>
  <si>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</si>
  <si>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</si>
  <si>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</si>
  <si>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</si>
  <si>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</si>
  <si>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</si>
  <si>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</si>
  <si>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</si>
  <si>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</si>
  <si>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</si>
  <si>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</si>
  <si>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</si>
  <si>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</si>
  <si>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</si>
  <si>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</si>
  <si>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</si>
  <si>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</si>
  <si>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</si>
  <si>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</si>
  <si>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</si>
  <si>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</si>
  <si>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</si>
  <si>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</si>
  <si>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</si>
  <si>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</si>
  <si>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</si>
  <si>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</si>
  <si>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</si>
  <si>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</si>
  <si>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</si>
  <si>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</si>
  <si>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</si>
  <si>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</si>
  <si>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</si>
  <si>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</si>
  <si>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</si>
  <si>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</si>
  <si>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</si>
  <si>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</si>
  <si>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</si>
  <si>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</si>
  <si>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</si>
  <si>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</si>
  <si>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</si>
  <si>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</si>
  <si>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</si>
  <si>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</si>
  <si>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</si>
  <si>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</si>
  <si>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</si>
  <si>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</si>
  <si>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</si>
  <si>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</si>
  <si>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</si>
  <si>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</si>
  <si>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</si>
  <si>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</si>
  <si>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</si>
  <si>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</si>
  <si>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</si>
  <si>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</si>
  <si>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</si>
  <si>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</si>
  <si>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</si>
  <si>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</si>
  <si>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</si>
  <si>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</si>
  <si>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</si>
  <si>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</si>
  <si>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</si>
  <si>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</si>
  <si>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</si>
  <si>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</si>
  <si>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</si>
  <si>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</si>
  <si>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</si>
  <si>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</si>
  <si>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</si>
  <si>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</si>
  <si>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</si>
  <si>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</si>
  <si>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</si>
  <si>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</si>
  <si>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</si>
  <si>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</si>
  <si>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</si>
  <si>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</si>
  <si>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</si>
  <si>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</si>
  <si>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</si>
  <si>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</si>
  <si>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</si>
  <si>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</si>
  <si>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</si>
  <si>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</si>
  <si>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</si>
  <si>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</si>
  <si>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</si>
  <si>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</si>
  <si>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</si>
  <si>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</si>
  <si>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</si>
  <si>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</si>
  <si>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</si>
  <si>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</si>
  <si>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</si>
  <si>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</si>
  <si>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</si>
  <si>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</si>
  <si>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</si>
  <si>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</si>
  <si>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</si>
  <si>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</si>
  <si>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</si>
  <si>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</si>
  <si>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</si>
  <si>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</si>
  <si>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</si>
  <si>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</si>
  <si>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</si>
  <si>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</si>
  <si>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</si>
  <si>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</si>
  <si>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</si>
  <si>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</si>
  <si>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</si>
  <si>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</si>
  <si>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</si>
  <si>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</si>
  <si>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</si>
  <si>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</si>
  <si>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</si>
  <si>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</si>
  <si>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</si>
  <si>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</si>
  <si>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</si>
  <si>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</si>
  <si>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</si>
  <si>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</si>
  <si>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</si>
  <si>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</si>
  <si>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</si>
  <si>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</si>
  <si>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</si>
  <si>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</si>
  <si>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</si>
  <si>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</si>
  <si>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</si>
  <si>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</si>
  <si>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</si>
  <si>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</si>
  <si>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</si>
  <si>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</si>
  <si>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</si>
  <si>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</si>
  <si>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</si>
  <si>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</si>
  <si>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</si>
  <si>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</si>
  <si>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</si>
  <si>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</si>
  <si>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</si>
  <si>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</si>
  <si>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</si>
  <si>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</si>
  <si>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</si>
  <si>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</si>
  <si>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</si>
  <si>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</si>
  <si>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</si>
  <si>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</si>
  <si>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</si>
  <si>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</si>
  <si>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</si>
  <si>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</si>
  <si>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</si>
  <si>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</si>
  <si>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</si>
  <si>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</si>
  <si>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</si>
  <si>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</si>
  <si>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</si>
  <si>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</si>
  <si>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</si>
  <si>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</si>
  <si>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</si>
  <si>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</si>
  <si>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</si>
  <si>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</si>
  <si>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</si>
  <si>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</si>
  <si>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</si>
  <si>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</si>
  <si>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</si>
  <si>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</si>
  <si>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</si>
  <si>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</si>
  <si>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</si>
  <si>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</si>
  <si>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</si>
  <si>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</si>
  <si>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</si>
  <si>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</si>
  <si>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</si>
  <si>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</si>
  <si>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</si>
  <si>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</si>
  <si>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</si>
  <si>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</si>
  <si>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</si>
  <si>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</si>
  <si>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</si>
  <si>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</si>
  <si>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</si>
  <si>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</si>
  <si>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</si>
  <si>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</si>
  <si>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</si>
  <si>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</si>
  <si>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</si>
  <si>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</si>
  <si>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</si>
  <si>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</si>
  <si>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</si>
  <si>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</si>
  <si>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</si>
  <si>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</si>
  <si>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</si>
  <si>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</si>
  <si>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</si>
  <si>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</si>
  <si>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</si>
  <si>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</si>
  <si>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</si>
  <si>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</si>
  <si>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</si>
  <si>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</si>
  <si>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</si>
  <si>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</si>
  <si>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</si>
  <si>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</si>
  <si>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</si>
  <si>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</si>
  <si>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</si>
  <si>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</si>
  <si>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</si>
  <si>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</si>
  <si>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</si>
  <si>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</si>
  <si>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</si>
  <si>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</si>
  <si>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</si>
  <si>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</si>
  <si>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</si>
  <si>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</si>
  <si>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</si>
  <si>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</si>
  <si>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</si>
  <si>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</si>
  <si>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</si>
  <si>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</si>
  <si>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</si>
  <si>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</si>
  <si>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</si>
  <si>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</si>
  <si>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</si>
  <si>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</si>
  <si>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</si>
  <si>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</si>
  <si>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</si>
  <si>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</si>
  <si>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</si>
  <si>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</si>
  <si>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</si>
  <si>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</si>
  <si>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</si>
  <si>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</si>
  <si>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</si>
  <si>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</si>
  <si>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</si>
  <si>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</si>
  <si>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</si>
  <si>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</si>
  <si>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</si>
  <si>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</si>
  <si>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</si>
  <si>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</si>
  <si>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</si>
  <si>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</si>
  <si>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</si>
  <si>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</si>
  <si>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</si>
  <si>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</si>
  <si>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</si>
  <si>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</si>
  <si>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</si>
  <si>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</si>
  <si>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</si>
  <si>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</si>
  <si>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</si>
  <si>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</si>
  <si>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</si>
  <si>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</si>
  <si>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</si>
  <si>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</si>
  <si>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</si>
  <si>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</si>
  <si>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</si>
  <si>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</si>
  <si>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</si>
  <si>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</si>
  <si>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</si>
  <si>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</si>
  <si>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</si>
  <si>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</si>
  <si>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</si>
  <si>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</si>
  <si>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</si>
  <si>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</si>
  <si>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</si>
  <si>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</si>
  <si>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</si>
  <si>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</si>
  <si>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</si>
  <si>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</si>
  <si>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</si>
  <si>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</si>
  <si>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</si>
  <si>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</si>
  <si>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</si>
  <si>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</si>
  <si>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</si>
  <si>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</si>
  <si>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</si>
  <si>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</si>
  <si>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</si>
  <si>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</si>
  <si>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</si>
  <si>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</si>
  <si>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</si>
  <si>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</si>
  <si>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</si>
  <si>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</si>
  <si>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</si>
  <si>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</si>
  <si>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</si>
  <si>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</si>
  <si>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</si>
  <si>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</si>
  <si>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</si>
  <si>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</si>
  <si>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</si>
  <si>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</si>
  <si>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</si>
  <si>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</si>
  <si>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</si>
  <si>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</si>
  <si>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</si>
  <si>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</si>
  <si>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</si>
  <si>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</si>
  <si>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</si>
  <si>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</si>
  <si>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</si>
  <si>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</si>
  <si>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</si>
  <si>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</si>
  <si>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</si>
  <si>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</si>
  <si>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</si>
  <si>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</si>
  <si>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</si>
  <si>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</si>
  <si>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</si>
  <si>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</si>
  <si>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</si>
  <si>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</si>
  <si>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</si>
  <si>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</si>
  <si>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</si>
  <si>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</si>
  <si>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</si>
  <si>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</si>
  <si>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</si>
  <si>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</si>
  <si>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</si>
  <si>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</si>
  <si>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</si>
  <si>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</si>
  <si>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</si>
  <si>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</si>
  <si>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</si>
  <si>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</si>
  <si>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</si>
  <si>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</si>
  <si>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</si>
  <si>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</si>
  <si>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</si>
  <si>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</si>
  <si>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</si>
  <si>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</si>
  <si>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</si>
  <si>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</si>
  <si>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</si>
  <si>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</si>
  <si>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</si>
  <si>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</si>
  <si>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</si>
  <si>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</si>
  <si>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</si>
  <si>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</si>
  <si>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</si>
  <si>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</si>
  <si>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</si>
  <si>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</si>
  <si>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</si>
  <si>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</si>
  <si>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</si>
  <si>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</si>
  <si>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</si>
  <si>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</si>
  <si>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</si>
  <si>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</si>
  <si>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</si>
  <si>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</si>
  <si>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</si>
  <si>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</si>
  <si>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</si>
  <si>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</si>
  <si>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</si>
  <si>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</si>
  <si>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</si>
  <si>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</si>
  <si>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</si>
  <si>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</si>
  <si>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</si>
  <si>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</si>
  <si>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</si>
  <si>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</si>
  <si>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</si>
  <si>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</si>
  <si>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</si>
  <si>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</si>
  <si>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</si>
  <si>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</si>
  <si>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</si>
  <si>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</si>
  <si>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</si>
  <si>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</si>
  <si>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</si>
  <si>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</si>
  <si>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</si>
  <si>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</si>
  <si>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</si>
  <si>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</si>
  <si>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</si>
  <si>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</si>
  <si>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</si>
  <si>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</si>
  <si>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</si>
  <si>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</si>
  <si>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</si>
  <si>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</si>
  <si>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</si>
  <si>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</si>
  <si>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</si>
  <si>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</si>
  <si>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</si>
  <si>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</si>
  <si>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</si>
  <si>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</si>
  <si>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</si>
  <si>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</si>
  <si>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</si>
  <si>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</si>
  <si>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</si>
  <si>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</si>
  <si>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</si>
  <si>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</si>
  <si>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</si>
  <si>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</si>
  <si>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</si>
  <si>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</si>
  <si>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</si>
  <si>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</si>
  <si>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</si>
  <si>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</si>
  <si>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</si>
  <si>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</si>
  <si>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</si>
  <si>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</si>
  <si>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</si>
  <si>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</si>
  <si>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</si>
  <si>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</si>
  <si>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</si>
  <si>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</si>
  <si>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</si>
  <si>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</si>
  <si>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</si>
  <si>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</si>
  <si>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</si>
  <si>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</si>
  <si>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</si>
  <si>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</si>
  <si>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</si>
  <si>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</si>
  <si>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</si>
  <si>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</si>
  <si>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</si>
  <si>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</si>
  <si>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</si>
  <si>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</si>
  <si>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</si>
  <si>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</si>
  <si>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</si>
  <si>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</si>
  <si>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</si>
  <si>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</si>
  <si>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</si>
  <si>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</si>
  <si>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</si>
  <si>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</si>
  <si>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</si>
  <si>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</si>
  <si>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</si>
  <si>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</si>
  <si>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</si>
  <si>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</si>
  <si>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</si>
  <si>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</si>
  <si>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</si>
  <si>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</si>
  <si>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</si>
  <si>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</si>
  <si>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</si>
  <si>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</si>
  <si>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</si>
  <si>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</si>
  <si>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</si>
  <si>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</si>
  <si>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</si>
  <si>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</si>
  <si>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</si>
  <si>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</si>
  <si>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</si>
  <si>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</si>
  <si>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</si>
  <si>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</si>
  <si>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</si>
  <si>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</si>
  <si>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</si>
  <si>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</si>
  <si>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</si>
  <si>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</si>
  <si>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</si>
  <si>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</si>
  <si>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</si>
  <si>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</si>
  <si>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</si>
  <si>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</si>
  <si>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</si>
  <si>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</si>
  <si>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</si>
  <si>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</si>
  <si>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</si>
  <si>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</si>
  <si>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</si>
  <si>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</si>
  <si>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</si>
  <si>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</si>
  <si>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</si>
  <si>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</si>
  <si>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</si>
  <si>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</si>
  <si>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</si>
  <si>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</si>
  <si>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</si>
  <si>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</si>
  <si>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</si>
  <si>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</si>
  <si>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</si>
  <si>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</si>
  <si>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</si>
  <si>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</si>
  <si>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</si>
  <si>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</si>
  <si>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</si>
  <si>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</si>
  <si>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</si>
  <si>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</si>
  <si>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</si>
  <si>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</si>
  <si>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</si>
  <si>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</si>
  <si>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</si>
  <si>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</si>
  <si>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</si>
  <si>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</si>
  <si>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</si>
  <si>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</si>
  <si>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</si>
  <si>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</si>
  <si>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</si>
  <si>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</si>
  <si>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</si>
  <si>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</si>
  <si>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</si>
  <si>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</si>
  <si>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</si>
  <si>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</si>
  <si>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</si>
  <si>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</si>
  <si>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</si>
  <si>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</si>
  <si>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</si>
  <si>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</si>
  <si>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</si>
  <si>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</si>
  <si>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</si>
  <si>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</si>
  <si>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</si>
  <si>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</si>
  <si>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</si>
  <si>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</si>
  <si>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</si>
  <si>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</si>
  <si>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</si>
  <si>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</si>
  <si>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</si>
  <si>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</si>
  <si>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</si>
  <si>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</si>
  <si>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</si>
  <si>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</si>
  <si>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</si>
  <si>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</si>
  <si>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</si>
  <si>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</si>
  <si>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</si>
  <si>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</si>
  <si>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</si>
  <si>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</si>
  <si>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</si>
  <si>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</si>
  <si>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</si>
  <si>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</si>
  <si>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</si>
  <si>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</si>
  <si>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</si>
  <si>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</si>
  <si>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</si>
  <si>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</si>
  <si>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</si>
  <si>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</si>
  <si>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</si>
  <si>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</si>
  <si>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</si>
  <si>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</si>
  <si>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</si>
  <si>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</si>
  <si>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</si>
  <si>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</si>
  <si>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</si>
  <si>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</si>
  <si>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</si>
  <si>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</si>
  <si>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</si>
  <si>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</si>
  <si>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</si>
  <si>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</si>
  <si>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</si>
  <si>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</si>
  <si>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</si>
  <si>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</si>
  <si>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</si>
  <si>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</si>
  <si>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</si>
  <si>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</si>
  <si>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</si>
  <si>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</si>
  <si>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</si>
  <si>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</si>
  <si>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</si>
  <si>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</si>
  <si>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</si>
  <si>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</si>
  <si>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</si>
  <si>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</si>
  <si>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</si>
  <si>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</si>
  <si>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</si>
  <si>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</si>
  <si>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</si>
  <si>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</si>
  <si>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</si>
  <si>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</si>
  <si>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</si>
  <si>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</si>
  <si>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</si>
  <si>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</si>
  <si>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</si>
  <si>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</si>
  <si>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</si>
  <si>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</si>
  <si>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</si>
  <si>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</si>
  <si>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</si>
  <si>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</si>
  <si>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</si>
  <si>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</si>
  <si>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</si>
  <si>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</si>
  <si>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</si>
  <si>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</si>
  <si>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</si>
  <si>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</si>
  <si>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</si>
  <si>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</si>
  <si>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</si>
  <si>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</si>
  <si>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</si>
  <si>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</si>
  <si>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</si>
  <si>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</si>
  <si>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</si>
  <si>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</si>
  <si>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</si>
  <si>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</si>
  <si>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</si>
  <si>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</si>
  <si>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</si>
  <si>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</si>
  <si>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</si>
  <si>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</si>
  <si>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</si>
  <si>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</si>
  <si>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</si>
  <si>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</si>
  <si>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</si>
  <si>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</si>
  <si>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</si>
  <si>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</si>
  <si>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</si>
  <si>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</si>
  <si>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</si>
  <si>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</si>
  <si>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</si>
  <si>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</si>
  <si>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</si>
  <si>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</si>
  <si>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</si>
  <si>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</si>
  <si>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</si>
  <si>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</si>
  <si>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</si>
  <si>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</si>
  <si>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</si>
  <si>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</si>
  <si>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</si>
  <si>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</si>
  <si>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</si>
  <si>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</si>
  <si>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</si>
  <si>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</si>
  <si>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</si>
  <si>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</si>
  <si>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</si>
  <si>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</si>
  <si>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</si>
  <si>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</si>
  <si>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</si>
  <si>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</si>
  <si>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</si>
  <si>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</si>
  <si>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</si>
  <si>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</si>
  <si>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</si>
  <si>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</si>
  <si>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</si>
  <si>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</si>
  <si>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</si>
  <si>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</si>
  <si>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</si>
  <si>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</si>
  <si>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</si>
  <si>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</si>
  <si>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</si>
  <si>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</si>
  <si>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</si>
  <si>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</si>
  <si>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</si>
  <si>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</si>
  <si>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</si>
  <si>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</si>
  <si>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</si>
  <si>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</si>
  <si>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</si>
  <si>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</si>
  <si>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</si>
  <si>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</si>
  <si>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</si>
  <si>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</si>
  <si>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</si>
  <si>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</si>
  <si>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</si>
  <si>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</si>
  <si>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</si>
  <si>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</si>
  <si>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</si>
  <si>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</si>
  <si>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</si>
  <si>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</si>
  <si>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</si>
  <si>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</si>
  <si>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</si>
  <si>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</si>
  <si>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</si>
  <si>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</si>
  <si>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</si>
  <si>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</si>
  <si>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</si>
  <si>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</si>
  <si>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</si>
  <si>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</si>
  <si>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</si>
  <si>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</si>
  <si>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</si>
  <si>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</si>
  <si>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</si>
  <si>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</si>
  <si>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</si>
  <si>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</si>
  <si>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</si>
  <si>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</si>
  <si>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</si>
  <si>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</si>
  <si>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</si>
  <si>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</si>
  <si>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</si>
  <si>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</si>
  <si>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</si>
  <si>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</si>
  <si>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</si>
  <si>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</si>
  <si>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</si>
  <si>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</si>
  <si>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</si>
  <si>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</si>
  <si>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</si>
  <si>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</si>
  <si>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</si>
  <si>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</si>
  <si>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</si>
  <si>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</si>
  <si>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</si>
  <si>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</si>
  <si>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</si>
  <si>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</si>
  <si>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</si>
  <si>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</si>
  <si>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</si>
  <si>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</si>
  <si>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</si>
  <si>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</si>
  <si>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</si>
  <si>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</si>
  <si>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</si>
  <si>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</si>
  <si>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</si>
  <si>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</si>
  <si>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</si>
  <si>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</si>
  <si>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</si>
  <si>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</si>
  <si>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</si>
  <si>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</si>
  <si>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</si>
  <si>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</si>
  <si>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</si>
  <si>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</si>
  <si>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</si>
  <si>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</si>
  <si>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</si>
  <si>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</si>
  <si>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</si>
  <si>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</si>
  <si>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</si>
  <si>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</si>
  <si>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</si>
  <si>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</si>
  <si>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</si>
  <si>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</si>
  <si>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</si>
  <si>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</si>
  <si>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</si>
  <si>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</si>
  <si>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</si>
  <si>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</si>
  <si>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</si>
  <si>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</si>
  <si>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</si>
  <si>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</si>
  <si>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</si>
  <si>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</si>
  <si>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</si>
  <si>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</si>
  <si>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</si>
  <si>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</si>
  <si>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</si>
  <si>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</si>
  <si>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</si>
  <si>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</si>
  <si>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</si>
  <si>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</si>
  <si>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</si>
  <si>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</si>
  <si>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</si>
  <si>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</si>
  <si>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</si>
  <si>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</si>
  <si>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</si>
  <si>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</si>
  <si>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</si>
  <si>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</si>
  <si>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</si>
  <si>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</si>
  <si>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</si>
  <si>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</si>
  <si>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</si>
  <si>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</si>
  <si>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</si>
  <si>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</si>
  <si>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</si>
  <si>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</si>
  <si>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</si>
  <si>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</si>
  <si>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</si>
  <si>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</si>
  <si>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</si>
  <si>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</si>
  <si>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</si>
  <si>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</si>
  <si>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</si>
  <si>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</si>
  <si>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</si>
  <si>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</si>
  <si>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</si>
  <si>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</si>
  <si>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</si>
  <si>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</si>
  <si>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</si>
  <si>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</si>
  <si>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</si>
  <si>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</si>
  <si>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</si>
  <si>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</si>
  <si>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</si>
  <si>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</si>
  <si>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</si>
  <si>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</si>
  <si>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</si>
  <si>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</si>
  <si>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</si>
  <si>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</si>
  <si>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</si>
  <si>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</si>
  <si>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</si>
  <si>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</si>
  <si>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</si>
  <si>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</si>
  <si>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</si>
  <si>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</si>
  <si>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</si>
  <si>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</si>
  <si>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</si>
  <si>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</si>
  <si>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</si>
  <si>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</si>
  <si>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</si>
  <si>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</si>
  <si>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</si>
  <si>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</si>
  <si>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</si>
  <si>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</si>
  <si>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</si>
  <si>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</si>
  <si>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</si>
  <si>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</si>
  <si>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</si>
  <si>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</si>
  <si>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</si>
  <si>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</si>
  <si>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</si>
  <si>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</si>
  <si>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</si>
  <si>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</si>
  <si>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</si>
  <si>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</si>
  <si>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</si>
  <si>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</si>
  <si>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</si>
  <si>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</si>
  <si>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</si>
  <si>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</si>
  <si>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</si>
  <si>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</si>
  <si>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</si>
  <si>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</si>
  <si>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</si>
  <si>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</si>
  <si>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</si>
  <si>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</si>
  <si>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</si>
  <si>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</si>
  <si>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</si>
  <si>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</si>
  <si>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</si>
  <si>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</si>
  <si>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</si>
  <si>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</si>
  <si>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</si>
  <si>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</si>
  <si>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</si>
  <si>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</si>
  <si>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</si>
  <si>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</si>
  <si>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</si>
  <si>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</si>
  <si>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</si>
  <si>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</si>
  <si>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</si>
  <si>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</si>
  <si>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</si>
  <si>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</si>
  <si>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</si>
  <si>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</si>
  <si>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</si>
  <si>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</si>
  <si>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</si>
  <si>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</si>
  <si>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</si>
  <si>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</si>
  <si>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</si>
  <si>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</si>
  <si>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</si>
  <si>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</si>
  <si>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</si>
  <si>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</si>
  <si>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</si>
  <si>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</si>
  <si>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</si>
  <si>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</si>
  <si>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</si>
  <si>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</si>
  <si>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</si>
  <si>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</si>
  <si>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</si>
  <si>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</si>
  <si>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</si>
  <si>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</si>
  <si>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</si>
  <si>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</si>
  <si>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</si>
  <si>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</si>
  <si>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</si>
  <si>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</si>
  <si>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</si>
  <si>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</si>
  <si>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</si>
  <si>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</si>
  <si>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</si>
  <si>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</si>
  <si>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</si>
  <si>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</si>
  <si>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</si>
  <si>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</si>
  <si>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</si>
  <si>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</si>
  <si>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</si>
  <si>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</si>
  <si>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</si>
  <si>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</si>
  <si>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</si>
  <si>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</si>
  <si>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</si>
  <si>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</si>
  <si>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</si>
  <si>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</si>
  <si>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</si>
  <si>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</si>
  <si>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</si>
  <si>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</si>
  <si>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</si>
  <si>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</si>
  <si>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</si>
  <si>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</si>
  <si>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</si>
  <si>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</si>
  <si>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</si>
  <si>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</si>
  <si>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</si>
  <si>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</si>
  <si>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</si>
  <si>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</si>
  <si>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</si>
  <si>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</si>
  <si>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</si>
  <si>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</si>
  <si>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</si>
  <si>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</si>
  <si>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</si>
  <si>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</si>
  <si>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</si>
  <si>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</si>
  <si>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</si>
  <si>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</si>
  <si>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</si>
  <si>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</si>
  <si>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</si>
  <si>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</si>
  <si>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</si>
  <si>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</si>
  <si>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</si>
  <si>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</si>
  <si>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</si>
  <si>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</si>
  <si>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</si>
  <si>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</si>
  <si>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</si>
  <si>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</si>
  <si>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</si>
  <si>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</si>
  <si>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</si>
  <si>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</si>
  <si>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</si>
  <si>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</si>
  <si>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</si>
  <si>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</si>
  <si>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</si>
  <si>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</si>
  <si>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</si>
  <si>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</si>
  <si>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</si>
  <si>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</si>
  <si>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</si>
  <si>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</si>
  <si>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</si>
  <si>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</si>
  <si>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</si>
  <si>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</si>
  <si>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</si>
  <si>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</si>
  <si>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</si>
  <si>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</si>
  <si>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</si>
  <si>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</si>
  <si>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</si>
  <si>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</si>
  <si>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</si>
  <si>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</si>
  <si>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</si>
  <si>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</si>
  <si>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</si>
  <si>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</si>
  <si>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</si>
  <si>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</si>
  <si>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</si>
  <si>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</si>
  <si>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</si>
  <si>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</si>
  <si>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</si>
  <si>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</si>
  <si>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</si>
  <si>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</si>
  <si>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</si>
  <si>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</si>
  <si>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</si>
  <si>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</si>
  <si>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</si>
  <si>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</si>
  <si>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</si>
  <si>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</si>
  <si>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</si>
  <si>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</si>
  <si>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</si>
  <si>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</si>
  <si>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</si>
  <si>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</si>
  <si>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</si>
  <si>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</si>
  <si>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</si>
  <si>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</si>
  <si>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</si>
  <si>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</si>
  <si>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</si>
  <si>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</si>
  <si>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</si>
  <si>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</si>
  <si>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</si>
  <si>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</si>
  <si>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</si>
  <si>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</si>
  <si>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</si>
  <si>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</si>
  <si>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</si>
  <si>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</si>
  <si>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</si>
  <si>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</si>
  <si>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</si>
  <si>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</si>
  <si>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</si>
  <si>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</si>
  <si>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</si>
  <si>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</si>
  <si>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</si>
  <si>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</si>
  <si>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</si>
  <si>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</si>
  <si>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</si>
  <si>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</si>
  <si>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</si>
  <si>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</si>
  <si>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</si>
  <si>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</si>
  <si>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</si>
  <si>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</si>
  <si>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</si>
  <si>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</si>
  <si>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</si>
  <si>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</si>
  <si>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</si>
  <si>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</si>
  <si>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</si>
  <si>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</si>
  <si>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</si>
  <si>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</si>
  <si>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</si>
  <si>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</si>
  <si>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</si>
  <si>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</si>
  <si>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</si>
  <si>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</si>
  <si>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</si>
  <si>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</si>
  <si>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</si>
  <si>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</si>
  <si>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</si>
  <si>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</si>
  <si>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</si>
  <si>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</si>
  <si>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</si>
  <si>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</si>
  <si>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</si>
  <si>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</si>
  <si>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</si>
  <si>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</si>
  <si>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</si>
  <si>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</si>
  <si>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</si>
  <si>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</si>
  <si>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</si>
  <si>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</si>
  <si>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</si>
  <si>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</si>
  <si>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</si>
  <si>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</si>
  <si>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</si>
  <si>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</si>
  <si>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</si>
  <si>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</si>
  <si>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</si>
  <si>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</si>
  <si>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</si>
  <si>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</si>
  <si>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</si>
  <si>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</si>
  <si>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</si>
  <si>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</si>
  <si>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</si>
  <si>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</si>
  <si>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</si>
  <si>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</si>
  <si>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</si>
  <si>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</si>
  <si>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</si>
  <si>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</si>
  <si>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</si>
  <si>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</si>
  <si>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</si>
  <si>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</si>
  <si>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</si>
  <si>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</si>
  <si>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</si>
  <si>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</si>
  <si>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</si>
  <si>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</si>
  <si>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</si>
  <si>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</si>
  <si>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</si>
  <si>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</si>
  <si>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</si>
  <si>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</si>
  <si>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</si>
  <si>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</si>
  <si>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</si>
  <si>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</si>
  <si>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</si>
  <si>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</si>
  <si>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</si>
  <si>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</si>
  <si>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</si>
  <si>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</si>
  <si>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</si>
  <si>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</si>
  <si>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</si>
  <si>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</si>
  <si>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</si>
  <si>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</si>
  <si>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</si>
  <si>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</si>
  <si>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</si>
  <si>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</si>
  <si>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</si>
  <si>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</si>
  <si>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</si>
  <si>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</si>
  <si>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</si>
  <si>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</si>
  <si>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</si>
  <si>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</si>
  <si>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</si>
  <si>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</si>
  <si>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</si>
  <si>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</si>
  <si>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</si>
  <si>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</si>
  <si>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</si>
  <si>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</si>
  <si>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</si>
  <si>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</si>
  <si>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</si>
  <si>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</si>
  <si>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</si>
  <si>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</si>
  <si>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</si>
  <si>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</si>
  <si>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</si>
  <si>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</si>
  <si>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</si>
  <si>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</si>
  <si>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</si>
  <si>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</si>
  <si>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</si>
  <si>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</si>
  <si>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</si>
  <si>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</si>
  <si>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</si>
  <si>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</si>
  <si>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</si>
  <si>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</si>
  <si>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</si>
  <si>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</si>
  <si>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</si>
  <si>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</si>
  <si>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</si>
  <si>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</si>
  <si>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</si>
  <si>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</si>
  <si>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</si>
  <si>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</si>
  <si>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</si>
  <si>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</si>
  <si>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</si>
  <si>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</si>
  <si>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</si>
  <si>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</si>
  <si>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</si>
  <si>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</si>
  <si>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</si>
  <si>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</si>
  <si>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</si>
  <si>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</si>
  <si>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</si>
  <si>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</si>
  <si>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</si>
  <si>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</si>
  <si>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</si>
  <si>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</si>
  <si>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</si>
  <si>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</si>
  <si>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</si>
  <si>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</si>
  <si>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</si>
  <si>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</si>
  <si>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</si>
  <si>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</si>
  <si>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</si>
  <si>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</si>
  <si>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</si>
  <si>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</si>
  <si>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</si>
  <si>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</si>
  <si>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</si>
  <si>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</si>
  <si>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</si>
  <si>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</si>
  <si>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</si>
  <si>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</si>
  <si>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</si>
  <si>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</si>
  <si>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</si>
  <si>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</si>
  <si>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</si>
  <si>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</si>
  <si>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</si>
  <si>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</si>
  <si>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</si>
  <si>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</si>
  <si>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</si>
  <si>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</si>
  <si>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</si>
  <si>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</si>
  <si>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</si>
  <si>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</si>
  <si>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</si>
  <si>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</si>
  <si>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</si>
  <si>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</si>
  <si>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</si>
  <si>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</si>
  <si>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</si>
  <si>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</si>
  <si>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</si>
  <si>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</si>
  <si>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</si>
  <si>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</si>
  <si>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</si>
  <si>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</si>
  <si>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</si>
  <si>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</si>
  <si>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</si>
  <si>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</si>
  <si>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</si>
  <si>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</si>
  <si>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</si>
  <si>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</si>
  <si>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</si>
  <si>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</si>
  <si>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</si>
  <si>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</si>
  <si>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</si>
  <si>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</si>
  <si>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</si>
  <si>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</si>
  <si>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</si>
  <si>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</si>
  <si>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</si>
  <si>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</si>
  <si>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</si>
  <si>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</si>
  <si>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</si>
  <si>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</si>
  <si>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</si>
  <si>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</si>
  <si>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</si>
  <si>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</si>
  <si>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</si>
  <si>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</si>
  <si>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</si>
  <si>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</si>
  <si>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</si>
  <si>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</si>
  <si>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</si>
  <si>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</si>
  <si>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</si>
  <si>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</si>
  <si>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</si>
  <si>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</si>
  <si>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</si>
  <si>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</si>
  <si>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</si>
  <si>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</si>
  <si>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</si>
  <si>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</si>
  <si>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</si>
  <si>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</si>
  <si>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</si>
  <si>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</si>
  <si>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</si>
  <si>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</si>
  <si>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</si>
  <si>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</si>
  <si>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</si>
  <si>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</si>
  <si>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</si>
  <si>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</si>
  <si>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</si>
  <si>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</si>
  <si>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</si>
  <si>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</si>
  <si>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</si>
  <si>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</si>
  <si>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</si>
  <si>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</si>
  <si>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</si>
  <si>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</si>
  <si>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</si>
  <si>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</si>
  <si>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</si>
  <si>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</si>
  <si>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</si>
  <si>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</si>
  <si>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</si>
  <si>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</si>
  <si>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</si>
  <si>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</si>
  <si>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</si>
  <si>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</si>
  <si>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</si>
  <si>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</si>
  <si>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</si>
  <si>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</si>
  <si>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</si>
  <si>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</si>
  <si>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</si>
  <si>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</si>
  <si>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</si>
  <si>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</si>
  <si>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</si>
  <si>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</si>
  <si>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</si>
  <si>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</si>
  <si>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</si>
  <si>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</si>
  <si>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</si>
  <si>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</si>
  <si>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</si>
  <si>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</si>
  <si>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</si>
  <si>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</si>
  <si>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</si>
  <si>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</si>
  <si>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</si>
  <si>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</si>
  <si>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</si>
  <si>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</si>
  <si>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</si>
  <si>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</si>
  <si>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</si>
  <si>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</si>
  <si>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</si>
  <si>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</si>
  <si>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</si>
  <si>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</si>
  <si>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</si>
  <si>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</si>
  <si>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</si>
  <si>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</si>
  <si>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</si>
  <si>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</si>
  <si>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</si>
  <si>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</si>
  <si>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</si>
  <si>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</si>
  <si>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</si>
  <si>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</si>
  <si>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</si>
  <si>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</si>
  <si>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</si>
  <si>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</si>
  <si>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</si>
  <si>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</si>
  <si>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</si>
  <si>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</si>
  <si>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</si>
  <si>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</si>
  <si>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</si>
  <si>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</si>
  <si>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</si>
  <si>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</si>
  <si>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</si>
  <si>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</si>
  <si>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</si>
  <si>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</si>
  <si>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</si>
  <si>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</si>
  <si>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</si>
  <si>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</si>
  <si>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</si>
  <si>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</si>
  <si>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</si>
  <si>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</si>
  <si>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</si>
  <si>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</si>
  <si>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</si>
  <si>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</si>
  <si>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</si>
  <si>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</si>
  <si>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</si>
  <si>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</si>
  <si>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</si>
  <si>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</si>
  <si>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</si>
  <si>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</si>
  <si>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</si>
  <si>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</si>
  <si>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</si>
  <si>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</si>
  <si>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</si>
  <si>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</si>
  <si>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</si>
  <si>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</si>
  <si>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</si>
  <si>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</si>
  <si>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</si>
  <si>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</si>
  <si>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</si>
  <si>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</si>
  <si>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</si>
  <si>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</si>
  <si>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</si>
  <si>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</si>
  <si>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</si>
  <si>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</si>
  <si>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</si>
  <si>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</si>
  <si>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</si>
  <si>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</si>
  <si>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</si>
  <si>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</si>
  <si>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</si>
  <si>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</si>
  <si>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</si>
  <si>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</si>
  <si>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</si>
  <si>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</si>
  <si>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</si>
  <si>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</si>
  <si>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</si>
  <si>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</si>
  <si>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</si>
  <si>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</si>
  <si>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</si>
  <si>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</si>
  <si>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</si>
  <si>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</si>
  <si>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</si>
  <si>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</si>
  <si>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</si>
  <si>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</si>
  <si>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</si>
  <si>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</si>
  <si>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</si>
  <si>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</si>
  <si>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</si>
  <si>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</si>
  <si>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</si>
  <si>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</si>
  <si>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</si>
  <si>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</si>
  <si>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</si>
  <si>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</si>
  <si>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</si>
  <si>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</si>
  <si>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</si>
  <si>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</si>
  <si>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</si>
  <si>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</si>
  <si>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</si>
  <si>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</si>
  <si>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</si>
  <si>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</si>
  <si>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</si>
  <si>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</si>
  <si>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</si>
  <si>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</si>
  <si>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</si>
  <si>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</si>
  <si>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</si>
  <si>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</si>
  <si>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</si>
  <si>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</si>
  <si>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</si>
  <si>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</si>
  <si>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</si>
  <si>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</si>
  <si>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</si>
  <si>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</si>
  <si>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</si>
  <si>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</si>
  <si>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</si>
  <si>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</si>
  <si>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</si>
  <si>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</si>
  <si>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</si>
  <si>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</si>
  <si>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</si>
  <si>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</si>
  <si>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</si>
  <si>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</si>
  <si>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</si>
  <si>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</si>
  <si>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</si>
  <si>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</si>
  <si>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</si>
  <si>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</si>
  <si>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</si>
  <si>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</si>
  <si>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</si>
  <si>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</si>
  <si>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</si>
  <si>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</si>
  <si>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</si>
  <si>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</si>
  <si>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</si>
  <si>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</si>
  <si>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</si>
  <si>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</si>
  <si>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</si>
  <si>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</si>
  <si>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</si>
  <si>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</si>
  <si>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</si>
  <si>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</si>
  <si>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</si>
  <si>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</si>
  <si>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</si>
  <si>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</si>
  <si>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</si>
  <si>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</si>
  <si>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</si>
  <si>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</si>
  <si>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</si>
  <si>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</si>
  <si>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</si>
  <si>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</si>
  <si>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</si>
  <si>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</si>
  <si>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</si>
  <si>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</si>
  <si>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</si>
  <si>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</si>
  <si>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</si>
  <si>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</si>
  <si>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</si>
  <si>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</si>
  <si>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</si>
  <si>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</si>
  <si>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</si>
  <si>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</si>
  <si>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</si>
  <si>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</si>
  <si>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</si>
  <si>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</si>
  <si>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</si>
  <si>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</si>
  <si>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</si>
  <si>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</si>
  <si>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</si>
  <si>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</si>
  <si>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</si>
  <si>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</si>
  <si>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</si>
  <si>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</si>
  <si>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</si>
  <si>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</si>
  <si>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</si>
  <si>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</si>
  <si>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</si>
  <si>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</si>
  <si>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</si>
  <si>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</si>
  <si>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</si>
  <si>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</si>
  <si>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</si>
  <si>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</si>
  <si>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</si>
  <si>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</si>
  <si>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</si>
  <si>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</si>
  <si>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</si>
  <si>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</si>
  <si>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</si>
  <si>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</si>
  <si>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</si>
  <si>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</si>
  <si>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</si>
  <si>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</si>
  <si>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</si>
  <si>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</si>
  <si>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</si>
  <si>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</si>
  <si>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</si>
  <si>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</si>
  <si>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</si>
  <si>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</si>
  <si>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</si>
  <si>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</si>
  <si>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</si>
  <si>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</si>
  <si>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</si>
  <si>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</si>
  <si>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</si>
  <si>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</si>
  <si>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</si>
  <si>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</si>
  <si>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</si>
  <si>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</si>
  <si>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</si>
  <si>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</si>
  <si>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</si>
  <si>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</si>
  <si>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</si>
  <si>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</si>
  <si>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</si>
  <si>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</si>
  <si>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</si>
  <si>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</si>
  <si>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</si>
  <si>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</si>
  <si>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</si>
  <si>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</si>
  <si>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</si>
  <si>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</si>
  <si>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</si>
  <si>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</si>
  <si>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</si>
  <si>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</si>
  <si>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</si>
  <si>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</si>
  <si>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</si>
  <si>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</si>
  <si>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</si>
  <si>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</si>
  <si>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</si>
  <si>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</si>
  <si>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</si>
  <si>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</si>
  <si>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</si>
  <si>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</si>
  <si>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</si>
  <si>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</si>
  <si>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</si>
  <si>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</si>
  <si>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</si>
  <si>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</si>
  <si>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</si>
  <si>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</si>
  <si>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</si>
  <si>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</si>
  <si>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</si>
  <si>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</si>
  <si>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</si>
  <si>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</si>
  <si>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</si>
  <si>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</si>
  <si>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</si>
  <si>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</si>
  <si>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</si>
  <si>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</si>
  <si>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</si>
  <si>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</si>
  <si>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</si>
  <si>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</si>
  <si>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</si>
  <si>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</si>
  <si>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</si>
  <si>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</si>
  <si>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</si>
  <si>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</si>
  <si>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</si>
  <si>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</si>
  <si>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</si>
  <si>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</si>
  <si>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</si>
  <si>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</si>
  <si>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</si>
  <si>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</si>
  <si>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</si>
  <si>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</si>
  <si>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</si>
  <si>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</si>
  <si>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</si>
  <si>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</si>
  <si>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</si>
  <si>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</si>
  <si>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</si>
  <si>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</si>
  <si>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</si>
  <si>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</si>
  <si>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</si>
  <si>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</si>
  <si>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</si>
  <si>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</si>
  <si>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</si>
  <si>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</si>
  <si>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</si>
  <si>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</si>
  <si>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</si>
  <si>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</si>
  <si>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</si>
  <si>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</si>
  <si>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</si>
  <si>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</si>
  <si>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</si>
  <si>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</si>
  <si>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</si>
  <si>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</si>
  <si>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</si>
  <si>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</si>
  <si>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</si>
  <si>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</si>
  <si>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</si>
  <si>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</si>
  <si>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</si>
  <si>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</si>
  <si>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</si>
  <si>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</si>
  <si>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</si>
  <si>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</si>
  <si>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</si>
  <si>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</si>
  <si>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</si>
  <si>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</si>
  <si>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</si>
  <si>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</si>
  <si>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</si>
  <si>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</si>
  <si>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</si>
  <si>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</si>
  <si>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</si>
  <si>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</si>
  <si>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</si>
  <si>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</si>
  <si>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</si>
  <si>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</si>
  <si>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</si>
  <si>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</si>
  <si>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</si>
  <si>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</si>
  <si>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</si>
  <si>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</si>
  <si>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</si>
  <si>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</si>
  <si>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</si>
  <si>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</si>
  <si>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</si>
  <si>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</si>
  <si>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</si>
  <si>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</si>
  <si>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</si>
  <si>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</si>
  <si>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</si>
  <si>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</si>
  <si>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</si>
  <si>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</si>
  <si>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</si>
  <si>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</si>
  <si>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</si>
  <si>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</si>
  <si>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</si>
  <si>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</si>
  <si>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</si>
  <si>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</si>
  <si>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</si>
  <si>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</si>
  <si>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</si>
  <si>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</si>
  <si>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</si>
  <si>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</si>
  <si>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</si>
  <si>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</si>
  <si>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</si>
  <si>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</si>
  <si>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</si>
  <si>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</si>
  <si>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</si>
  <si>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</si>
  <si>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</si>
  <si>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</si>
  <si>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</si>
  <si>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</si>
  <si>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</si>
  <si>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</si>
  <si>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</si>
  <si>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</si>
  <si>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</si>
  <si>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</si>
  <si>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</si>
  <si>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</si>
  <si>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</si>
  <si>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</si>
  <si>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</si>
  <si>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</si>
  <si>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</si>
  <si>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</si>
  <si>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</si>
  <si>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</si>
  <si>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</si>
  <si>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</si>
  <si>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</si>
  <si>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</si>
  <si>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</si>
  <si>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</si>
  <si>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</si>
  <si>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</si>
  <si>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</si>
  <si>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</si>
  <si>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</si>
  <si>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</si>
  <si>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</si>
  <si>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</si>
  <si>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</si>
  <si>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</si>
  <si>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</si>
  <si>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</si>
  <si>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</si>
  <si>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</si>
  <si>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</si>
  <si>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</si>
  <si>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</si>
  <si>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</si>
  <si>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</si>
  <si>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</si>
  <si>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</si>
  <si>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</si>
  <si>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</si>
  <si>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</si>
  <si>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</si>
  <si>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</si>
  <si>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</si>
  <si>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</si>
  <si>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</si>
  <si>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</si>
  <si>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</si>
  <si>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</si>
  <si>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</si>
  <si>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</si>
  <si>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</si>
  <si>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</si>
  <si>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</si>
  <si>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</si>
  <si>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</si>
  <si>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</si>
  <si>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</si>
  <si>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</si>
  <si>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</si>
  <si>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</si>
  <si>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</si>
  <si>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</si>
  <si>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</si>
  <si>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</si>
  <si>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</si>
  <si>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</si>
  <si>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</si>
  <si>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</si>
  <si>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</si>
  <si>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</si>
  <si>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</si>
  <si>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</si>
  <si>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</si>
  <si>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</si>
  <si>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</si>
  <si>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</si>
  <si>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</si>
  <si>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</si>
  <si>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</si>
  <si>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</si>
  <si>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</si>
  <si>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</si>
  <si>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</si>
  <si>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</si>
  <si>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</si>
  <si>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</si>
  <si>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</si>
  <si>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</si>
  <si>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</si>
  <si>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</si>
  <si>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</si>
  <si>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</si>
  <si>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</si>
  <si>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</si>
  <si>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</si>
  <si>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</si>
  <si>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</si>
  <si>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</si>
  <si>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</si>
  <si>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</si>
  <si>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</si>
  <si>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</si>
  <si>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</si>
  <si>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</si>
  <si>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</si>
  <si>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</si>
  <si>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</si>
  <si>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</si>
  <si>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</si>
  <si>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</si>
  <si>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</si>
  <si>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</si>
  <si>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</si>
  <si>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</si>
  <si>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</si>
  <si>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</si>
  <si>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</si>
  <si>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</si>
  <si>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</si>
  <si>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</si>
  <si>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</si>
  <si>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</si>
  <si>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</si>
  <si>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</si>
  <si>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</si>
  <si>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</si>
  <si>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</si>
  <si>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</si>
  <si>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</si>
  <si>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</si>
  <si>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</si>
  <si>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</si>
  <si>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</si>
  <si>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</si>
  <si>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</si>
  <si>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</si>
  <si>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</si>
  <si>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</si>
  <si>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</si>
  <si>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</si>
  <si>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</si>
  <si>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</si>
  <si>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</si>
  <si>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</si>
  <si>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</si>
  <si>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</si>
  <si>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</si>
  <si>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</si>
  <si>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</si>
  <si>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</si>
  <si>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</si>
  <si>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</si>
  <si>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</si>
  <si>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</si>
  <si>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</si>
  <si>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</si>
  <si>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</si>
  <si>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</si>
  <si>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</si>
  <si>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</si>
  <si>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</si>
  <si>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</si>
  <si>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</si>
  <si>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</si>
  <si>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</si>
  <si>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</si>
  <si>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</si>
  <si>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</si>
  <si>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</si>
  <si>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</si>
  <si>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</si>
  <si>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</si>
  <si>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</si>
  <si>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</si>
  <si>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</si>
  <si>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</si>
  <si>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</si>
  <si>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</si>
  <si>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</si>
  <si>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</si>
  <si>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</si>
  <si>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</si>
  <si>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</si>
  <si>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</si>
  <si>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</si>
  <si>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</si>
  <si>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</si>
  <si>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</si>
  <si>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</si>
  <si>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</si>
  <si>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</si>
  <si>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</si>
  <si>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</si>
  <si>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</si>
  <si>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</si>
  <si>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</si>
  <si>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</si>
  <si>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</si>
  <si>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</si>
  <si>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</si>
  <si>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</si>
  <si>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</si>
  <si>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</si>
  <si>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</si>
  <si>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</si>
  <si>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</si>
  <si>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</si>
  <si>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</si>
  <si>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</si>
  <si>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</si>
  <si>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</si>
  <si>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</si>
  <si>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</si>
  <si>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</si>
  <si>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</si>
  <si>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</si>
  <si>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</si>
  <si>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</si>
  <si>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</si>
  <si>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</si>
  <si>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</si>
  <si>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</si>
  <si>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</si>
  <si>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</si>
  <si>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</si>
  <si>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</si>
  <si>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</si>
  <si>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</si>
  <si>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</si>
  <si>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</si>
  <si>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</si>
  <si>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</si>
  <si>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</si>
  <si>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</si>
  <si>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</si>
  <si>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</si>
  <si>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</si>
  <si>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</si>
  <si>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</si>
  <si>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</si>
  <si>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</si>
  <si>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</si>
  <si>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</si>
  <si>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</si>
  <si>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</si>
  <si>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</si>
  <si>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</si>
  <si>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</si>
  <si>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</si>
  <si>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</si>
  <si>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</si>
  <si>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</si>
  <si>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</si>
  <si>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</si>
  <si>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</si>
  <si>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</si>
  <si>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</si>
  <si>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</si>
  <si>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</si>
  <si>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</si>
  <si>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</si>
  <si>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</si>
  <si>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</si>
  <si>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</si>
  <si>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</si>
  <si>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</si>
  <si>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</si>
  <si>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</si>
  <si>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</si>
  <si>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</si>
  <si>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</si>
  <si>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</si>
  <si>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</si>
  <si>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</si>
  <si>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</si>
  <si>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</si>
  <si>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</si>
  <si>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</si>
  <si>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</si>
  <si>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</si>
  <si>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</si>
  <si>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</si>
  <si>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</si>
  <si>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</si>
  <si>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</si>
  <si>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</si>
  <si>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</si>
  <si>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</si>
  <si>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</si>
  <si>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</si>
  <si>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</si>
  <si>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</si>
  <si>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</si>
  <si>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</si>
  <si>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</si>
  <si>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</si>
  <si>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</si>
  <si>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</si>
  <si>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</si>
  <si>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</si>
  <si>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</si>
  <si>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</si>
  <si>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</si>
  <si>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</si>
  <si>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</si>
  <si>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</si>
  <si>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</si>
  <si>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</si>
  <si>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</si>
  <si>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</si>
  <si>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</si>
  <si>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</si>
  <si>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</si>
  <si>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</si>
  <si>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</si>
  <si>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</si>
  <si>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</si>
  <si>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</si>
  <si>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</si>
  <si>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</si>
  <si>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</si>
  <si>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</si>
  <si>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</si>
  <si>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</si>
  <si>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</si>
  <si>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</si>
  <si>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</si>
  <si>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</si>
  <si>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</si>
  <si>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</si>
  <si>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</si>
  <si>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</si>
  <si>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</si>
  <si>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</si>
  <si>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</si>
  <si>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</si>
  <si>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</si>
  <si>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</si>
  <si>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</si>
  <si>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</si>
  <si>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</si>
  <si>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</si>
  <si>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</si>
  <si>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</si>
  <si>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</si>
  <si>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</si>
  <si>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</si>
  <si>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</si>
  <si>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</si>
  <si>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</si>
  <si>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</si>
  <si>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</si>
  <si>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</si>
  <si>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</si>
  <si>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</si>
  <si>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</si>
  <si>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</si>
  <si>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</si>
  <si>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</si>
  <si>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</si>
  <si>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</si>
  <si>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</si>
  <si>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</si>
  <si>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</si>
  <si>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</si>
  <si>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</si>
  <si>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</si>
  <si>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</si>
  <si>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</si>
  <si>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</si>
  <si>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</si>
  <si>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</si>
  <si>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</si>
  <si>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</si>
  <si>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</si>
  <si>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</si>
  <si>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</si>
  <si>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</si>
  <si>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</si>
  <si>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</si>
  <si>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</si>
  <si>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</si>
  <si>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</si>
  <si>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</si>
  <si>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</si>
  <si>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</si>
  <si>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</si>
  <si>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</si>
  <si>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</si>
  <si>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</si>
  <si>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</si>
  <si>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</si>
  <si>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</si>
  <si>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</si>
  <si>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</si>
  <si>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</si>
  <si>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</si>
  <si>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</si>
  <si>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</si>
  <si>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</si>
  <si>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</si>
  <si>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</si>
  <si>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</si>
  <si>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</si>
  <si>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</si>
  <si>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</si>
  <si>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</si>
  <si>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</si>
  <si>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</si>
  <si>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</si>
  <si>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</si>
  <si>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</si>
  <si>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</si>
  <si>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</si>
  <si>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</si>
  <si>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</si>
  <si>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</si>
  <si>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</si>
  <si>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</si>
  <si>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</si>
  <si>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</si>
  <si>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</si>
  <si>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</si>
  <si>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</si>
  <si>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</si>
  <si>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</si>
  <si>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</si>
  <si>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</si>
  <si>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</si>
  <si>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</si>
  <si>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</si>
  <si>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</si>
  <si>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</si>
  <si>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</si>
  <si>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</si>
  <si>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</si>
  <si>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</si>
  <si>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</si>
  <si>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</si>
  <si>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</si>
  <si>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</si>
  <si>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</si>
  <si>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</si>
  <si>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</si>
  <si>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</si>
  <si>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</si>
  <si>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</si>
  <si>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</si>
  <si>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</si>
  <si>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</si>
  <si>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</si>
  <si>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</si>
  <si>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</si>
  <si>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</si>
  <si>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</si>
  <si>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</si>
  <si>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</si>
  <si>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</si>
  <si>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</si>
  <si>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</si>
  <si>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</si>
  <si>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</si>
  <si>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</si>
  <si>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</si>
  <si>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</si>
  <si>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</si>
  <si>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</si>
  <si>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</si>
  <si>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</si>
  <si>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</si>
  <si>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</si>
  <si>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</si>
  <si>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</si>
  <si>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</si>
  <si>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</si>
  <si>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</si>
  <si>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</si>
  <si>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</si>
  <si>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</si>
  <si>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</si>
  <si>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</si>
  <si>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</si>
  <si>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</si>
  <si>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</si>
  <si>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</si>
  <si>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</si>
  <si>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</si>
  <si>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</si>
  <si>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</si>
  <si>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</si>
  <si>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</si>
  <si>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</si>
  <si>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</si>
  <si>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</si>
  <si>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</si>
  <si>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</si>
  <si>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</si>
  <si>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</si>
  <si>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</si>
  <si>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</si>
  <si>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</si>
  <si>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</si>
  <si>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</si>
  <si>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</si>
  <si>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</si>
  <si>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</si>
  <si>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</si>
  <si>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</si>
  <si>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</si>
  <si>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</si>
  <si>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</si>
  <si>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</si>
  <si>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</si>
  <si>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</si>
  <si>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</si>
  <si>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</si>
  <si>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</si>
  <si>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</si>
  <si>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</si>
  <si>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</si>
  <si>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</si>
  <si>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</si>
  <si>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</si>
  <si>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</si>
  <si>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</si>
  <si>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</si>
  <si>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</si>
  <si>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</si>
  <si>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</si>
  <si>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</si>
  <si>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</si>
  <si>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</si>
  <si>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</si>
  <si>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</si>
  <si>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</si>
  <si>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</si>
  <si>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</si>
  <si>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</si>
  <si>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</si>
  <si>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</si>
  <si>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</si>
  <si>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</si>
  <si>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</si>
  <si>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</si>
  <si>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</si>
  <si>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</si>
  <si>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</si>
  <si>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</si>
  <si>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</si>
  <si>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</si>
  <si>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</si>
  <si>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</si>
  <si>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</si>
  <si>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</si>
  <si>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</si>
  <si>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</si>
  <si>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</si>
  <si>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</si>
  <si>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</si>
  <si>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</si>
  <si>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</si>
  <si>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</si>
  <si>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</si>
  <si>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</si>
  <si>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</si>
  <si>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</si>
  <si>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</si>
  <si>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</si>
  <si>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</si>
  <si>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</si>
  <si>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</si>
  <si>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</si>
  <si>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</si>
  <si>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</si>
  <si>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</si>
  <si>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</si>
  <si>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</si>
  <si>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</si>
  <si>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</si>
  <si>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</si>
  <si>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</si>
  <si>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</si>
  <si>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</si>
  <si>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</si>
  <si>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</si>
  <si>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</si>
  <si>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</si>
  <si>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</si>
  <si>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</si>
  <si>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</si>
  <si>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</si>
  <si>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</si>
  <si>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</si>
  <si>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</si>
  <si>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</si>
  <si>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</si>
  <si>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</si>
  <si>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</si>
  <si>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</si>
  <si>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</si>
  <si>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</si>
  <si>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</si>
  <si>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</si>
  <si>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</si>
  <si>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</si>
  <si>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</si>
  <si>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</si>
  <si>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</si>
  <si>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</si>
  <si>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</si>
  <si>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</si>
  <si>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</si>
  <si>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</si>
  <si>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</si>
  <si>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</si>
  <si>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</si>
  <si>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</si>
  <si>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</si>
  <si>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</si>
  <si>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</si>
  <si>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</si>
  <si>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</si>
  <si>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</si>
  <si>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</si>
  <si>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</si>
  <si>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</si>
  <si>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</si>
  <si>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</si>
  <si>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</si>
  <si>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</si>
  <si>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</si>
  <si>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</si>
  <si>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</si>
  <si>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</si>
  <si>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</si>
  <si>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</si>
  <si>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</si>
  <si>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</si>
  <si>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</si>
  <si>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</si>
  <si>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</si>
  <si>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</si>
  <si>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</si>
  <si>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</si>
  <si>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</si>
  <si>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</si>
  <si>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</si>
  <si>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</si>
  <si>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</si>
  <si>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</si>
  <si>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</si>
  <si>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</si>
  <si>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</si>
  <si>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</si>
  <si>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</si>
  <si>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</si>
  <si>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</si>
  <si>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</si>
  <si>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</si>
  <si>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</si>
  <si>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</si>
  <si>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</si>
  <si>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</si>
  <si>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</si>
  <si>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</si>
  <si>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</si>
  <si>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</si>
  <si>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</si>
  <si>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</si>
  <si>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</si>
  <si>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</si>
  <si>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</si>
  <si>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</si>
  <si>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</si>
  <si>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</si>
  <si>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</si>
  <si>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</si>
  <si>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</si>
  <si>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</si>
  <si>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</si>
  <si>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</si>
  <si>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</si>
  <si>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</si>
  <si>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</si>
  <si>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</si>
  <si>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</si>
  <si>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</si>
  <si>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</si>
  <si>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</si>
  <si>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</si>
  <si>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</si>
  <si>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</si>
  <si>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</si>
  <si>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</si>
  <si>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</si>
  <si>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</si>
  <si>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</si>
  <si>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</si>
  <si>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</si>
  <si>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</si>
  <si>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</si>
  <si>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</si>
  <si>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</si>
  <si>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</si>
  <si>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</si>
  <si>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</si>
  <si>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</si>
  <si>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</si>
  <si>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</si>
  <si>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</si>
  <si>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</si>
  <si>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</si>
  <si>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</si>
  <si>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</si>
  <si>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</si>
  <si>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</si>
  <si>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</si>
  <si>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</si>
  <si>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</si>
  <si>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</si>
  <si>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</si>
  <si>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</si>
  <si>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</si>
  <si>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</si>
  <si>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</si>
  <si>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</si>
  <si>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</si>
  <si>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</si>
  <si>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</si>
  <si>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</si>
  <si>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</si>
  <si>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</si>
  <si>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</si>
  <si>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</si>
  <si>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</si>
  <si>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</si>
  <si>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</si>
  <si>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</si>
  <si>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</si>
  <si>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</si>
  <si>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</si>
  <si>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</si>
  <si>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</si>
  <si>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</si>
  <si>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</si>
  <si>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</si>
  <si>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</si>
  <si>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</si>
  <si>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</si>
  <si>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</si>
  <si>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</si>
  <si>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</si>
  <si>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</si>
  <si>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</si>
  <si>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</si>
  <si>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</si>
  <si>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</si>
  <si>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</si>
  <si>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</si>
  <si>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</si>
  <si>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</si>
  <si>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</si>
  <si>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</si>
  <si>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</si>
  <si>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</si>
  <si>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</si>
  <si>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</si>
  <si>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</si>
  <si>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</si>
  <si>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</si>
  <si>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</si>
  <si>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</si>
  <si>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</si>
  <si>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</si>
  <si>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</si>
  <si>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</si>
  <si>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</si>
  <si>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</si>
  <si>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</si>
  <si>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</si>
  <si>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</si>
  <si>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</si>
  <si>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</si>
  <si>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</si>
  <si>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</si>
  <si>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</si>
  <si>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</si>
  <si>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</si>
  <si>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</si>
  <si>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</si>
  <si>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</si>
  <si>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</si>
  <si>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</si>
  <si>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</si>
  <si>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</si>
  <si>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</si>
  <si>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</si>
  <si>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</si>
  <si>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</si>
  <si>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</si>
  <si>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</si>
  <si>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</si>
  <si>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</si>
  <si>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</si>
  <si>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</si>
  <si>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</si>
  <si>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</si>
  <si>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</si>
  <si>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</si>
  <si>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</si>
  <si>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</si>
  <si>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</si>
  <si>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</si>
  <si>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</si>
  <si>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</si>
  <si>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</si>
  <si>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</si>
  <si>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</si>
  <si>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</si>
  <si>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</si>
  <si>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</si>
  <si>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</si>
  <si>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</si>
  <si>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</si>
  <si>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</si>
  <si>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</si>
  <si>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</si>
  <si>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</si>
  <si>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</si>
  <si>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</si>
  <si>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</si>
  <si>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</si>
  <si>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</si>
  <si>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</si>
  <si>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</si>
  <si>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</si>
  <si>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</si>
  <si>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</si>
  <si>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</si>
  <si>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</si>
  <si>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</si>
  <si>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</si>
  <si>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</si>
  <si>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</si>
  <si>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</si>
  <si>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</si>
  <si>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</si>
  <si>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</si>
  <si>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</si>
  <si>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</si>
  <si>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</si>
  <si>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</si>
  <si>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</si>
  <si>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</si>
  <si>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</si>
  <si>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</si>
  <si>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</si>
  <si>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</si>
  <si>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</si>
  <si>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</si>
  <si>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</si>
  <si>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</si>
  <si>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</si>
  <si>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</si>
  <si>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</si>
  <si>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</si>
  <si>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</si>
  <si>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</si>
  <si>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</si>
  <si>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</si>
  <si>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</si>
  <si>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</si>
  <si>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</si>
  <si>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</si>
  <si>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</si>
  <si>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</si>
  <si>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</si>
  <si>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</si>
  <si>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</si>
  <si>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</si>
  <si>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</si>
  <si>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</si>
  <si>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</si>
  <si>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</si>
  <si>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</si>
  <si>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</si>
  <si>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</si>
  <si>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</si>
  <si>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</si>
  <si>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</si>
  <si>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</si>
  <si>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</si>
  <si>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</si>
  <si>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</si>
  <si>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</si>
  <si>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</si>
  <si>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</si>
  <si>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</si>
  <si>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</si>
  <si>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</si>
  <si>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</si>
  <si>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</si>
  <si>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</si>
  <si>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</si>
  <si>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</si>
  <si>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</si>
  <si>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</si>
  <si>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</si>
  <si>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</si>
  <si>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</si>
  <si>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</si>
  <si>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</si>
  <si>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</si>
  <si>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</si>
  <si>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</si>
  <si>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</si>
  <si>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</si>
  <si>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</si>
  <si>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</si>
  <si>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</si>
  <si>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</si>
  <si>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</si>
  <si>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</si>
  <si>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</si>
  <si>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</si>
  <si>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</si>
  <si>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</si>
  <si>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</si>
  <si>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</si>
  <si>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</si>
  <si>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</si>
  <si>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</si>
  <si>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</si>
  <si>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</si>
  <si>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</si>
  <si>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</si>
  <si>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</si>
  <si>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</si>
  <si>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</si>
  <si>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</si>
  <si>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</si>
  <si>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</si>
  <si>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</si>
  <si>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</si>
  <si>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</si>
  <si>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</si>
  <si>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</si>
  <si>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</si>
  <si>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</si>
  <si>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</si>
  <si>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</si>
  <si>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</si>
  <si>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</si>
  <si>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</si>
  <si>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</si>
  <si>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</si>
  <si>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</si>
  <si>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</si>
  <si>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</si>
  <si>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</si>
  <si>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</si>
  <si>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</si>
  <si>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</si>
  <si>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</si>
  <si>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</si>
  <si>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</si>
  <si>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</si>
  <si>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</si>
  <si>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</si>
  <si>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</si>
  <si>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</si>
  <si>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</si>
  <si>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</si>
  <si>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</si>
  <si>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</si>
  <si>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</si>
  <si>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</si>
  <si>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</si>
  <si>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</si>
  <si>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</si>
  <si>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</si>
  <si>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</si>
  <si>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</si>
  <si>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</si>
  <si>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</si>
  <si>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</si>
  <si>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</si>
  <si>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</si>
  <si>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</si>
  <si>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</si>
  <si>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</si>
  <si>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</si>
  <si>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</si>
  <si>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</si>
  <si>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</si>
  <si>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</si>
  <si>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</si>
  <si>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</si>
  <si>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</si>
  <si>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</si>
  <si>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</si>
  <si>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</si>
  <si>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</si>
  <si>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</si>
  <si>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</si>
  <si>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</si>
  <si>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</si>
  <si>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</si>
  <si>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</si>
  <si>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</si>
  <si>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</si>
  <si>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</si>
  <si>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</si>
  <si>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</si>
  <si>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</si>
  <si>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</si>
  <si>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</si>
  <si>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</si>
  <si>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</si>
  <si>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</si>
  <si>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</si>
  <si>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</si>
  <si>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</si>
  <si>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</si>
  <si>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</si>
  <si>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</si>
  <si>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</si>
  <si>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</si>
  <si>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</si>
  <si>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</si>
  <si>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</si>
  <si>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</si>
  <si>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</si>
  <si>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</si>
  <si>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</si>
  <si>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</si>
  <si>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</si>
  <si>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</si>
  <si>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</si>
  <si>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</si>
  <si>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</si>
  <si>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</si>
  <si>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</si>
  <si>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</si>
  <si>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</si>
  <si>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</si>
  <si>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</si>
  <si>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</si>
  <si>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</si>
  <si>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</si>
  <si>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</si>
  <si>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</si>
  <si>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</si>
  <si>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</si>
  <si>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</si>
  <si>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</si>
  <si>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</si>
  <si>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</si>
  <si>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</si>
  <si>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</si>
  <si>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</si>
  <si>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</si>
  <si>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</si>
  <si>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</si>
  <si>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</si>
  <si>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</si>
  <si>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</si>
  <si>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</si>
  <si>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</si>
  <si>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</si>
  <si>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</si>
  <si>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</si>
  <si>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</si>
  <si>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</si>
  <si>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</si>
  <si>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</si>
  <si>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</si>
  <si>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</si>
  <si>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</si>
  <si>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</si>
  <si>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</si>
  <si>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</si>
  <si>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</si>
  <si>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</si>
  <si>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</si>
  <si>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</si>
  <si>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</si>
  <si>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</si>
  <si>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</si>
  <si>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</si>
  <si>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</si>
  <si>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</si>
  <si>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</si>
  <si>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</si>
  <si>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</si>
  <si>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</si>
  <si>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</si>
  <si>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</si>
  <si>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</si>
  <si>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</si>
  <si>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</si>
  <si>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</si>
  <si>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</si>
  <si>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</si>
  <si>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</si>
  <si>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</si>
  <si>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</si>
  <si>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</si>
  <si>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</si>
  <si>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</si>
  <si>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</si>
  <si>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</si>
  <si>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</si>
  <si>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</si>
  <si>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</si>
  <si>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</si>
  <si>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</si>
  <si>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</si>
  <si>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</si>
  <si>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</si>
  <si>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</si>
  <si>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</si>
  <si>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</si>
  <si>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</si>
  <si>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</si>
  <si>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</si>
  <si>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</si>
  <si>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</si>
  <si>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</si>
  <si>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</si>
  <si>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</si>
  <si>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</si>
  <si>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</si>
  <si>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</si>
  <si>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</si>
  <si>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</si>
  <si>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</si>
  <si>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</si>
  <si>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</si>
  <si>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</si>
  <si>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</si>
  <si>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</si>
  <si>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</si>
  <si>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</si>
  <si>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</si>
  <si>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</si>
  <si>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</si>
  <si>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</si>
  <si>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</si>
  <si>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</si>
  <si>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</si>
  <si>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</si>
  <si>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</si>
  <si>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</si>
  <si>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</si>
  <si>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</si>
  <si>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</si>
  <si>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</si>
  <si>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</si>
  <si>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</si>
  <si>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</si>
  <si>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</si>
  <si>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</si>
  <si>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</si>
  <si>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</si>
  <si>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</si>
  <si>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</si>
  <si>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</si>
  <si>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</si>
  <si>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</si>
  <si>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</si>
  <si>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</si>
  <si>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</si>
  <si>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</si>
  <si>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</si>
  <si>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</si>
  <si>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</si>
  <si>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</si>
  <si>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</si>
  <si>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</si>
  <si>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</si>
  <si>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</si>
  <si>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</si>
  <si>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</si>
  <si>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</si>
  <si>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</si>
  <si>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</si>
  <si>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</si>
  <si>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</si>
  <si>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</si>
  <si>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</si>
  <si>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</si>
  <si>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</si>
  <si>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</si>
  <si>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</si>
  <si>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</si>
  <si>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</si>
  <si>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</si>
  <si>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</si>
  <si>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</si>
  <si>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</si>
  <si>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</si>
  <si>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</si>
  <si>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</si>
  <si>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</si>
  <si>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</si>
  <si>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</si>
  <si>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</si>
  <si>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</si>
  <si>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</si>
  <si>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</si>
  <si>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</si>
  <si>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</si>
  <si>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</si>
  <si>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</si>
  <si>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</si>
  <si>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</si>
  <si>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</si>
  <si>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</si>
  <si>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</si>
  <si>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</si>
  <si>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</si>
  <si>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</si>
  <si>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</si>
  <si>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</si>
  <si>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</si>
  <si>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</si>
  <si>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</si>
  <si>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</si>
  <si>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</si>
  <si>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</si>
  <si>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</si>
  <si>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</si>
  <si>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</si>
  <si>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</si>
  <si>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</si>
  <si>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</si>
  <si>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</si>
  <si>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</si>
  <si>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</si>
  <si>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</si>
  <si>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</si>
  <si>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</si>
  <si>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</si>
  <si>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</si>
  <si>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</si>
  <si>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</si>
  <si>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</si>
  <si>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</si>
  <si>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</si>
  <si>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</si>
  <si>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</si>
  <si>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</si>
  <si>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</si>
  <si>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</si>
  <si>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</si>
  <si>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</si>
  <si>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</si>
  <si>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</si>
  <si>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</si>
  <si>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</si>
  <si>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</si>
  <si>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</si>
  <si>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</si>
  <si>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</si>
  <si>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</si>
  <si>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</si>
  <si>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</si>
  <si>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</si>
  <si>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</si>
  <si>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</si>
  <si>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</si>
  <si>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</si>
  <si>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</si>
  <si>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</si>
  <si>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</si>
  <si>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</si>
  <si>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</si>
  <si>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</si>
  <si>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</si>
  <si>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</si>
  <si>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</si>
  <si>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</si>
  <si>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</si>
  <si>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</si>
  <si>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</si>
  <si>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</si>
  <si>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</si>
  <si>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</si>
  <si>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</si>
  <si>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</si>
  <si>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</si>
  <si>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</si>
  <si>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</si>
  <si>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</si>
  <si>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</si>
  <si>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</si>
  <si>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</si>
  <si>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</si>
  <si>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</si>
  <si>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</si>
  <si>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</si>
  <si>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</si>
  <si>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</si>
  <si>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</si>
  <si>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</si>
  <si>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</si>
  <si>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</si>
  <si>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</si>
  <si>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</si>
  <si>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</si>
  <si>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</si>
  <si>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</si>
  <si>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</si>
  <si>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</si>
  <si>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</si>
  <si>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</si>
  <si>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</si>
  <si>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</si>
  <si>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</si>
  <si>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</si>
  <si>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</si>
  <si>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</si>
  <si>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</si>
  <si>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</si>
  <si>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</si>
  <si>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</si>
  <si>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</si>
  <si>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</si>
  <si>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</si>
  <si>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</si>
  <si>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</si>
  <si>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</si>
  <si>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</si>
  <si>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</si>
  <si>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</si>
  <si>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</si>
  <si>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</si>
  <si>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</si>
  <si>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</si>
  <si>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</si>
  <si>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</si>
  <si>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</si>
  <si>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</si>
  <si>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</si>
  <si>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</si>
  <si>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</si>
  <si>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</si>
  <si>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</si>
  <si>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</si>
  <si>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</si>
  <si>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</si>
  <si>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</si>
  <si>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</si>
  <si>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</si>
  <si>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</si>
  <si>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</si>
  <si>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</si>
  <si>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</si>
  <si>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</si>
  <si>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</si>
  <si>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</si>
  <si>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</si>
  <si>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</si>
  <si>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</si>
  <si>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</si>
  <si>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</si>
  <si>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</si>
  <si>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</si>
  <si>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</si>
  <si>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</si>
  <si>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</si>
  <si>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</si>
  <si>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</si>
  <si>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</si>
  <si>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</si>
  <si>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</si>
  <si>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</si>
  <si>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</si>
  <si>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</si>
  <si>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</si>
  <si>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</si>
  <si>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</si>
  <si>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</si>
  <si>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</si>
  <si>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</si>
  <si>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</si>
  <si>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</si>
  <si>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</si>
  <si>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</si>
  <si>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</si>
  <si>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</si>
  <si>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</si>
  <si>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</si>
  <si>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</si>
  <si>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</si>
  <si>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</si>
  <si>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</si>
  <si>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</si>
  <si>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</si>
  <si>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</si>
  <si>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</si>
  <si>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</si>
  <si>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</si>
  <si>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</si>
  <si>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</si>
  <si>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</si>
  <si>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</si>
  <si>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</si>
  <si>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</si>
  <si>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</si>
  <si>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</si>
  <si>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</si>
  <si>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</si>
  <si>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</si>
  <si>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</si>
  <si>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</si>
  <si>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</si>
  <si>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</si>
  <si>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</si>
  <si>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</si>
  <si>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</si>
  <si>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</si>
  <si>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</si>
  <si>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</si>
  <si>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</si>
  <si>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</si>
  <si>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</si>
  <si>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</si>
  <si>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</si>
  <si>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</si>
  <si>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</si>
  <si>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</si>
  <si>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</si>
  <si>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</si>
  <si>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</si>
  <si>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</si>
  <si>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</si>
  <si>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</si>
  <si>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</si>
  <si>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</si>
  <si>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</si>
  <si>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</si>
  <si>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</si>
  <si>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</si>
  <si>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</si>
  <si>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</si>
  <si>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</si>
  <si>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</si>
  <si>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</si>
  <si>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</si>
  <si>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</si>
  <si>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</si>
  <si>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</si>
  <si>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</si>
  <si>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</si>
  <si>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</si>
  <si>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</si>
  <si>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</si>
  <si>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</si>
  <si>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</si>
  <si>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</si>
  <si>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</si>
  <si>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</si>
  <si>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</si>
  <si>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</si>
  <si>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</si>
  <si>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</si>
  <si>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</si>
  <si>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</si>
  <si>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</si>
  <si>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</si>
  <si>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</si>
  <si>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</si>
  <si>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</si>
  <si>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</si>
  <si>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</si>
  <si>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</si>
  <si>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</si>
  <si>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</si>
  <si>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</si>
  <si>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</si>
  <si>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</si>
  <si>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</si>
  <si>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</si>
  <si>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</si>
  <si>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</si>
  <si>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</si>
  <si>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</si>
  <si>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</si>
  <si>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</si>
  <si>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</si>
  <si>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</si>
  <si>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</si>
  <si>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</si>
  <si>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</si>
  <si>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</si>
  <si>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</si>
  <si>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</si>
  <si>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</si>
  <si>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</si>
  <si>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</si>
  <si>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</si>
  <si>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</si>
  <si>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</si>
  <si>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</si>
  <si>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</si>
  <si>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</si>
  <si>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</si>
  <si>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</si>
  <si>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</si>
  <si>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</si>
  <si>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</si>
  <si>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</si>
  <si>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</si>
  <si>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</si>
  <si>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</si>
  <si>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</si>
  <si>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</si>
  <si>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</si>
  <si>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</si>
  <si>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</si>
  <si>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</si>
  <si>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</si>
  <si>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</si>
  <si>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</si>
  <si>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</si>
  <si>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</si>
  <si>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</si>
  <si>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</si>
  <si>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</si>
  <si>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</si>
  <si>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</si>
  <si>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</si>
  <si>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</si>
  <si>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</si>
  <si>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</si>
  <si>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</si>
  <si>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</si>
  <si>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</si>
  <si>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</si>
  <si>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</si>
  <si>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</si>
  <si>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</si>
  <si>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</si>
  <si>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</si>
  <si>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</si>
  <si>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</si>
  <si>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</si>
  <si>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</si>
  <si>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</si>
  <si>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</si>
  <si>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</si>
  <si>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</si>
  <si>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</si>
  <si>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</si>
  <si>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</si>
  <si>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</si>
  <si>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</si>
  <si>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</si>
  <si>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</si>
  <si>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</si>
  <si>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</si>
  <si>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</si>
  <si>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</si>
  <si>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</si>
  <si>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</si>
  <si>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</si>
  <si>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</si>
  <si>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</si>
  <si>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</si>
  <si>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</si>
  <si>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</si>
  <si>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</si>
  <si>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</si>
  <si>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</si>
  <si>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</si>
  <si>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</si>
  <si>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</si>
  <si>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</si>
  <si>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</si>
  <si>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</si>
  <si>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</si>
  <si>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</si>
  <si>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</si>
  <si>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</si>
  <si>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</si>
  <si>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</si>
  <si>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</si>
  <si>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</si>
  <si>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</si>
  <si>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</si>
  <si>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</si>
  <si>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</si>
  <si>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</si>
  <si>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</si>
  <si>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</si>
  <si>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</si>
  <si>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</si>
  <si>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</si>
  <si>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</si>
  <si>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</si>
  <si>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</si>
  <si>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</si>
  <si>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</si>
  <si>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</si>
  <si>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</si>
  <si>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</si>
  <si>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</si>
  <si>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</si>
  <si>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</si>
  <si>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</si>
  <si>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</si>
  <si>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</si>
  <si>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</si>
  <si>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</si>
  <si>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</si>
  <si>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</si>
  <si>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</si>
  <si>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</si>
  <si>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</si>
  <si>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</si>
  <si>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</si>
  <si>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</si>
  <si>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</si>
  <si>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</si>
  <si>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</si>
  <si>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</si>
  <si>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</si>
  <si>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</si>
  <si>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</si>
  <si>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</si>
  <si>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</si>
  <si>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</si>
  <si>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</si>
  <si>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</si>
  <si>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</si>
  <si>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</si>
  <si>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</si>
  <si>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</si>
  <si>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</si>
  <si>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</si>
  <si>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</si>
  <si>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</si>
  <si>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</si>
  <si>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</si>
  <si>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</si>
  <si>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</si>
  <si>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</si>
  <si>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</si>
  <si>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</si>
  <si>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</si>
  <si>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</si>
  <si>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</si>
  <si>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</si>
  <si>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</si>
  <si>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</si>
  <si>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</si>
  <si>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</si>
  <si>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</si>
  <si>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</si>
  <si>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</si>
  <si>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</si>
  <si>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</si>
  <si>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</si>
  <si>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</si>
  <si>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</si>
  <si>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</si>
  <si>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</si>
  <si>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</si>
  <si>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</si>
  <si>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</si>
  <si>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</si>
  <si>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</si>
  <si>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</si>
  <si>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</si>
  <si>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</si>
  <si>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</si>
  <si>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</si>
  <si>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</si>
  <si>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</si>
  <si>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</si>
  <si>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</si>
  <si>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</si>
  <si>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</si>
  <si>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</si>
  <si>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</si>
  <si>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</si>
  <si>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</si>
  <si>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</si>
  <si>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</si>
  <si>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</si>
  <si>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</si>
  <si>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</si>
  <si>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</si>
  <si>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</si>
  <si>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</si>
  <si>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</si>
  <si>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</si>
  <si>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</si>
  <si>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</si>
  <si>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</si>
  <si>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</si>
  <si>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</si>
  <si>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</si>
  <si>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</si>
  <si>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</si>
  <si>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</si>
  <si>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</si>
  <si>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</si>
  <si>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</si>
  <si>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</si>
  <si>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</si>
  <si>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</si>
  <si>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</si>
  <si>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</si>
  <si>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</si>
  <si>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</si>
  <si>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</si>
  <si>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</si>
  <si>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</si>
  <si>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</si>
  <si>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</si>
  <si>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</si>
  <si>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</si>
  <si>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</si>
  <si>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</si>
  <si>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</si>
  <si>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</si>
  <si>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</si>
  <si>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</si>
  <si>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</si>
  <si>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</si>
  <si>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</si>
  <si>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</si>
  <si>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</si>
  <si>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</si>
  <si>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</si>
  <si>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</si>
  <si>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</si>
  <si>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</si>
  <si>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</si>
  <si>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</si>
  <si>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</si>
  <si>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</si>
  <si>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</si>
  <si>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</si>
  <si>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</si>
  <si>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</si>
  <si>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</si>
  <si>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</si>
  <si>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</si>
  <si>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</si>
  <si>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</si>
  <si>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</si>
  <si>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</si>
  <si>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</si>
  <si>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</si>
  <si>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</si>
  <si>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</si>
  <si>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</si>
  <si>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</si>
  <si>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</si>
  <si>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</si>
  <si>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</si>
  <si>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</si>
  <si>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</si>
  <si>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</si>
  <si>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</si>
  <si>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</si>
  <si>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</si>
  <si>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</si>
  <si>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</si>
  <si>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</si>
  <si>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</si>
  <si>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</si>
  <si>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</si>
  <si>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</si>
  <si>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</si>
  <si>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</si>
  <si>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</si>
  <si>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</si>
  <si>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</si>
  <si>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</si>
  <si>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</si>
  <si>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</si>
  <si>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</si>
  <si>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</si>
  <si>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</si>
  <si>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</si>
  <si>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</si>
  <si>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</si>
  <si>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</si>
  <si>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</si>
  <si>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</si>
  <si>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</si>
  <si>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</si>
  <si>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</si>
  <si>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</si>
  <si>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</si>
  <si>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</si>
  <si>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</si>
  <si>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</si>
  <si>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</si>
  <si>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</si>
  <si>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</si>
  <si>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</si>
  <si>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</si>
  <si>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</si>
  <si>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</si>
  <si>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</si>
  <si>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</si>
  <si>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</si>
  <si>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</si>
  <si>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</si>
  <si>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</si>
  <si>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</si>
  <si>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</si>
  <si>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</si>
  <si>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</si>
  <si>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</si>
  <si>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</si>
  <si>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</si>
  <si>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</si>
  <si>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</si>
  <si>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</si>
  <si>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</si>
  <si>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</si>
  <si>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</si>
  <si>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</si>
  <si>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</si>
  <si>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</si>
  <si>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</si>
  <si>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</si>
  <si>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</si>
  <si>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</si>
  <si>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</si>
  <si>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</si>
  <si>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</si>
  <si>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</si>
  <si>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</si>
  <si>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</si>
  <si>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</si>
  <si>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</si>
  <si>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</si>
  <si>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</si>
  <si>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</si>
  <si>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</si>
  <si>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</si>
  <si>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</si>
  <si>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</si>
  <si>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</si>
  <si>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</si>
  <si>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</si>
  <si>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</si>
  <si>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</si>
  <si>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</si>
  <si>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</si>
  <si>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</si>
  <si>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</si>
  <si>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</si>
  <si>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</si>
  <si>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</si>
  <si>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</si>
  <si>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</si>
  <si>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</si>
  <si>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</si>
  <si>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</si>
  <si>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</si>
  <si>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</si>
  <si>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</si>
  <si>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</si>
  <si>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</si>
  <si>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</si>
  <si>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</si>
  <si>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</si>
  <si>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</si>
  <si>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</si>
  <si>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</si>
  <si>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</si>
  <si>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</si>
  <si>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</si>
  <si>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</si>
  <si>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</si>
  <si>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</si>
  <si>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</si>
  <si>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</si>
  <si>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</si>
  <si>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</si>
  <si>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</si>
  <si>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</si>
  <si>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</si>
  <si>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</si>
  <si>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</si>
  <si>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</si>
  <si>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</si>
  <si>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</si>
  <si>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</si>
  <si>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</si>
  <si>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</si>
  <si>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</si>
  <si>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</si>
  <si>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</si>
  <si>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</si>
  <si>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</si>
  <si>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</si>
  <si>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</si>
  <si>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</si>
  <si>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</si>
  <si>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</si>
  <si>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</si>
  <si>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</si>
  <si>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</si>
  <si>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</si>
  <si>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</si>
  <si>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</si>
  <si>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</si>
  <si>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</si>
  <si>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</si>
  <si>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</si>
  <si>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</si>
  <si>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</si>
  <si>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</si>
  <si>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</si>
  <si>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</si>
  <si>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</si>
  <si>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</si>
  <si>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</si>
  <si>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</si>
  <si>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</si>
  <si>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</si>
  <si>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</si>
  <si>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</si>
  <si>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</si>
  <si>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</si>
  <si>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</si>
  <si>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</si>
  <si>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</si>
  <si>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</si>
  <si>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</si>
  <si>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</si>
  <si>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</si>
  <si>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</si>
  <si>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</si>
  <si>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</si>
  <si>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</si>
  <si>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</si>
  <si>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</si>
  <si>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</si>
  <si>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</si>
  <si>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</si>
  <si>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</si>
  <si>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</si>
  <si>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</si>
  <si>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</si>
  <si>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</si>
  <si>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</si>
  <si>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</si>
  <si>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</si>
  <si>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</si>
  <si>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</si>
  <si>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</si>
  <si>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</si>
  <si>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</si>
  <si>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</si>
  <si>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</si>
  <si>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</si>
  <si>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</si>
  <si>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</si>
  <si>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</si>
  <si>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</si>
  <si>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</si>
  <si>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</si>
  <si>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</si>
  <si>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</si>
  <si>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</si>
  <si>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</si>
  <si>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</si>
  <si>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</si>
  <si>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</si>
  <si>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</si>
  <si>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</si>
  <si>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</si>
  <si>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</si>
  <si>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</si>
  <si>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</si>
  <si>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</si>
  <si>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</si>
  <si>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</si>
  <si>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</si>
  <si>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</si>
  <si>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</si>
  <si>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</si>
  <si>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</si>
  <si>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</si>
  <si>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</si>
  <si>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</si>
  <si>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</si>
  <si>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</si>
  <si>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</si>
  <si>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</si>
  <si>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</si>
  <si>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</si>
  <si>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</si>
  <si>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</si>
  <si>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</si>
  <si>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</si>
  <si>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</si>
  <si>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</si>
  <si>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</si>
  <si>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</si>
  <si>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</si>
  <si>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</si>
  <si>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</si>
  <si>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</si>
  <si>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</si>
  <si>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</si>
  <si>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</si>
  <si>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</si>
  <si>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</si>
  <si>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</si>
  <si>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</si>
  <si>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</si>
  <si>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</si>
  <si>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</si>
  <si>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</si>
  <si>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</si>
  <si>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</si>
  <si>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</si>
  <si>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</si>
  <si>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</si>
  <si>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</si>
  <si>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</si>
  <si>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</si>
  <si>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</si>
  <si>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</si>
  <si>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</si>
  <si>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</si>
  <si>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</si>
  <si>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</si>
  <si>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</si>
  <si>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</si>
  <si>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</si>
  <si>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</si>
  <si>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</si>
  <si>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</si>
  <si>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</si>
  <si>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</si>
  <si>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</si>
  <si>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</si>
  <si>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</si>
  <si>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</si>
  <si>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</si>
  <si>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</si>
  <si>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</si>
  <si>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</si>
  <si>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</si>
  <si>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</si>
  <si>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</si>
  <si>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</si>
  <si>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</si>
  <si>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</si>
  <si>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</si>
  <si>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</si>
  <si>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</si>
  <si>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</si>
  <si>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</si>
  <si>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</si>
  <si>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</si>
  <si>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</si>
  <si>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</si>
  <si>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</si>
  <si>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</si>
  <si>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</si>
  <si>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</si>
  <si>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</si>
  <si>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</si>
  <si>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</si>
  <si>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</si>
  <si>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</si>
  <si>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</si>
  <si>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</si>
  <si>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</si>
  <si>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</si>
  <si>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</si>
  <si>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</si>
  <si>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</si>
  <si>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</si>
  <si>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</si>
  <si>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</si>
  <si>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</si>
  <si>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</si>
  <si>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</si>
  <si>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</si>
  <si>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</si>
  <si>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</si>
  <si>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</si>
  <si>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</si>
  <si>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</si>
  <si>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</si>
  <si>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</si>
  <si>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</si>
  <si>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</si>
  <si>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</si>
  <si>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</si>
  <si>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</si>
  <si>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</si>
  <si>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</si>
  <si>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</si>
  <si>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</si>
  <si>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</si>
  <si>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</si>
  <si>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</si>
  <si>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</si>
  <si>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</si>
  <si>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</si>
  <si>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</si>
  <si>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</si>
  <si>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</si>
  <si>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</si>
  <si>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</si>
  <si>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</si>
  <si>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</si>
  <si>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</si>
  <si>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</si>
  <si>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</si>
  <si>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</si>
  <si>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</si>
  <si>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</si>
  <si>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</si>
  <si>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</si>
  <si>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</si>
  <si>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</si>
  <si>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</si>
  <si>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</si>
  <si>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</si>
  <si>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</si>
  <si>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</si>
  <si>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</si>
  <si>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</si>
  <si>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</si>
  <si>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</si>
  <si>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</si>
  <si>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</si>
  <si>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</si>
  <si>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</si>
  <si>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</si>
  <si>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</si>
  <si>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</si>
  <si>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</si>
  <si>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</si>
  <si>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</si>
  <si>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</si>
  <si>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</si>
  <si>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</si>
  <si>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</si>
  <si>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</si>
  <si>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</si>
  <si>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</si>
  <si>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</si>
  <si>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</si>
  <si>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</si>
  <si>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</si>
  <si>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</si>
  <si>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</si>
  <si>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</si>
  <si>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</si>
  <si>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</si>
  <si>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</si>
  <si>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</si>
  <si>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</si>
  <si>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</si>
  <si>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</si>
  <si>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</si>
  <si>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</si>
  <si>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</si>
  <si>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</si>
  <si>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</si>
  <si>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</si>
  <si>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</si>
  <si>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</si>
  <si>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</si>
  <si>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</si>
  <si>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</si>
  <si>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</si>
  <si>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</si>
  <si>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</si>
  <si>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</si>
  <si>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</si>
  <si>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</si>
  <si>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</si>
  <si>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</si>
  <si>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</si>
  <si>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</si>
  <si>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</si>
  <si>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</si>
  <si>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</si>
  <si>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</si>
  <si>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</si>
  <si>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</si>
  <si>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</si>
  <si>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</si>
  <si>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</si>
  <si>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</si>
  <si>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</si>
  <si>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</si>
  <si>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</si>
  <si>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</si>
  <si>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</si>
  <si>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</si>
  <si>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</si>
  <si>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</si>
  <si>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</si>
  <si>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</si>
  <si>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</si>
  <si>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</si>
  <si>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</si>
  <si>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</si>
  <si>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</si>
  <si>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</si>
  <si>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</si>
  <si>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</si>
  <si>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</si>
  <si>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</si>
  <si>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</si>
  <si>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</si>
  <si>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</si>
  <si>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</si>
  <si>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</si>
  <si>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</si>
  <si>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</si>
  <si>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</si>
  <si>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</si>
  <si>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</si>
  <si>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</si>
  <si>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</si>
  <si>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</si>
  <si>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</si>
  <si>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</si>
  <si>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</si>
  <si>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</si>
  <si>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</si>
  <si>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</si>
  <si>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</si>
  <si>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</si>
  <si>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</si>
  <si>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</si>
  <si>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</si>
  <si>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</si>
  <si>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</si>
  <si>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</si>
  <si>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</si>
  <si>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</si>
  <si>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</si>
  <si>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</si>
  <si>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</si>
  <si>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</si>
  <si>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</si>
  <si>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</si>
  <si>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</si>
  <si>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</si>
  <si>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</si>
  <si>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</si>
  <si>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</si>
  <si>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</si>
  <si>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</si>
  <si>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</si>
  <si>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</si>
  <si>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</si>
  <si>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</si>
  <si>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</si>
  <si>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</si>
  <si>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</si>
  <si>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</si>
  <si>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</si>
  <si>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</si>
  <si>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</si>
  <si>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</si>
  <si>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</si>
  <si>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</si>
  <si>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</si>
  <si>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</si>
  <si>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</si>
  <si>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</si>
  <si>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</si>
  <si>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</si>
  <si>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</si>
  <si>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</si>
  <si>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</si>
  <si>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</si>
  <si>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</si>
  <si>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</si>
  <si>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</si>
  <si>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</si>
  <si>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</si>
  <si>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</si>
  <si>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</si>
  <si>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</si>
  <si>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</si>
  <si>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</si>
  <si>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</si>
  <si>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</si>
  <si>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</si>
  <si>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</si>
  <si>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</si>
  <si>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</si>
  <si>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</si>
  <si>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</si>
  <si>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</si>
  <si>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</si>
  <si>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</si>
  <si>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</si>
  <si>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</si>
  <si>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</si>
  <si>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</si>
  <si>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</si>
  <si>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</si>
  <si>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</si>
  <si>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</si>
  <si>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</si>
  <si>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</si>
  <si>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</si>
  <si>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</si>
  <si>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</si>
  <si>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</si>
  <si>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</si>
  <si>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</si>
  <si>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</si>
  <si>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</si>
  <si>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</si>
  <si>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</si>
  <si>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</si>
  <si>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</si>
  <si>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</si>
  <si>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</si>
  <si>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</si>
  <si>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</si>
  <si>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</si>
  <si>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</si>
  <si>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</si>
  <si>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</si>
  <si>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</si>
  <si>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</si>
  <si>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</si>
  <si>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</si>
  <si>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</si>
  <si>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</si>
  <si>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</si>
  <si>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</si>
  <si>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</si>
  <si>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</si>
  <si>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</si>
  <si>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</si>
  <si>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</si>
  <si>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</si>
  <si>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</si>
  <si>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</si>
  <si>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</si>
  <si>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</si>
  <si>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</si>
  <si>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</si>
  <si>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</si>
  <si>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</si>
  <si>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</si>
  <si>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</si>
  <si>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</si>
  <si>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</si>
  <si>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</si>
  <si>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</si>
  <si>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</si>
  <si>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</si>
  <si>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</si>
  <si>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</si>
  <si>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</si>
  <si>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</si>
  <si>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</si>
  <si>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</si>
  <si>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</si>
  <si>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</si>
  <si>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</si>
  <si>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</si>
  <si>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</si>
  <si>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</si>
  <si>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</si>
  <si>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</si>
  <si>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</si>
  <si>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</si>
  <si>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</si>
  <si>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</si>
  <si>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</si>
  <si>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</si>
  <si>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</si>
  <si>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</si>
  <si>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</si>
  <si>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</si>
  <si>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</si>
  <si>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</si>
  <si>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</si>
  <si>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</si>
  <si>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</si>
  <si>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</si>
  <si>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</si>
  <si>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</si>
  <si>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</si>
  <si>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</si>
  <si>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</si>
  <si>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</si>
  <si>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</si>
  <si>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</si>
  <si>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</si>
  <si>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</si>
  <si>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</si>
  <si>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</si>
  <si>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</si>
  <si>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</si>
  <si>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</si>
  <si>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</si>
  <si>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</si>
  <si>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</si>
  <si>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</si>
  <si>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</si>
  <si>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</si>
  <si>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</si>
  <si>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</si>
  <si>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</si>
  <si>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</si>
  <si>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</si>
  <si>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</si>
  <si>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</si>
  <si>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</si>
  <si>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</si>
  <si>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</si>
  <si>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</si>
  <si>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</si>
  <si>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</si>
  <si>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</si>
  <si>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</si>
  <si>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</si>
  <si>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</si>
  <si>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</si>
  <si>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</si>
  <si>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</si>
  <si>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</si>
  <si>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</si>
  <si>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</si>
  <si>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</si>
  <si>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</si>
  <si>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</si>
  <si>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</si>
  <si>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</si>
  <si>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</si>
  <si>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</si>
  <si>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</si>
  <si>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</si>
  <si>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</si>
  <si>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</si>
  <si>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</si>
  <si>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</si>
  <si>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</si>
  <si>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</si>
  <si>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</si>
  <si>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</si>
  <si>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</si>
  <si>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</si>
  <si>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</si>
  <si>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</si>
  <si>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</si>
  <si>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</si>
  <si>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</si>
  <si>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</si>
  <si>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</si>
  <si>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</si>
  <si>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</si>
  <si>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</si>
  <si>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</si>
  <si>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</si>
  <si>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</si>
  <si>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</si>
  <si>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</si>
  <si>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</si>
  <si>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</si>
  <si>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</si>
  <si>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</si>
  <si>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</si>
  <si>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</si>
  <si>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</si>
  <si>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</si>
  <si>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</si>
  <si>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</si>
  <si>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</si>
  <si>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</si>
  <si>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</si>
  <si>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</si>
  <si>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</si>
  <si>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</si>
  <si>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</si>
  <si>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</si>
  <si>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</si>
  <si>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</si>
  <si>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</si>
  <si>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</si>
  <si>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</si>
  <si>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</si>
  <si>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</si>
  <si>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</si>
  <si>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</si>
  <si>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</si>
  <si>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</si>
  <si>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</si>
  <si>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</si>
  <si>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</si>
  <si>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</si>
  <si>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</si>
  <si>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</si>
  <si>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</si>
  <si>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</si>
  <si>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</si>
  <si>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</si>
  <si>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</si>
  <si>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</si>
  <si>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</si>
  <si>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</si>
  <si>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</si>
  <si>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</si>
  <si>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</si>
  <si>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</si>
  <si>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</si>
  <si>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</si>
  <si>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</si>
  <si>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</si>
  <si>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</si>
  <si>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</si>
  <si>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</si>
  <si>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</si>
  <si>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</si>
  <si>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</si>
  <si>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</si>
  <si>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</si>
  <si>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</si>
  <si>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</si>
  <si>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</si>
  <si>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</si>
  <si>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</si>
  <si>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</si>
  <si>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</si>
  <si>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</si>
  <si>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</si>
  <si>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</si>
  <si>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</si>
  <si>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</si>
  <si>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</si>
  <si>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</si>
  <si>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</si>
  <si>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</si>
  <si>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</si>
  <si>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</si>
  <si>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</si>
  <si>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</si>
  <si>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</si>
  <si>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</si>
  <si>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</si>
  <si>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</si>
  <si>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</si>
  <si>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</si>
  <si>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</si>
  <si>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</si>
  <si>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</si>
  <si>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</si>
  <si>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</si>
  <si>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</si>
  <si>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</si>
  <si>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</si>
  <si>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</si>
  <si>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</si>
  <si>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</si>
  <si>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</si>
  <si>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</si>
  <si>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</si>
  <si>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</si>
  <si>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</si>
  <si>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</si>
  <si>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</si>
  <si>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</si>
  <si>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</si>
  <si>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</si>
  <si>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</si>
  <si>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</si>
  <si>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</si>
  <si>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</si>
  <si>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</si>
  <si>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</si>
  <si>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</si>
  <si>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</si>
  <si>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</si>
  <si>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</si>
  <si>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</si>
  <si>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</si>
  <si>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</si>
  <si>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</si>
  <si>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</si>
  <si>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</si>
  <si>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</si>
  <si>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</si>
  <si>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</si>
  <si>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</si>
  <si>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</si>
  <si>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</si>
  <si>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</si>
  <si>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</si>
  <si>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</si>
  <si>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</si>
  <si>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</si>
  <si>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</si>
  <si>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</si>
  <si>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</si>
  <si>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</si>
  <si>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</si>
  <si>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</si>
  <si>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</si>
  <si>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</si>
  <si>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</si>
  <si>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</si>
  <si>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</si>
  <si>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</si>
  <si>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</si>
  <si>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</si>
  <si>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</si>
  <si>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</si>
  <si>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</si>
  <si>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</si>
  <si>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</si>
  <si>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</si>
  <si>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</si>
  <si>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</si>
  <si>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</si>
  <si>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</si>
  <si>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</si>
  <si>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</si>
  <si>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</si>
  <si>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</si>
  <si>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</si>
  <si>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</si>
  <si>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</si>
  <si>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</si>
  <si>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</si>
  <si>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</si>
  <si>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</si>
  <si>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</si>
  <si>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</si>
  <si>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</si>
  <si>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</si>
  <si>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</si>
  <si>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</si>
  <si>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</si>
  <si>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</si>
  <si>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</si>
  <si>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</si>
  <si>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</si>
  <si>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</si>
  <si>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</si>
  <si>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</si>
  <si>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</si>
  <si>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</si>
  <si>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</si>
  <si>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</si>
  <si>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</si>
  <si>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</si>
  <si>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</si>
  <si>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</si>
  <si>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</si>
  <si>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</si>
  <si>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</si>
  <si>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</si>
  <si>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</si>
  <si>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</si>
  <si>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</si>
  <si>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</si>
  <si>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</si>
  <si>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</si>
  <si>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</si>
  <si>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</si>
  <si>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</si>
  <si>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</si>
  <si>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</si>
  <si>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</si>
  <si>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</si>
  <si>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</si>
  <si>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</si>
  <si>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</si>
  <si>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</si>
  <si>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</si>
  <si>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</si>
  <si>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</si>
  <si>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</si>
  <si>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</si>
  <si>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</si>
  <si>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</si>
  <si>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</si>
  <si>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</si>
  <si>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</si>
  <si>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</si>
  <si>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</si>
  <si>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</si>
  <si>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</si>
  <si>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</si>
  <si>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</si>
  <si>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</si>
  <si>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</si>
  <si>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</si>
  <si>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</si>
  <si>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</si>
  <si>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</si>
  <si>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</si>
  <si>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</si>
  <si>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</si>
  <si>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</si>
  <si>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</si>
  <si>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</si>
  <si>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</si>
  <si>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</si>
  <si>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</si>
  <si>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</si>
  <si>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</si>
  <si>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</si>
  <si>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</si>
  <si>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</si>
  <si>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</si>
  <si>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</si>
  <si>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</si>
  <si>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</si>
  <si>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</si>
  <si>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</si>
  <si>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</si>
  <si>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</si>
  <si>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</si>
  <si>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</si>
  <si>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</si>
  <si>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</si>
  <si>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</si>
  <si>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</si>
  <si>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</si>
  <si>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</si>
  <si>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</si>
  <si>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</si>
  <si>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</si>
  <si>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</si>
  <si>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</si>
  <si>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</si>
  <si>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</si>
  <si>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</si>
  <si>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</si>
  <si>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</si>
  <si>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</si>
  <si>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</si>
  <si>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</si>
  <si>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</si>
  <si>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</si>
  <si>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</si>
  <si>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</si>
  <si>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</si>
  <si>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</si>
  <si>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</si>
  <si>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</si>
  <si>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</si>
  <si>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</si>
  <si>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</si>
  <si>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</si>
  <si>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</si>
  <si>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</si>
  <si>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</si>
  <si>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</si>
  <si>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</si>
  <si>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</si>
  <si>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</si>
  <si>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</si>
  <si>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</si>
  <si>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</si>
  <si>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</si>
  <si>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</si>
  <si>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</si>
  <si>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</si>
  <si>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</si>
  <si>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</si>
  <si>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</si>
  <si>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</si>
  <si>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</si>
  <si>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</si>
  <si>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</si>
  <si>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</si>
  <si>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</si>
  <si>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</si>
  <si>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</si>
  <si>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</si>
  <si>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</si>
  <si>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</si>
  <si>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</si>
  <si>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</si>
  <si>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</si>
  <si>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</si>
  <si>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</si>
  <si>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</si>
  <si>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</si>
  <si>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</si>
  <si>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</si>
  <si>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</si>
  <si>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</si>
  <si>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</si>
  <si>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</si>
  <si>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</si>
  <si>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</si>
  <si>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</si>
  <si>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</si>
  <si>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</si>
  <si>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</si>
  <si>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</si>
  <si>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</si>
  <si>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</si>
  <si>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</si>
  <si>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</si>
  <si>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</si>
  <si>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</si>
  <si>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</si>
  <si>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</si>
  <si>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</si>
  <si>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</si>
  <si>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</si>
  <si>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</si>
  <si>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</si>
  <si>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</si>
  <si>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</si>
  <si>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</si>
  <si>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</si>
  <si>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</si>
  <si>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</si>
  <si>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</si>
  <si>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</si>
  <si>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</si>
  <si>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</si>
  <si>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</si>
  <si>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</si>
  <si>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</si>
  <si>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</si>
  <si>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</si>
  <si>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</si>
  <si>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</si>
  <si>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</si>
  <si>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</si>
  <si>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</si>
  <si>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</si>
  <si>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</si>
  <si>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</si>
  <si>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</si>
  <si>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</si>
  <si>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</si>
  <si>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</si>
  <si>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</si>
  <si>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</si>
  <si>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</si>
  <si>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</si>
  <si>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</si>
  <si>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</si>
  <si>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</si>
  <si>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</si>
  <si>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</si>
  <si>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</si>
  <si>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</si>
  <si>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</si>
  <si>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</si>
  <si>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</si>
  <si>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</si>
  <si>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</si>
  <si>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</si>
  <si>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</si>
  <si>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</si>
  <si>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</si>
  <si>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</si>
  <si>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</si>
  <si>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</si>
  <si>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</si>
  <si>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</si>
  <si>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</si>
  <si>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</si>
  <si>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</si>
  <si>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</si>
  <si>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</si>
  <si>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</si>
  <si>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</si>
  <si>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</si>
  <si>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</si>
  <si>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</si>
  <si>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</si>
  <si>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</si>
  <si>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</si>
  <si>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</si>
  <si>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</si>
  <si>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</si>
  <si>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</si>
  <si>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</si>
  <si>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</si>
  <si>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</si>
  <si>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</si>
  <si>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</si>
  <si>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</si>
  <si>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</si>
  <si>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</si>
  <si>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</si>
  <si>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</si>
  <si>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</si>
  <si>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</si>
  <si>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</si>
  <si>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</si>
  <si>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</si>
  <si>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</si>
  <si>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</si>
  <si>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</si>
  <si>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</si>
  <si>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</si>
  <si>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</si>
  <si>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</si>
  <si>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</si>
  <si>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</si>
  <si>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</si>
  <si>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</si>
  <si>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</si>
  <si>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</si>
  <si>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</si>
  <si>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</si>
  <si>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</si>
  <si>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</si>
  <si>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</si>
  <si>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</si>
  <si>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</si>
  <si>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</si>
  <si>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</si>
  <si>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</si>
  <si>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</si>
  <si>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</si>
  <si>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</si>
  <si>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</si>
  <si>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</si>
  <si>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</si>
  <si>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</si>
  <si>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</si>
  <si>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</si>
  <si>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</si>
  <si>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</si>
  <si>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</si>
  <si>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</si>
  <si>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</si>
  <si>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</si>
  <si>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</si>
  <si>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</si>
  <si>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</si>
  <si>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</si>
  <si>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</si>
  <si>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</si>
  <si>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</si>
  <si>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</si>
  <si>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</si>
  <si>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</si>
  <si>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</si>
  <si>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</si>
  <si>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</si>
  <si>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</si>
  <si>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</si>
  <si>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</si>
  <si>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</si>
  <si>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</si>
  <si>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</si>
  <si>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</si>
  <si>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</si>
  <si>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</si>
  <si>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</si>
  <si>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</si>
  <si>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</si>
  <si>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</si>
  <si>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</si>
  <si>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</si>
  <si>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</si>
  <si>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</si>
  <si>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</si>
  <si>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</si>
  <si>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</si>
  <si>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</si>
  <si>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</si>
  <si>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</si>
  <si>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</si>
  <si>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</si>
  <si>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</si>
  <si>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</si>
  <si>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</si>
  <si>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</si>
  <si>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</si>
  <si>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</si>
  <si>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</si>
  <si>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</si>
  <si>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</si>
  <si>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</si>
  <si>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</si>
  <si>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</si>
  <si>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</si>
  <si>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</si>
  <si>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</si>
  <si>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</si>
  <si>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</si>
  <si>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</si>
  <si>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</si>
  <si>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</si>
  <si>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</si>
  <si>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</si>
  <si>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</si>
  <si>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</si>
  <si>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</si>
  <si>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</si>
  <si>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</si>
  <si>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</si>
  <si>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</si>
  <si>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</si>
  <si>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</si>
  <si>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</si>
  <si>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</si>
  <si>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</si>
  <si>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</si>
  <si>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</si>
  <si>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</si>
  <si>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</si>
  <si>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</si>
  <si>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</si>
  <si>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</si>
  <si>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</si>
  <si>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</si>
  <si>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</si>
  <si>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</si>
  <si>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</si>
  <si>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</si>
  <si>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</si>
  <si>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</si>
  <si>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</si>
  <si>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</si>
  <si>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</si>
  <si>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</si>
  <si>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</si>
  <si>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</si>
  <si>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</si>
  <si>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</si>
  <si>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</si>
  <si>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</si>
  <si>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</si>
  <si>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</si>
  <si>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</si>
  <si>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</si>
  <si>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</si>
  <si>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</si>
  <si>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</si>
  <si>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</si>
  <si>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</si>
  <si>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</si>
  <si>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</si>
  <si>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</si>
  <si>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</si>
  <si>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</si>
  <si>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</si>
  <si>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</si>
  <si>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</si>
  <si>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</si>
  <si>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</si>
  <si>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</si>
  <si>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</si>
  <si>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</si>
  <si>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</si>
  <si>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</si>
  <si>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</si>
  <si>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</si>
  <si>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</si>
  <si>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</si>
  <si>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</si>
  <si>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</si>
  <si>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</si>
  <si>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</si>
  <si>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</si>
  <si>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</si>
  <si>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</si>
  <si>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</si>
  <si>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</si>
  <si>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</si>
  <si>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</si>
  <si>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</si>
  <si>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</si>
  <si>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</si>
  <si>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</si>
  <si>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</si>
  <si>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</si>
  <si>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</si>
  <si>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</si>
  <si>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</si>
  <si>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</si>
  <si>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</si>
  <si>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</si>
  <si>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</si>
  <si>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</si>
  <si>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</si>
  <si>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</si>
  <si>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</si>
  <si>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</si>
  <si>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</si>
  <si>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</si>
  <si>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</si>
  <si>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</si>
  <si>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</si>
  <si>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</si>
  <si>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</si>
  <si>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</si>
  <si>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</si>
  <si>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</si>
  <si>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</si>
  <si>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</si>
  <si>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</si>
  <si>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</si>
  <si>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</si>
  <si>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</si>
  <si>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</si>
  <si>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</si>
  <si>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</si>
  <si>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</si>
  <si>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</si>
  <si>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</si>
  <si>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</si>
  <si>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</si>
  <si>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</si>
  <si>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</si>
  <si>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</si>
  <si>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</si>
  <si>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</si>
  <si>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</si>
  <si>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</si>
  <si>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</si>
  <si>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</si>
  <si>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</si>
  <si>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</si>
  <si>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</si>
  <si>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</si>
  <si>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</si>
  <si>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</si>
  <si>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</si>
  <si>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</si>
  <si>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</si>
  <si>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</si>
  <si>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</si>
  <si>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</si>
  <si>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</si>
  <si>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</si>
  <si>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</si>
  <si>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</si>
  <si>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</si>
  <si>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</si>
  <si>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</si>
  <si>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</si>
  <si>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</si>
  <si>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</si>
  <si>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</si>
  <si>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</si>
  <si>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</si>
  <si>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</si>
  <si>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</si>
  <si>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</si>
  <si>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</si>
  <si>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</si>
  <si>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</si>
  <si>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</si>
  <si>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</si>
  <si>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</si>
  <si>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</si>
  <si>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</si>
  <si>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</si>
  <si>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</si>
  <si>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</si>
  <si>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</si>
  <si>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</si>
  <si>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</si>
  <si>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</si>
  <si>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</si>
  <si>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</si>
  <si>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</si>
  <si>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</si>
  <si>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</si>
  <si>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</si>
  <si>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</si>
  <si>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</si>
  <si>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</si>
  <si>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</si>
  <si>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</si>
  <si>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</si>
  <si>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</si>
  <si>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</si>
  <si>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</si>
  <si>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</si>
  <si>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</si>
  <si>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</si>
  <si>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</si>
  <si>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</si>
  <si>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</si>
  <si>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</si>
  <si>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</si>
  <si>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</si>
  <si>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</si>
  <si>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</si>
  <si>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</si>
  <si>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</si>
  <si>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</si>
  <si>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</si>
  <si>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</si>
  <si>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</si>
  <si>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</si>
  <si>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</si>
  <si>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</si>
  <si>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</si>
  <si>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</si>
  <si>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</si>
  <si>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</si>
  <si>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</si>
  <si>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</si>
  <si>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</si>
  <si>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</si>
  <si>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</si>
  <si>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</si>
  <si>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</si>
  <si>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</si>
  <si>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</si>
  <si>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</si>
  <si>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</si>
  <si>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</si>
  <si>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</si>
  <si>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</si>
  <si>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</si>
  <si>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</si>
  <si>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</si>
  <si>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</si>
  <si>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</si>
  <si>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</si>
  <si>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</si>
  <si>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</si>
  <si>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</si>
  <si>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</si>
  <si>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</si>
  <si>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</si>
  <si>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</si>
  <si>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</si>
  <si>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</si>
  <si>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</si>
  <si>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</si>
  <si>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</si>
  <si>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</si>
  <si>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</si>
  <si>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</si>
  <si>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</si>
  <si>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</si>
  <si>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</si>
  <si>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</si>
  <si>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</si>
  <si>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</si>
  <si>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</si>
  <si>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</si>
  <si>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</si>
  <si>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</si>
  <si>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</si>
  <si>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</si>
  <si>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</si>
  <si>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</si>
  <si>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</si>
  <si>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</si>
  <si>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</si>
  <si>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</si>
  <si>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</si>
  <si>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</si>
  <si>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</si>
  <si>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</si>
  <si>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</si>
  <si>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</si>
  <si>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</si>
  <si>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</si>
  <si>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</si>
  <si>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</si>
  <si>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</si>
  <si>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</si>
  <si>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</si>
  <si>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</si>
  <si>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</si>
  <si>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</si>
  <si>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</si>
  <si>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</si>
  <si>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</si>
  <si>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</si>
  <si>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</si>
  <si>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</si>
  <si>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</si>
  <si>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</si>
  <si>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</si>
  <si>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</si>
  <si>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</si>
  <si>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</si>
  <si>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</si>
  <si>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</si>
  <si>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</si>
  <si>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</si>
  <si>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</si>
  <si>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</si>
  <si>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</si>
  <si>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</si>
  <si>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</si>
  <si>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</si>
  <si>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</si>
  <si>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</si>
  <si>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</si>
  <si>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</si>
  <si>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</si>
  <si>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</si>
  <si>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</si>
  <si>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</si>
  <si>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</si>
  <si>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</si>
  <si>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</si>
  <si>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</si>
  <si>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</si>
  <si>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</si>
  <si>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</si>
  <si>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</si>
  <si>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</si>
  <si>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</si>
  <si>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</si>
  <si>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</si>
  <si>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</si>
  <si>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</si>
  <si>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</si>
  <si>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</si>
  <si>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</si>
  <si>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</si>
  <si>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</si>
  <si>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</si>
  <si>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</si>
  <si>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</si>
  <si>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</si>
  <si>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</si>
  <si>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</si>
  <si>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</si>
  <si>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</si>
  <si>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</si>
  <si>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</si>
  <si>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</si>
  <si>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</si>
  <si>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</si>
  <si>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</si>
  <si>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</si>
  <si>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</si>
  <si>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</si>
  <si>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</si>
  <si>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</si>
  <si>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</si>
  <si>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</si>
  <si>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</si>
  <si>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</si>
  <si>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</si>
  <si>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</si>
  <si>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</si>
  <si>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</si>
  <si>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</si>
  <si>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</si>
  <si>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</si>
  <si>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</si>
  <si>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</si>
  <si>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</si>
  <si>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</si>
  <si>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</si>
  <si>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</si>
  <si>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</si>
  <si>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</si>
  <si>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</si>
  <si>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</si>
  <si>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</si>
  <si>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</si>
  <si>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</si>
  <si>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</si>
  <si>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</si>
  <si>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</si>
  <si>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</si>
  <si>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</si>
  <si>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</si>
  <si>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</si>
  <si>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</si>
  <si>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</si>
  <si>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</si>
  <si>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</si>
  <si>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</si>
  <si>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</si>
  <si>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</si>
  <si>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</si>
  <si>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</si>
  <si>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</si>
  <si>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</si>
  <si>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</si>
  <si>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</si>
  <si>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</si>
  <si>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</si>
  <si>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</si>
  <si>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</si>
  <si>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</si>
  <si>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</si>
  <si>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</si>
  <si>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</si>
  <si>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</si>
  <si>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</si>
  <si>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</si>
  <si>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</si>
  <si>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</si>
  <si>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</si>
  <si>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</si>
  <si>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</si>
  <si>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</si>
  <si>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</si>
  <si>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</si>
  <si>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</si>
  <si>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</si>
  <si>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</si>
  <si>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</si>
  <si>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</si>
  <si>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</si>
  <si>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</si>
  <si>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</si>
  <si>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</si>
  <si>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</si>
  <si>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</si>
  <si>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</si>
  <si>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</si>
  <si>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</si>
  <si>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</si>
  <si>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</si>
  <si>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</si>
  <si>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</si>
  <si>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</si>
  <si>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</si>
  <si>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</si>
  <si>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</si>
  <si>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</si>
  <si>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</si>
  <si>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</si>
  <si>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</si>
  <si>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</si>
  <si>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</si>
  <si>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</si>
  <si>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</si>
  <si>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</si>
  <si>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</si>
  <si>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</si>
  <si>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</si>
  <si>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</si>
  <si>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</si>
  <si>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</si>
  <si>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</si>
  <si>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</si>
  <si>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</si>
  <si>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</si>
  <si>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</si>
  <si>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</si>
  <si>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</si>
  <si>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</si>
  <si>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</si>
  <si>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</si>
  <si>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</si>
  <si>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</si>
  <si>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</si>
  <si>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</si>
  <si>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</si>
  <si>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</si>
  <si>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</si>
  <si>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</si>
  <si>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</si>
  <si>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</si>
  <si>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</si>
  <si>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</si>
  <si>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</si>
  <si>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</si>
  <si>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</si>
  <si>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</si>
  <si>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</si>
  <si>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</si>
  <si>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</si>
  <si>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</si>
  <si>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</si>
  <si>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</si>
  <si>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</si>
  <si>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</si>
  <si>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</si>
  <si>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</si>
  <si>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</si>
  <si>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</si>
  <si>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</si>
  <si>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</si>
  <si>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</si>
  <si>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</si>
  <si>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</si>
  <si>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</si>
  <si>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</si>
  <si>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</si>
  <si>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</si>
  <si>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</si>
  <si>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</si>
  <si>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</si>
  <si>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</si>
  <si>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</si>
  <si>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</si>
  <si>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</si>
  <si>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</si>
  <si>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</si>
  <si>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</si>
  <si>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</si>
  <si>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</si>
  <si>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</si>
  <si>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</si>
  <si>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</si>
  <si>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</si>
  <si>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</si>
  <si>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</si>
  <si>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</si>
  <si>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</si>
  <si>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</si>
  <si>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</si>
  <si>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</si>
  <si>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</si>
  <si>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</si>
  <si>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</si>
  <si>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</si>
  <si>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</si>
  <si>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</si>
  <si>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</si>
  <si>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</si>
  <si>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</si>
  <si>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</si>
  <si>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</si>
  <si>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</si>
  <si>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</si>
  <si>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</si>
  <si>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</si>
  <si>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</si>
  <si>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</si>
  <si>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</si>
  <si>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</si>
  <si>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</si>
  <si>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</si>
  <si>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</si>
  <si>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</si>
  <si>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</si>
  <si>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</si>
  <si>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</si>
  <si>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</si>
  <si>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</si>
  <si>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</si>
  <si>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</si>
  <si>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</si>
  <si>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</si>
  <si>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</si>
  <si>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</si>
  <si>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</si>
  <si>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</si>
  <si>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</si>
  <si>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</si>
  <si>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</si>
  <si>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</si>
  <si>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</si>
  <si>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</si>
  <si>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</si>
  <si>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</si>
  <si>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</si>
  <si>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</si>
  <si>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</si>
  <si>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</si>
  <si>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</si>
  <si>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</si>
  <si>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</si>
  <si>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</si>
  <si>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</si>
  <si>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</si>
  <si>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</si>
  <si>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</si>
  <si>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</si>
  <si>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</si>
  <si>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</si>
  <si>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</si>
  <si>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</si>
  <si>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</si>
  <si>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</si>
  <si>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</si>
  <si>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</si>
  <si>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</si>
  <si>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</si>
  <si>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</si>
  <si>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</si>
  <si>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</si>
  <si>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</si>
  <si>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</si>
  <si>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</si>
  <si>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</si>
  <si>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</si>
  <si>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</si>
  <si>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</si>
  <si>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</si>
  <si>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</si>
  <si>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</si>
  <si>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</si>
  <si>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</si>
  <si>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</si>
  <si>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</si>
  <si>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</si>
  <si>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</si>
  <si>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</si>
  <si>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</si>
  <si>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</si>
  <si>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</si>
  <si>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</si>
  <si>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</si>
  <si>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</si>
  <si>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</si>
  <si>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</si>
  <si>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</si>
  <si>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</si>
  <si>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</si>
  <si>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</si>
  <si>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</si>
  <si>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</si>
  <si>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</si>
  <si>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</si>
  <si>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</si>
  <si>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</si>
  <si>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</si>
  <si>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</si>
  <si>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</si>
  <si>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</si>
  <si>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</si>
  <si>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</si>
  <si>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</si>
  <si>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</si>
  <si>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</si>
  <si>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</si>
  <si>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</si>
  <si>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</si>
  <si>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</si>
  <si>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</si>
  <si>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</si>
  <si>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</si>
  <si>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</si>
  <si>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</si>
  <si>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</si>
  <si>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</si>
  <si>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</si>
  <si>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</si>
  <si>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</si>
  <si>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</si>
  <si>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</si>
  <si>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</si>
  <si>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</si>
  <si>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</si>
  <si>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</si>
  <si>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</si>
  <si>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</si>
  <si>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</si>
  <si>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</si>
  <si>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</si>
  <si>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</si>
  <si>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</si>
  <si>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</si>
  <si>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</si>
  <si>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</si>
  <si>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</si>
  <si>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</si>
  <si>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</si>
  <si>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</si>
  <si>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</si>
  <si>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</si>
  <si>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</si>
  <si>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</si>
  <si>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</si>
  <si>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</si>
  <si>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</si>
  <si>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</si>
  <si>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</si>
  <si>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</si>
  <si>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</si>
  <si>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</si>
  <si>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</si>
  <si>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</si>
  <si>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</si>
  <si>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</si>
  <si>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</si>
  <si>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</si>
  <si>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</si>
  <si>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</si>
  <si>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</si>
  <si>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</si>
  <si>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</si>
  <si>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</si>
  <si>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</si>
  <si>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</si>
  <si>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</si>
  <si>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</si>
  <si>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</si>
  <si>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</si>
  <si>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</si>
  <si>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</si>
  <si>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</si>
  <si>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</si>
  <si>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</si>
  <si>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</si>
  <si>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</si>
  <si>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</si>
  <si>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</si>
  <si>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</si>
  <si>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</si>
  <si>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</si>
  <si>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</si>
  <si>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</si>
  <si>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</si>
  <si>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</si>
  <si>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</si>
  <si>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</si>
  <si>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</si>
  <si>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</si>
  <si>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</si>
  <si>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</si>
  <si>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</si>
  <si>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</si>
  <si>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</si>
  <si>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</si>
  <si>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</si>
  <si>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</si>
  <si>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</si>
  <si>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</si>
  <si>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</si>
  <si>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</si>
  <si>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</si>
  <si>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</si>
  <si>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</si>
  <si>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</si>
  <si>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</si>
  <si>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</si>
  <si>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</si>
  <si>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</si>
  <si>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</si>
  <si>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</si>
  <si>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</si>
  <si>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</si>
  <si>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</si>
  <si>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</si>
  <si>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</si>
  <si>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</si>
  <si>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</si>
  <si>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</si>
  <si>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</si>
  <si>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</si>
  <si>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</si>
  <si>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</si>
  <si>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</si>
  <si>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</si>
  <si>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</si>
  <si>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</si>
  <si>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</si>
  <si>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</si>
  <si>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</si>
  <si>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</si>
  <si>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</si>
  <si>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</si>
  <si>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</si>
  <si>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</si>
  <si>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</si>
  <si>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</si>
  <si>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</si>
  <si>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</si>
  <si>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</si>
  <si>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</si>
  <si>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</si>
  <si>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</si>
  <si>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</si>
  <si>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</si>
  <si>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</si>
  <si>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</si>
  <si>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</si>
  <si>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</si>
  <si>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</si>
  <si>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</si>
  <si>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</si>
  <si>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</si>
  <si>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</si>
  <si>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</si>
  <si>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</si>
  <si>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</si>
  <si>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</si>
  <si>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</si>
  <si>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</si>
  <si>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</si>
  <si>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</si>
  <si>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</si>
  <si>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</si>
  <si>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</si>
  <si>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</si>
  <si>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</si>
  <si>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</si>
  <si>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</si>
  <si>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</si>
  <si>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</si>
  <si>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</si>
  <si>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</si>
  <si>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</si>
  <si>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</si>
  <si>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</si>
  <si>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</si>
  <si>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</si>
  <si>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</si>
  <si>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</si>
  <si>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</si>
  <si>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</si>
  <si>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</si>
  <si>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</si>
  <si>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</si>
  <si>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</si>
  <si>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</si>
  <si>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</si>
  <si>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</si>
  <si>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</si>
  <si>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</si>
  <si>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</si>
  <si>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</si>
  <si>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</si>
  <si>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</si>
  <si>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</si>
  <si>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</si>
  <si>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</si>
  <si>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</si>
  <si>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</si>
  <si>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</si>
  <si>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</si>
  <si>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</si>
  <si>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</si>
  <si>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</si>
  <si>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</si>
  <si>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</si>
  <si>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</si>
  <si>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</si>
  <si>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</si>
  <si>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</si>
  <si>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</si>
  <si>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</si>
  <si>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</si>
  <si>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</si>
  <si>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</si>
  <si>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</si>
  <si>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</si>
  <si>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</si>
  <si>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</si>
  <si>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</si>
  <si>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</si>
  <si>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</si>
  <si>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</si>
  <si>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</si>
  <si>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</si>
  <si>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</si>
  <si>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</si>
  <si>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</si>
  <si>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</si>
  <si>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</si>
  <si>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</si>
  <si>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</si>
  <si>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</si>
  <si>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</si>
  <si>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</si>
  <si>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</si>
  <si>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</si>
  <si>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</si>
  <si>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</si>
  <si>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</si>
  <si>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</si>
  <si>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</si>
  <si>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</si>
  <si>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</si>
  <si>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</si>
  <si>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</si>
  <si>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</si>
  <si>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</si>
  <si>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</si>
  <si>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</si>
  <si>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</si>
  <si>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</si>
  <si>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</si>
  <si>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</si>
  <si>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</si>
  <si>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</si>
  <si>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</si>
  <si>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</si>
  <si>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</si>
  <si>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</si>
  <si>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</si>
  <si>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</si>
  <si>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</si>
  <si>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</si>
  <si>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</si>
  <si>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</si>
  <si>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</si>
  <si>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</si>
  <si>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</si>
  <si>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</si>
  <si>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</si>
  <si>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</si>
  <si>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</si>
  <si>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</si>
  <si>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</si>
  <si>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</si>
  <si>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</si>
  <si>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</si>
  <si>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</si>
  <si>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</si>
  <si>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</si>
  <si>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</si>
  <si>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</si>
  <si>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</si>
  <si>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</si>
  <si>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</si>
  <si>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</si>
  <si>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</si>
  <si>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</si>
  <si>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</si>
  <si>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</si>
  <si>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</si>
  <si>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</si>
  <si>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</si>
  <si>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</si>
  <si>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</si>
  <si>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</si>
  <si>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</si>
  <si>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</si>
  <si>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</si>
  <si>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</si>
  <si>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</si>
  <si>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</si>
  <si>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</si>
  <si>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</si>
  <si>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</si>
  <si>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</si>
  <si>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</si>
  <si>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</si>
  <si>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</si>
  <si>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</si>
  <si>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</si>
  <si>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</si>
  <si>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</si>
  <si>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</si>
  <si>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</si>
  <si>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</si>
  <si>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</si>
  <si>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</si>
  <si>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</si>
  <si>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</si>
  <si>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</si>
  <si>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</si>
  <si>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</si>
  <si>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</si>
  <si>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</si>
  <si>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</si>
  <si>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</si>
  <si>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</si>
  <si>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</si>
  <si>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</si>
  <si>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</si>
  <si>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</si>
  <si>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</si>
  <si>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</si>
  <si>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</si>
  <si>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</si>
  <si>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</si>
  <si>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</si>
  <si>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</si>
  <si>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</si>
  <si>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</si>
  <si>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</si>
  <si>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</si>
  <si>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</si>
  <si>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</si>
  <si>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</si>
  <si>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</si>
  <si>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</si>
  <si>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</si>
  <si>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</si>
  <si>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</si>
  <si>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</si>
  <si>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</si>
  <si>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</si>
  <si>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</si>
  <si>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</si>
  <si>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</si>
  <si>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</si>
  <si>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</si>
  <si>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</si>
  <si>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</si>
  <si>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</si>
  <si>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</si>
  <si>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</si>
  <si>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</si>
  <si>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</si>
  <si>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</si>
  <si>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</si>
  <si>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</si>
  <si>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</si>
  <si>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</si>
  <si>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</si>
  <si>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</si>
  <si>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</si>
  <si>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</si>
  <si>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</si>
  <si>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</si>
  <si>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</si>
  <si>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</si>
  <si>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</si>
  <si>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</si>
  <si>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</si>
  <si>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</si>
  <si>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</si>
  <si>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</si>
  <si>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</si>
  <si>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</si>
  <si>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</si>
  <si>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</si>
  <si>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</si>
  <si>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</si>
  <si>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</si>
  <si>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</si>
  <si>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</si>
  <si>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</si>
  <si>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</si>
  <si>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</si>
  <si>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</si>
  <si>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</si>
  <si>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</si>
  <si>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</si>
  <si>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</si>
  <si>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</si>
  <si>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</si>
  <si>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</si>
  <si>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</si>
  <si>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</si>
  <si>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</si>
  <si>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</si>
  <si>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</si>
  <si>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</si>
  <si>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</si>
  <si>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</si>
  <si>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</si>
  <si>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</si>
  <si>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</si>
  <si>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</si>
  <si>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</si>
  <si>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</si>
  <si>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</si>
  <si>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</si>
  <si>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</si>
  <si>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</si>
  <si>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</si>
  <si>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</si>
  <si>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</si>
  <si>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</si>
  <si>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</si>
  <si>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</si>
  <si>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</si>
  <si>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</si>
  <si>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</si>
  <si>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</si>
  <si>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</si>
  <si>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</si>
  <si>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</si>
  <si>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</si>
  <si>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</si>
  <si>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</si>
  <si>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</si>
  <si>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</si>
  <si>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</si>
  <si>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</si>
  <si>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</si>
  <si>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</si>
  <si>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</si>
  <si>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</si>
  <si>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</si>
  <si>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</si>
  <si>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</si>
  <si>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</si>
  <si>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</si>
  <si>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</si>
  <si>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</si>
  <si>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</si>
  <si>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</si>
  <si>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</si>
  <si>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</si>
  <si>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</si>
  <si>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</si>
  <si>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</si>
  <si>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</si>
  <si>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</si>
  <si>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</si>
  <si>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</si>
  <si>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</si>
  <si>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</si>
  <si>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</si>
  <si>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</si>
  <si>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</si>
  <si>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</si>
  <si>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</si>
  <si>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</si>
  <si>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</si>
  <si>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</si>
  <si>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</si>
  <si>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</si>
  <si>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</si>
  <si>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</si>
  <si>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</si>
  <si>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</si>
  <si>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</si>
  <si>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</si>
  <si>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</si>
  <si>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</si>
  <si>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</si>
  <si>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</si>
  <si>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</si>
  <si>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</si>
  <si>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</si>
  <si>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</si>
  <si>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</si>
  <si>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</si>
  <si>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</si>
  <si>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</si>
  <si>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</si>
  <si>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</si>
  <si>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</si>
  <si>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</si>
  <si>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</si>
  <si>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</si>
  <si>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</si>
  <si>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</si>
  <si>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</si>
  <si>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</si>
  <si>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</si>
  <si>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</si>
  <si>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</si>
  <si>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</si>
  <si>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</si>
  <si>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</si>
  <si>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</si>
  <si>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</si>
  <si>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</si>
  <si>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</si>
  <si>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</si>
  <si>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</si>
  <si>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</si>
  <si>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</si>
  <si>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</si>
  <si>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</si>
  <si>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</si>
  <si>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</si>
  <si>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</si>
  <si>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</si>
  <si>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</si>
  <si>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</si>
  <si>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</si>
  <si>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</si>
  <si>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</si>
  <si>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</si>
  <si>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</si>
  <si>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</si>
  <si>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</si>
  <si>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</si>
  <si>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</si>
  <si>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</si>
  <si>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</si>
  <si>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</si>
  <si>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</si>
  <si>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</si>
  <si>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</si>
  <si>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</si>
  <si>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</si>
  <si>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</si>
  <si>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</si>
  <si>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</si>
  <si>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</si>
  <si>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</si>
  <si>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</si>
  <si>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</si>
  <si>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</si>
  <si>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</si>
  <si>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</si>
  <si>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</si>
  <si>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</si>
  <si>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</si>
  <si>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</si>
  <si>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</si>
  <si>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</si>
  <si>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</si>
  <si>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</si>
  <si>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</si>
  <si>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</si>
  <si>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</si>
  <si>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</si>
  <si>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</si>
  <si>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</si>
  <si>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</si>
  <si>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</si>
  <si>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</si>
  <si>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</si>
  <si>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</si>
  <si>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</si>
  <si>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</si>
  <si>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</si>
  <si>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</si>
  <si>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</si>
  <si>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</si>
  <si>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</si>
  <si>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</si>
  <si>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</si>
  <si>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</si>
  <si>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</si>
  <si>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</si>
  <si>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</si>
  <si>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</si>
  <si>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</si>
  <si>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</si>
  <si>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</si>
  <si>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</si>
  <si>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</si>
  <si>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</si>
  <si>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</si>
  <si>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</si>
  <si>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</si>
  <si>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</si>
  <si>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</si>
  <si>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</si>
  <si>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</si>
  <si>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</si>
  <si>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</si>
  <si>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</si>
  <si>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</si>
  <si>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</si>
  <si>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</si>
  <si>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</si>
  <si>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</si>
  <si>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</si>
  <si>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</si>
  <si>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</si>
  <si>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</si>
  <si>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</si>
  <si>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</si>
  <si>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</si>
  <si>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</si>
  <si>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</si>
  <si>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</si>
  <si>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</si>
  <si>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</si>
  <si>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</si>
  <si>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</si>
  <si>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</si>
  <si>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</si>
  <si>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</si>
  <si>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</si>
  <si>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</si>
  <si>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</si>
  <si>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</si>
  <si>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</si>
  <si>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</si>
  <si>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</si>
  <si>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</si>
  <si>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</si>
  <si>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</si>
  <si>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</si>
  <si>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</si>
  <si>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</si>
  <si>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</si>
  <si>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</si>
  <si>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</si>
  <si>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</si>
  <si>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</si>
  <si>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</si>
  <si>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</si>
  <si>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</si>
  <si>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</si>
  <si>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</si>
  <si>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</si>
  <si>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</si>
  <si>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</si>
  <si>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</si>
  <si>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</si>
  <si>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</si>
  <si>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</si>
  <si>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</si>
  <si>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</si>
  <si>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</si>
  <si>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</si>
  <si>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</si>
  <si>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</si>
  <si>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</si>
  <si>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</si>
  <si>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</si>
  <si>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</si>
  <si>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</si>
  <si>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</si>
  <si>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</si>
  <si>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</si>
  <si>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</si>
  <si>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</si>
  <si>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</si>
  <si>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</si>
  <si>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</si>
  <si>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</si>
  <si>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</si>
  <si>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</si>
  <si>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</si>
  <si>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</si>
  <si>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</si>
  <si>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</si>
  <si>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</si>
  <si>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</si>
  <si>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</si>
  <si>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</si>
  <si>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</si>
  <si>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</si>
  <si>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</si>
  <si>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</si>
  <si>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</si>
  <si>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</si>
  <si>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</si>
  <si>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</si>
  <si>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</si>
  <si>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</si>
  <si>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</si>
  <si>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</si>
  <si>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</si>
  <si>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</si>
  <si>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</si>
  <si>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</si>
  <si>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</si>
  <si>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</si>
  <si>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</si>
  <si>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</si>
  <si>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</si>
  <si>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</si>
  <si>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</si>
  <si>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</si>
  <si>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</si>
  <si>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</si>
  <si>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</si>
  <si>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</si>
  <si>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</si>
  <si>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</si>
  <si>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</si>
  <si>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</si>
  <si>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</si>
  <si>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</si>
  <si>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</si>
  <si>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</si>
  <si>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</si>
  <si>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</si>
  <si>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</si>
  <si>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</si>
  <si>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</si>
  <si>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</si>
  <si>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</si>
  <si>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</si>
  <si>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</si>
  <si>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</si>
  <si>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</si>
  <si>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</si>
  <si>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</si>
  <si>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</si>
  <si>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</si>
  <si>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</si>
  <si>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</si>
  <si>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</si>
  <si>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</si>
  <si>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</si>
  <si>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</si>
  <si>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</si>
  <si>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</si>
  <si>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</si>
  <si>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</si>
  <si>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</si>
  <si>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</si>
  <si>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</si>
  <si>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</si>
  <si>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</si>
  <si>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</si>
  <si>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</si>
  <si>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</si>
  <si>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</si>
  <si>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</si>
  <si>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</si>
  <si>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</si>
  <si>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</si>
  <si>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</si>
  <si>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</si>
  <si>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</si>
  <si>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</si>
  <si>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</si>
  <si>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</si>
  <si>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</si>
  <si>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</si>
  <si>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</si>
  <si>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</si>
  <si>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</si>
  <si>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</si>
  <si>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</si>
  <si>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</si>
  <si>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</si>
  <si>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</si>
  <si>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</si>
  <si>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</si>
  <si>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</si>
  <si>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</si>
  <si>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</si>
  <si>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</si>
  <si>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</si>
  <si>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</si>
  <si>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</si>
  <si>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</si>
  <si>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</si>
  <si>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</si>
  <si>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</si>
  <si>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</si>
  <si>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</si>
  <si>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</si>
  <si>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</si>
  <si>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</si>
  <si>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</si>
  <si>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</si>
  <si>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</si>
  <si>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</si>
  <si>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</si>
  <si>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</si>
  <si>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</si>
  <si>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</si>
  <si>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</si>
  <si>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</si>
  <si>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</si>
  <si>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</si>
  <si>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</si>
  <si>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</si>
  <si>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</si>
  <si>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</si>
  <si>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</si>
  <si>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</si>
  <si>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</si>
  <si>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</si>
  <si>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</si>
  <si>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</si>
  <si>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</si>
  <si>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</si>
  <si>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</si>
  <si>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</si>
  <si>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</si>
  <si>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</si>
  <si>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</si>
  <si>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</si>
  <si>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</si>
  <si>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</si>
  <si>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</si>
  <si>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</si>
  <si>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</si>
  <si>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</si>
  <si>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</si>
  <si>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</si>
  <si>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</si>
  <si>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</si>
  <si>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</si>
  <si>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</si>
  <si>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</si>
  <si>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</si>
  <si>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</si>
  <si>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</si>
  <si>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</si>
  <si>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</si>
  <si>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</si>
  <si>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</si>
  <si>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</si>
  <si>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</si>
  <si>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</si>
  <si>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</si>
  <si>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</si>
  <si>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</si>
  <si>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</si>
  <si>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</si>
  <si>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</si>
  <si>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</si>
  <si>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</si>
  <si>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</si>
  <si>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</si>
  <si>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</si>
  <si>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</si>
  <si>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</si>
  <si>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</si>
  <si>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</si>
  <si>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</si>
  <si>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</si>
  <si>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</si>
  <si>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</si>
  <si>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</si>
  <si>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</si>
  <si>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</si>
  <si>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</si>
  <si>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</si>
  <si>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</si>
  <si>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</si>
  <si>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</si>
  <si>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</si>
  <si>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</si>
  <si>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</si>
  <si>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</si>
  <si>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</si>
  <si>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</si>
  <si>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</si>
  <si>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</si>
  <si>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</si>
  <si>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</si>
  <si>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</si>
  <si>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</si>
  <si>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</si>
  <si>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</si>
  <si>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</si>
  <si>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</si>
  <si>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</si>
  <si>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</si>
  <si>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</si>
  <si>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</si>
  <si>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</si>
  <si>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</si>
  <si>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</si>
  <si>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</si>
  <si>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</si>
  <si>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</si>
  <si>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</si>
  <si>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</si>
  <si>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</si>
  <si>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</si>
  <si>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</si>
  <si>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</si>
  <si>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</si>
  <si>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</si>
  <si>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</si>
  <si>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</si>
  <si>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</si>
  <si>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</si>
  <si>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</si>
  <si>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</si>
  <si>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</si>
  <si>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</si>
  <si>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</si>
  <si>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</si>
  <si>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</si>
  <si>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</si>
  <si>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</si>
  <si>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</si>
  <si>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</si>
  <si>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</si>
  <si>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</si>
  <si>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</si>
  <si>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</si>
  <si>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</si>
  <si>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</si>
  <si>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</si>
  <si>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</si>
  <si>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</si>
  <si>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</si>
  <si>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</si>
  <si>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</si>
  <si>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</si>
  <si>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</si>
  <si>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</si>
  <si>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</si>
  <si>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</si>
  <si>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</si>
  <si>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</si>
  <si>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</si>
  <si>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</si>
  <si>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</si>
  <si>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</si>
  <si>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</si>
  <si>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</si>
  <si>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</si>
  <si>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</si>
  <si>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</si>
  <si>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</si>
  <si>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</si>
  <si>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</si>
  <si>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</si>
  <si>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</si>
  <si>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</si>
  <si>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</si>
  <si>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</si>
  <si>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</si>
  <si>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</si>
  <si>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</si>
  <si>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</si>
  <si>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</si>
  <si>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</si>
  <si>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</si>
  <si>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</si>
  <si>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</si>
  <si>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</si>
  <si>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</si>
  <si>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</si>
  <si>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</si>
  <si>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</si>
  <si>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</si>
  <si>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</si>
  <si>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</si>
  <si>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</si>
  <si>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</si>
  <si>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</si>
  <si>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</si>
  <si>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</si>
  <si>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</si>
  <si>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</si>
  <si>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</si>
  <si>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</si>
  <si>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</si>
  <si>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</si>
  <si>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</si>
  <si>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</si>
  <si>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</si>
  <si>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</si>
  <si>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</si>
  <si>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</si>
  <si>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</si>
  <si>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</si>
  <si>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</si>
  <si>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</si>
  <si>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</si>
  <si>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</si>
  <si>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</si>
  <si>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</si>
  <si>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</si>
  <si>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</si>
  <si>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</si>
  <si>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</si>
  <si>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</si>
  <si>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</si>
  <si>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</si>
  <si>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</si>
  <si>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</si>
  <si>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</si>
  <si>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</si>
  <si>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</si>
  <si>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</si>
  <si>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</si>
  <si>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</si>
  <si>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</si>
  <si>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</si>
  <si>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</si>
  <si>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</si>
  <si>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</si>
  <si>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</si>
  <si>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</si>
  <si>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</si>
  <si>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</si>
  <si>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</si>
  <si>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</si>
  <si>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</si>
  <si>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</si>
  <si>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</si>
  <si>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</si>
  <si>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</si>
  <si>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</si>
  <si>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</si>
  <si>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</si>
  <si>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</si>
  <si>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</si>
  <si>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</si>
  <si>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</si>
  <si>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</si>
  <si>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</si>
  <si>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</si>
  <si>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</si>
  <si>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</si>
  <si>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</si>
  <si>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</si>
  <si>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</si>
  <si>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</si>
  <si>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</si>
  <si>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</si>
  <si>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</si>
  <si>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</si>
  <si>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</si>
  <si>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</si>
  <si>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</si>
  <si>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</si>
  <si>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</si>
  <si>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</si>
  <si>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</si>
  <si>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</si>
  <si>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</si>
  <si>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</si>
  <si>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</si>
  <si>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</si>
  <si>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</si>
  <si>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</si>
  <si>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</si>
  <si>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</si>
  <si>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</si>
  <si>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</si>
  <si>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</si>
  <si>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</si>
  <si>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</si>
  <si>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</si>
  <si>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</si>
  <si>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</si>
  <si>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</si>
  <si>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</si>
  <si>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</si>
  <si>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</si>
  <si>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</si>
  <si>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</si>
  <si>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</si>
  <si>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</si>
  <si>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</si>
  <si>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</si>
  <si>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</si>
  <si>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</si>
  <si>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</si>
  <si>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</si>
  <si>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</si>
  <si>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</si>
  <si>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</si>
  <si>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</si>
  <si>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</si>
  <si>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</si>
  <si>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</si>
  <si>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</si>
  <si>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</si>
  <si>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</si>
  <si>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</si>
  <si>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</si>
  <si>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</si>
  <si>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</si>
  <si>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</si>
  <si>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</si>
  <si>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</si>
  <si>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</si>
  <si>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</si>
  <si>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</si>
  <si>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</si>
  <si>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</si>
  <si>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</si>
  <si>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</si>
  <si>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</si>
  <si>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</si>
  <si>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</si>
  <si>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</si>
  <si>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</si>
  <si>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</si>
  <si>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</si>
  <si>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</si>
  <si>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</si>
  <si>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</si>
  <si>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</si>
  <si>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</si>
  <si>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</si>
  <si>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</si>
  <si>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</si>
  <si>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</si>
  <si>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</si>
  <si>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</si>
  <si>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</si>
  <si>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</si>
  <si>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</si>
  <si>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</si>
  <si>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</si>
  <si>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</si>
  <si>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</si>
  <si>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</si>
  <si>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</si>
  <si>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</si>
  <si>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</si>
  <si>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</si>
  <si>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</si>
  <si>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</si>
  <si>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</si>
  <si>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</si>
  <si>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</si>
  <si>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</si>
  <si>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</si>
  <si>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</si>
  <si>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</si>
  <si>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</si>
  <si>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</si>
  <si>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</si>
  <si>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</si>
  <si>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</si>
  <si>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</si>
  <si>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</si>
  <si>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</si>
  <si>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</si>
  <si>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</si>
  <si>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</si>
  <si>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</si>
  <si>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</si>
  <si>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</si>
  <si>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</si>
  <si>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</si>
  <si>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</si>
  <si>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</si>
  <si>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</si>
  <si>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</si>
  <si>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</si>
  <si>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</si>
  <si>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</si>
  <si>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</si>
  <si>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</si>
  <si>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</si>
  <si>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</si>
  <si>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</si>
  <si>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</si>
  <si>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</si>
  <si>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</si>
  <si>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</si>
  <si>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</si>
  <si>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</si>
  <si>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</si>
  <si>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</si>
  <si>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</si>
  <si>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</si>
  <si>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</si>
  <si>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</si>
  <si>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</si>
  <si>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</si>
  <si>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</si>
  <si>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</si>
  <si>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</si>
  <si>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</si>
  <si>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</si>
  <si>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</si>
  <si>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</si>
  <si>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</si>
  <si>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</si>
  <si>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</si>
  <si>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</si>
  <si>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</si>
  <si>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</si>
  <si>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</si>
  <si>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</si>
  <si>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</si>
  <si>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</si>
  <si>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</si>
  <si>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</si>
  <si>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</si>
  <si>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</si>
  <si>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</si>
  <si>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</si>
  <si>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</si>
  <si>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</si>
  <si>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</si>
  <si>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</si>
  <si>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</si>
  <si>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</si>
  <si>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</si>
  <si>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</si>
  <si>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</si>
  <si>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</si>
  <si>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</si>
  <si>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</si>
  <si>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</si>
  <si>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</si>
  <si>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</si>
  <si>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</si>
  <si>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</si>
  <si>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</si>
  <si>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</si>
  <si>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</si>
  <si>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</si>
  <si>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</si>
  <si>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</si>
  <si>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</si>
  <si>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</si>
  <si>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</si>
  <si>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</si>
  <si>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</si>
  <si>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</si>
  <si>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</si>
  <si>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</si>
  <si>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</si>
  <si>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</si>
  <si>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</si>
  <si>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</si>
  <si>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</si>
  <si>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</si>
  <si>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</si>
  <si>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</si>
  <si>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</si>
  <si>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</si>
  <si>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</si>
  <si>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</si>
  <si>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</si>
  <si>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</si>
  <si>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</si>
  <si>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</si>
  <si>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</si>
  <si>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</si>
  <si>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</si>
  <si>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</si>
  <si>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</si>
  <si>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</si>
  <si>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</si>
  <si>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</si>
  <si>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</si>
  <si>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</si>
  <si>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</si>
  <si>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</si>
  <si>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</si>
  <si>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</si>
  <si>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</si>
  <si>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</si>
  <si>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</si>
  <si>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</si>
  <si>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</si>
  <si>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</si>
  <si>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</si>
  <si>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</si>
  <si>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</si>
  <si>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</si>
  <si>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</si>
  <si>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</si>
  <si>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</si>
  <si>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</si>
  <si>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</si>
  <si>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</si>
  <si>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</si>
  <si>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</si>
  <si>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</si>
  <si>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</si>
  <si>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</si>
  <si>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</si>
  <si>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</si>
  <si>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</si>
  <si>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</si>
  <si>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</si>
  <si>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</si>
  <si>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</si>
  <si>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</si>
  <si>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</si>
  <si>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</si>
  <si>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</si>
  <si>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</si>
  <si>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</si>
  <si>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</si>
  <si>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</si>
  <si>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</si>
  <si>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</si>
  <si>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</si>
  <si>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</si>
  <si>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</si>
  <si>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</si>
  <si>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</si>
  <si>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</si>
  <si>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</si>
  <si>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</si>
  <si>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</si>
  <si>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</si>
  <si>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</si>
  <si>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</si>
  <si>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</si>
  <si>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</si>
  <si>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</si>
  <si>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</si>
  <si>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</si>
  <si>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</si>
  <si>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</si>
  <si>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</si>
  <si>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</si>
  <si>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</si>
  <si>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</si>
  <si>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</si>
  <si>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</si>
  <si>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</si>
  <si>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</si>
  <si>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</si>
  <si>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</si>
  <si>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</si>
  <si>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</si>
  <si>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</si>
  <si>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</si>
  <si>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</si>
  <si>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</si>
  <si>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</si>
  <si>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</si>
  <si>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</si>
  <si>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</si>
  <si>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</si>
  <si>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</si>
  <si>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</si>
  <si>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</si>
  <si>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</si>
  <si>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</si>
  <si>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</si>
  <si>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</si>
  <si>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</si>
  <si>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</si>
  <si>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</si>
  <si>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</si>
  <si>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</si>
  <si>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</si>
  <si>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</si>
  <si>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</si>
  <si>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</si>
  <si>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</si>
  <si>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</si>
  <si>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</si>
  <si>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</si>
  <si>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</si>
  <si>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</si>
  <si>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</si>
  <si>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</si>
  <si>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</si>
  <si>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</si>
  <si>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</si>
  <si>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</si>
  <si>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</si>
  <si>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</si>
  <si>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</si>
  <si>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</si>
  <si>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</si>
  <si>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</si>
  <si>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</si>
  <si>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</si>
  <si>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</si>
  <si>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</si>
  <si>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</si>
  <si>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</si>
  <si>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</si>
  <si>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</si>
  <si>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</si>
  <si>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</si>
  <si>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</si>
  <si>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</si>
  <si>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</si>
  <si>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</si>
  <si>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</si>
  <si>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</si>
  <si>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</si>
  <si>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</si>
  <si>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</si>
  <si>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</si>
  <si>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</si>
  <si>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</si>
  <si>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</si>
  <si>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</si>
  <si>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</si>
  <si>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</si>
  <si>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</si>
  <si>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</si>
  <si>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</si>
  <si>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</si>
  <si>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</si>
  <si>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</si>
  <si>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</si>
  <si>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</si>
  <si>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</si>
  <si>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</si>
  <si>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</si>
  <si>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</si>
  <si>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</si>
  <si>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</si>
  <si>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</si>
  <si>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</si>
  <si>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</si>
  <si>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</si>
  <si>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</si>
  <si>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</si>
  <si>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</si>
  <si>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</si>
  <si>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</si>
  <si>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</si>
  <si>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</si>
  <si>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</si>
  <si>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</si>
  <si>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</si>
  <si>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</si>
  <si>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</si>
  <si>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</si>
  <si>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</si>
  <si>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</si>
  <si>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</si>
  <si>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</si>
  <si>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</si>
  <si>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</si>
  <si>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</si>
  <si>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</si>
  <si>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</si>
  <si>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</si>
  <si>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</si>
  <si>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</si>
  <si>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</si>
  <si>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</si>
  <si>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</si>
  <si>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</si>
  <si>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</si>
  <si>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</si>
  <si>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</si>
  <si>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</si>
  <si>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</si>
  <si>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</si>
  <si>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</si>
  <si>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</si>
  <si>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</si>
  <si>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</si>
  <si>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</si>
  <si>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</si>
  <si>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</si>
  <si>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</si>
  <si>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</si>
  <si>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</si>
  <si>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</si>
  <si>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</si>
  <si>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</si>
  <si>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</si>
  <si>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</si>
  <si>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</si>
  <si>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</si>
  <si>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</si>
  <si>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</si>
  <si>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</si>
  <si>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</si>
  <si>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</si>
  <si>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</si>
  <si>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</si>
  <si>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</si>
  <si>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</si>
  <si>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</si>
  <si>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</si>
  <si>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</si>
  <si>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</si>
  <si>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</si>
  <si>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</si>
  <si>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</si>
  <si>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</si>
  <si>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</si>
  <si>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</si>
  <si>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</si>
  <si>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</si>
  <si>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</si>
  <si>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</si>
  <si>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</si>
  <si>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</si>
  <si>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</si>
  <si>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</si>
  <si>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</si>
  <si>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</si>
  <si>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</si>
  <si>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</si>
  <si>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</si>
  <si>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</si>
  <si>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</si>
  <si>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</si>
  <si>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</si>
  <si>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</si>
  <si>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</si>
  <si>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</si>
  <si>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</si>
  <si>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</si>
  <si>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</si>
  <si>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</si>
  <si>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</si>
  <si>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</si>
  <si>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</si>
  <si>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</si>
  <si>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</si>
  <si>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</si>
  <si>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</si>
  <si>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</si>
  <si>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</si>
  <si>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</si>
  <si>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</si>
  <si>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</si>
  <si>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</si>
  <si>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</si>
  <si>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</si>
  <si>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</si>
  <si>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</si>
  <si>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</si>
  <si>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</si>
  <si>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</si>
  <si>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</si>
  <si>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</si>
  <si>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</si>
  <si>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</si>
  <si>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</si>
  <si>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</si>
  <si>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</si>
  <si>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</si>
  <si>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</si>
  <si>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</si>
  <si>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</si>
  <si>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</si>
  <si>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</si>
  <si>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</si>
  <si>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</si>
  <si>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</si>
  <si>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</si>
  <si>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</si>
  <si>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</si>
  <si>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</si>
  <si>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</si>
  <si>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</si>
  <si>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</si>
  <si>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</si>
  <si>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</si>
  <si>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</si>
  <si>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</si>
  <si>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</si>
  <si>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</si>
  <si>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</si>
  <si>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</si>
  <si>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</si>
  <si>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</si>
  <si>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</si>
  <si>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</si>
  <si>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</si>
  <si>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</si>
  <si>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</si>
  <si>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</si>
  <si>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</si>
  <si>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</si>
  <si>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</si>
  <si>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</si>
  <si>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</si>
  <si>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</si>
  <si>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</si>
  <si>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</si>
  <si>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</si>
  <si>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</si>
  <si>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</si>
  <si>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</si>
  <si>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</si>
  <si>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</si>
  <si>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</si>
  <si>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</si>
  <si>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</si>
  <si>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</si>
  <si>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</si>
  <si>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</si>
  <si>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</si>
  <si>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</si>
  <si>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</si>
  <si>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</si>
  <si>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</si>
  <si>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</si>
  <si>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</si>
  <si>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</si>
  <si>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</si>
  <si>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</si>
  <si>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</si>
  <si>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</si>
  <si>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</si>
  <si>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</si>
  <si>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</si>
  <si>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</si>
  <si>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</si>
  <si>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</si>
  <si>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</si>
  <si>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</si>
  <si>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</si>
  <si>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</si>
  <si>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</si>
  <si>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</si>
  <si>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</si>
  <si>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</si>
  <si>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</si>
  <si>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</si>
  <si>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</si>
  <si>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</si>
  <si>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</si>
  <si>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</si>
  <si>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</si>
  <si>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</si>
  <si>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</si>
  <si>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</si>
  <si>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</si>
  <si>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</si>
  <si>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</si>
  <si>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</si>
  <si>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</si>
  <si>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</si>
  <si>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</si>
  <si>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</si>
  <si>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</si>
  <si>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</si>
  <si>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</si>
  <si>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</si>
  <si>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</si>
  <si>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</si>
  <si>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</si>
  <si>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</si>
  <si>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</si>
  <si>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</si>
  <si>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</si>
  <si>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</si>
  <si>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</si>
  <si>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</si>
  <si>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</si>
  <si>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</si>
  <si>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</si>
  <si>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</si>
  <si>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</si>
  <si>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</si>
  <si>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</si>
  <si>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</si>
  <si>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</si>
  <si>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</si>
  <si>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</si>
  <si>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</si>
  <si>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</si>
  <si>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</si>
  <si>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</si>
  <si>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</si>
  <si>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</si>
  <si>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</si>
  <si>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</si>
  <si>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</si>
  <si>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</si>
  <si>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</si>
  <si>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</si>
  <si>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</si>
  <si>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</si>
  <si>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</si>
  <si>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</si>
  <si>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</si>
  <si>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</si>
  <si>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</si>
  <si>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</si>
  <si>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</si>
  <si>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</si>
  <si>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</si>
  <si>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</si>
  <si>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</si>
  <si>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</si>
  <si>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</si>
  <si>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</si>
  <si>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</si>
  <si>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</si>
  <si>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</si>
  <si>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</si>
  <si>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</si>
  <si>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</si>
  <si>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</si>
  <si>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</si>
  <si>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</si>
  <si>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</si>
  <si>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</si>
  <si>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</si>
  <si>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</si>
  <si>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</si>
  <si>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</si>
  <si>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</si>
  <si>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</si>
  <si>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</si>
  <si>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</si>
  <si>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</si>
  <si>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</si>
  <si>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</si>
  <si>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</si>
  <si>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</si>
  <si>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</si>
  <si>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</si>
  <si>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</si>
  <si>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</si>
  <si>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</si>
  <si>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</si>
  <si>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</si>
  <si>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</si>
  <si>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</si>
  <si>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</si>
  <si>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</si>
  <si>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</si>
  <si>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</si>
  <si>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</si>
  <si>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</si>
  <si>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</si>
  <si>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</si>
  <si>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</si>
  <si>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</si>
  <si>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</si>
  <si>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</si>
  <si>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</si>
  <si>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</si>
  <si>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</si>
  <si>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</si>
  <si>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</si>
  <si>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</si>
  <si>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</si>
  <si>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</si>
  <si>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</si>
  <si>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</si>
  <si>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</si>
  <si>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</si>
  <si>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</si>
  <si>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</si>
  <si>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</si>
  <si>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</si>
  <si>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</si>
  <si>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</si>
  <si>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</si>
  <si>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</si>
  <si>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</si>
  <si>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</si>
  <si>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</si>
  <si>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</si>
  <si>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</si>
  <si>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</si>
  <si>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</si>
  <si>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</si>
  <si>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</si>
  <si>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</si>
  <si>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</si>
  <si>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</si>
  <si>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</si>
  <si>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</si>
  <si>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</si>
  <si>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</si>
  <si>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</si>
  <si>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</si>
  <si>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</si>
  <si>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</si>
  <si>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</si>
  <si>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</si>
  <si>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</si>
  <si>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</si>
  <si>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</si>
  <si>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</si>
  <si>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</si>
  <si>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</si>
  <si>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</si>
  <si>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</si>
  <si>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</si>
  <si>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</si>
  <si>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</si>
  <si>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</si>
  <si>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</si>
  <si>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</si>
  <si>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</si>
  <si>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</si>
  <si>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</si>
  <si>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</si>
  <si>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</si>
  <si>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</si>
  <si>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</si>
  <si>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</si>
  <si>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</si>
  <si>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</si>
  <si>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</si>
  <si>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</si>
  <si>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</si>
  <si>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</si>
  <si>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</si>
  <si>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</si>
  <si>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</si>
  <si>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</si>
  <si>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</si>
  <si>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</si>
  <si>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</si>
  <si>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</si>
  <si>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</si>
  <si>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</si>
  <si>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</si>
  <si>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</si>
  <si>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</si>
  <si>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</si>
  <si>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</si>
  <si>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</si>
  <si>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</si>
  <si>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</si>
  <si>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</si>
  <si>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</si>
  <si>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</si>
  <si>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</si>
  <si>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</si>
  <si>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</si>
  <si>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</si>
  <si>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</si>
  <si>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</si>
  <si>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</si>
  <si>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</si>
  <si>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</si>
  <si>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</si>
  <si>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</si>
  <si>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</si>
  <si>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</si>
  <si>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</si>
  <si>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</si>
  <si>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</si>
  <si>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</si>
  <si>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</si>
  <si>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</si>
  <si>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</si>
  <si>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</si>
  <si>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</si>
  <si>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</si>
  <si>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</si>
  <si>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</si>
  <si>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</si>
  <si>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</si>
  <si>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</si>
  <si>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</si>
  <si>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</si>
  <si>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</si>
  <si>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</si>
  <si>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</si>
  <si>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</si>
  <si>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</si>
  <si>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</si>
  <si>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</si>
  <si>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</si>
  <si>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</si>
  <si>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</si>
  <si>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</si>
  <si>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</si>
  <si>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</si>
  <si>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</si>
  <si>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</si>
  <si>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</si>
  <si>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</si>
  <si>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</si>
  <si>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</si>
  <si>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</si>
  <si>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</si>
  <si>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Parent Category</t>
  </si>
  <si>
    <t>Row Labels</t>
  </si>
  <si>
    <t>Grand Total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</si>
  <si>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</si>
  <si>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</si>
  <si>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</si>
  <si>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</si>
  <si>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</si>
  <si>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</si>
  <si>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</si>
  <si>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</si>
  <si>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</si>
  <si>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Column Labels</t>
  </si>
  <si>
    <t>Count of id</t>
  </si>
  <si>
    <t>(All)</t>
  </si>
  <si>
    <t>Count of Outcome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</si>
  <si>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</si>
  <si>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</si>
  <si>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</si>
  <si>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</si>
  <si>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</si>
  <si>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</si>
  <si>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</si>
  <si>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</si>
  <si>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</si>
  <si>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</si>
  <si>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</si>
  <si>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</si>
  <si>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</si>
  <si>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</si>
  <si>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</si>
  <si>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</si>
  <si>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</si>
  <si>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</si>
  <si>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</si>
  <si>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</si>
  <si>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</si>
  <si>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</si>
  <si>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</si>
  <si>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</si>
  <si>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</si>
  <si>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</si>
  <si>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</si>
  <si>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</si>
  <si>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</si>
  <si>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</si>
  <si>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</si>
  <si>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</si>
  <si>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</si>
  <si>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</si>
  <si>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</si>
  <si>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</si>
  <si>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</si>
  <si>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</si>
  <si>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</si>
  <si>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</si>
  <si>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</si>
  <si>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</si>
  <si>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</si>
  <si>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</si>
  <si>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 # of Backers</t>
  </si>
  <si>
    <t>Successful</t>
  </si>
  <si>
    <t>Failed</t>
  </si>
  <si>
    <t>Median # of Backers</t>
  </si>
  <si>
    <t>Minimum # of Backers</t>
  </si>
  <si>
    <t>Maximum # of Backers</t>
  </si>
  <si>
    <t>Variance of # of Backers</t>
  </si>
  <si>
    <t>Std.Dev of # of Backers</t>
  </si>
  <si>
    <t>animation</t>
  </si>
  <si>
    <t>art books</t>
  </si>
  <si>
    <t>audio</t>
  </si>
  <si>
    <t>children's books</t>
  </si>
  <si>
    <t>documentary</t>
  </si>
  <si>
    <t>drama</t>
  </si>
  <si>
    <t>fiction</t>
  </si>
  <si>
    <t>food trucks</t>
  </si>
  <si>
    <t>gadgets</t>
  </si>
  <si>
    <t>hardware</t>
  </si>
  <si>
    <t>makerspaces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</si>
  <si>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</si>
  <si>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</si>
  <si>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</si>
  <si>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</si>
  <si>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</si>
  <si>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</si>
  <si>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</si>
  <si>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</si>
  <si>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radio &amp; podcasts</t>
  </si>
  <si>
    <t>restaurants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</si>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</sst>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9" fontId="0" fillId="0" borderId="0" xfId="0" applyNumberFormat="1"/>
    <xf numFmtId="164" fontId="0" fillId="0" borderId="0" xfId="0" applyNumberFormat="1"/>
    <xf numFmtId="0" fontId="0" fillId="0" borderId="0" xfId="0" applyNumberFormat="1"/>
    <xf numFmtId="14" fontId="0" fillId="0" borderId="0" xfId="0" applyNumberFormat="1"/>
    <xf numFmtId="2" fontId="0" fillId="0" borderId="0" xfId="0" applyNumberFormat="1"/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9" fontId="0" fillId="0" borderId="1" xfId="0" applyNumberFormat="1" applyBorder="1"/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Homework_Cody Dance-WIlson.xlsx]Outcome_ParentCat 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Campaign Outcome by Parent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'Outcome_ParentCat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'Outcome_ParentCat Pivot'!$A$5:$A$14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'Outcome_ParentCat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37</c:v>
                </c:pt>
                <c:pt idx="2">
                  <c:v>178</c:v>
                </c:pt>
                <c:pt idx="3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B1-41E6-942E-7C4445AF776F}"/>
            </c:ext>
          </c:extLst>
        </c:ser>
        <c:ser>
          <c:idx val="1"/>
          <c:order val="1"/>
          <c:tx>
            <c:strRef>
              <c:f>'Outcome_ParentCat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'Outcome_ParentCat Pivot'!$A$5:$A$14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'Outcome_ParentCat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493</c:v>
                </c:pt>
                <c:pt idx="2">
                  <c:v>213</c:v>
                </c:pt>
                <c:pt idx="3">
                  <c:v>127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B1-41E6-942E-7C4445AF776F}"/>
            </c:ext>
          </c:extLst>
        </c:ser>
        <c:ser>
          <c:idx val="2"/>
          <c:order val="2"/>
          <c:tx>
            <c:strRef>
              <c:f>'Outcome_ParentCat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'Outcome_ParentCat Pivot'!$A$5:$A$14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'Outcome_ParentCat Pivot'!$D$5:$D$14</c:f>
              <c:numCache>
                <c:formatCode>General</c:formatCode>
                <c:ptCount val="9"/>
                <c:pt idx="1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B1-41E6-942E-7C4445AF776F}"/>
            </c:ext>
          </c:extLst>
        </c:ser>
        <c:ser>
          <c:idx val="3"/>
          <c:order val="3"/>
          <c:tx>
            <c:strRef>
              <c:f>'Outcome_ParentCat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'Outcome_ParentCat Pivot'!$A$5:$A$14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'Outcome_ParentCat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839</c:v>
                </c:pt>
                <c:pt idx="2">
                  <c:v>209</c:v>
                </c:pt>
                <c:pt idx="3">
                  <c:v>80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B1-41E6-942E-7C4445AF7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6212024"/>
        <c:axId val="566208824"/>
      </c:barChart>
      <c:catAx>
        <c:axId val="566212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Campaign Parent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208824"/>
        <c:crosses val="autoZero"/>
        <c:auto val="1"/>
        <c:lblAlgn val="ctr"/>
        <c:lblOffset val="100"/>
        <c:noMultiLvlLbl val="0"/>
      </c:catAx>
      <c:valAx>
        <c:axId val="566208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212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Homework_Cody Dance-WIlson.xlsx]Outcome_SubCat Pivot!PivotTable3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Campaign Outcome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'Outcome_SubCat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'Outcome_SubCat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'Outcome_SubCat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F2-4B00-8FEA-DDEC27A71589}"/>
            </c:ext>
          </c:extLst>
        </c:ser>
        <c:ser>
          <c:idx val="1"/>
          <c:order val="1"/>
          <c:tx>
            <c:strRef>
              <c:f>'Outcome_SubCat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'Outcome_SubCat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'Outcome_SubCat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A26-48A2-AC1D-CAD6021CE9C4}"/>
            </c:ext>
          </c:extLst>
        </c:ser>
        <c:ser>
          <c:idx val="2"/>
          <c:order val="2"/>
          <c:tx>
            <c:strRef>
              <c:f>'Outcome_SubCat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'Outcome_SubCat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'Outcome_SubCat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A26-48A2-AC1D-CAD6021CE9C4}"/>
            </c:ext>
          </c:extLst>
        </c:ser>
        <c:ser>
          <c:idx val="3"/>
          <c:order val="3"/>
          <c:tx>
            <c:strRef>
              <c:f>'Outcome_SubCat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'Outcome_SubCat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'Outcome_SubCat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D5-4FE2-BE72-A717D9D53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06970448"/>
        <c:axId val="606972048"/>
      </c:barChart>
      <c:catAx>
        <c:axId val="6069704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Campaign 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972048"/>
        <c:crosses val="autoZero"/>
        <c:auto val="1"/>
        <c:lblAlgn val="ctr"/>
        <c:lblOffset val="100"/>
        <c:noMultiLvlLbl val="0"/>
      </c:catAx>
      <c:valAx>
        <c:axId val="60697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Number</a:t>
                </a:r>
                <a:r>
                  <a:rPr lang="en-AU" baseline="0"/>
                  <a:t> of Campaigns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97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Homework_Cody Dance-WIlson.xlsx]Date_Create-Date_End Pivot!PivotTable4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Campaign Outcome</a:t>
            </a:r>
            <a:r>
              <a:rPr lang="en-AU" baseline="0"/>
              <a:t> by Month Created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8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'Date_Create-Date_End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'Date_Create-Date_End Pivot'!$A$5:$A$17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'Date_Create-Date_End Pivot'!$B$5:$B$17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6-4B98-B875-892ECC795D86}"/>
            </c:ext>
          </c:extLst>
        </c:ser>
        <c:ser>
          <c:idx val="1"/>
          <c:order val="1"/>
          <c:tx>
            <c:strRef>
              <c:f>'Date_Create-Date_End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'Date_Create-Date_End Pivot'!$A$5:$A$17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'Date_Create-Date_End Pivot'!$C$5:$C$17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25-47C7-82B3-382D35985751}"/>
            </c:ext>
          </c:extLst>
        </c:ser>
        <c:ser>
          <c:idx val="2"/>
          <c:order val="2"/>
          <c:tx>
            <c:strRef>
              <c:f>'Date_Create-Date_End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'Date_Create-Date_End Pivot'!$A$5:$A$17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'Date_Create-Date_End Pivot'!$D$5:$D$17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25-47C7-82B3-382D35985751}"/>
            </c:ext>
          </c:extLst>
        </c:ser>
        <c:ser>
          <c:idx val="3"/>
          <c:order val="3"/>
          <c:tx>
            <c:strRef>
              <c:f>'Date_Create-Date_End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'Date_Create-Date_End Pivot'!$A$5:$A$17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'Date_Create-Date_End Pivot'!$E$5:$E$17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25-47C7-82B3-382D35985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5156472"/>
        <c:axId val="775156792"/>
      </c:lineChart>
      <c:catAx>
        <c:axId val="775156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Month of Campaign Creation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156792"/>
        <c:crosses val="autoZero"/>
        <c:auto val="1"/>
        <c:lblAlgn val="ctr"/>
        <c:lblOffset val="100"/>
        <c:noMultiLvlLbl val="0"/>
      </c:catAx>
      <c:valAx>
        <c:axId val="775156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156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Percentage Campaign Outcome by Goal Band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4F-44FA-9E2F-A9921AB18936}"/>
            </c:ext>
          </c:extLst>
        </c:ser>
        <c:ser>
          <c:idx val="1"/>
          <c:order val="1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'Bonus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4F-44FA-9E2F-A9921AB18936}"/>
            </c:ext>
          </c:extLst>
        </c:ser>
        <c:ser>
          <c:idx val="2"/>
          <c:order val="2"/>
          <c:tx>
            <c:strRef>
              <c:f>'Bonus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val>
            <c:numRef>
              <c:f>'Bonus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34F-44FA-9E2F-A9921AB189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999440"/>
        <c:axId val="602001680"/>
      </c:lineChart>
      <c:catAx>
        <c:axId val="601999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Goal Bands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001680"/>
        <c:crosses val="autoZero"/>
        <c:auto val="1"/>
        <c:lblAlgn val="ctr"/>
        <c:lblOffset val="100"/>
        <c:noMultiLvlLbl val="0"/>
      </c:catAx>
      <c:valAx>
        <c:axId val="60200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999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0</xdr:row>
      <xdr:rowOff>123825</xdr:rowOff>
    </xdr:from>
    <xdr:to>
      <xdr:col>18</xdr:col>
      <xdr:colOff>0</xdr:colOff>
      <xdr:row>19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76A113-D654-4B9B-A07F-FB42CE6DB7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</xdr:row>
      <xdr:rowOff>9524</xdr:rowOff>
    </xdr:from>
    <xdr:to>
      <xdr:col>22</xdr:col>
      <xdr:colOff>219075</xdr:colOff>
      <xdr:row>30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3D20AB-5DD6-42B2-BE8B-6E628246CC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0</xdr:row>
      <xdr:rowOff>152399</xdr:rowOff>
    </xdr:from>
    <xdr:to>
      <xdr:col>18</xdr:col>
      <xdr:colOff>600075</xdr:colOff>
      <xdr:row>20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5151E4-7F26-4A67-AA15-04927BE838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109535</xdr:colOff>
      <xdr:row>14</xdr:row>
      <xdr:rowOff>104775</xdr:rowOff>
    </xdr:from>
    <xdr:to>
      <xdr:col>7</xdr:col>
      <xdr:colOff>561974</xdr:colOff>
      <xdr:row>34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38721-936D-4CFE-82CF-0B11B9BE6A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dy Dance-Wilson" refreshedDate="44325.66026365741" createdVersion="7" refreshedVersion="7" minRefreshableVersion="3" recordCount="4114" xr:uid="{71417955-D6D8-49F8-8CFD-8E2AEA043AF7}">
  <cacheSource type="worksheet">
    <worksheetSource ref="A1:R4115" sheet="Kickstarter Campaign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 u="1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dy Dance-Wilson" refreshedDate="44325.676627199071" createdVersion="7" refreshedVersion="7" minRefreshableVersion="3" recordCount="4114" xr:uid="{08BB123E-C4E9-471F-9AF1-88A4620C8966}">
  <cacheSource type="worksheet">
    <worksheetSource ref="A1:T4115" sheet="Kickstarter Campaign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Parent 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SemiMixedTypes="0" containsNonDate="0" containsDate="1" containsString="0" minDate="2009-05-17T03:55:13" maxDate="2017-03-15T15:30:07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x v="0"/>
    <d v="2015-06-22T00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s v="television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x v="7"/>
    <d v="2016-05-26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x v="12"/>
    <d v="2014-06-01T17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x v="13"/>
    <d v="2016-05-18T16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s v="television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x v="21"/>
    <d v="2014-08-27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x v="23"/>
    <d v="2015-04-03T18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x v="35"/>
    <d v="2015-04-04T07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x v="48"/>
    <d v="2015-01-29T12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x v="52"/>
    <d v="2014-06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x v="55"/>
    <d v="2016-05-0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x v="57"/>
    <d v="2015-03-26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x v="65"/>
    <d v="2014-07-15T19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s v="shorts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s v="shorts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s v="shorts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s v="shorts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s v="shorts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x v="76"/>
    <d v="2011-10-28T16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s v="shorts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s v="shorts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s v="shorts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s v="shorts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s v="shorts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s v="shorts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s v="shorts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s v="shorts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s v="shorts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s v="shorts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s v="shorts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s v="shorts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s v="shorts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x v="103"/>
    <d v="2014-02-12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s v="shorts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x v="105"/>
    <d v="2016-04-25T17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s v="shorts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s v="shorts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x v="114"/>
    <d v="2011-11-14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x v="117"/>
    <d v="2010-03-11T20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x v="127"/>
    <d v="2015-03-04T14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130"/>
    <d v="2014-05-19T21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133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x v="146"/>
    <d v="2016-11-19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x v="151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s v="drama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s v="drama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x v="164"/>
    <d v="2014-07-21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s v="drama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s v="drama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s v="drama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s v="drama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s v="drama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x v="176"/>
    <d v="2015-07-06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s v="drama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x v="178"/>
    <d v="2015-10-27T22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s v="drama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s v="drama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x v="182"/>
    <d v="2016-12-08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s v="drama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s v="drama"/>
    <x v="184"/>
    <d v="2014-07-05T18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s v="drama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s v="drama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s v="drama"/>
    <x v="189"/>
    <d v="2016-07-05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s v="drama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s v="drama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s v="drama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s v="drama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s v="drama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s v="drama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x v="199"/>
    <d v="2016-08-02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x v="201"/>
    <d v="2015-01-19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s v="drama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x v="205"/>
    <d v="2015-09-01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s v="drama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s v="drama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s v="drama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s v="drama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s v="drama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x v="216"/>
    <d v="2015-03-03T23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s v="drama"/>
    <x v="218"/>
    <d v="2015-03-16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s v="drama"/>
    <x v="220"/>
    <d v="2015-07-10T15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s v="drama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x v="225"/>
    <d v="2016-03-09T23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s v="drama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x v="227"/>
    <d v="2015-06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s v="drama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s v="drama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s v="drama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x v="236"/>
    <d v="2015-11-13T02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s v="drama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s v="drama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x v="260"/>
    <d v="2010-06-01T18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x v="261"/>
    <d v="2012-04-18T21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x v="282"/>
    <d v="2010-01-16T22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s v="documentary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x v="306"/>
    <d v="2013-02-28T20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s v="documentary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x v="355"/>
    <d v="2014-10-31T07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x v="371"/>
    <d v="2012-12-18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x v="404"/>
    <d v="2014-01-07T15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s v="animation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x v="427"/>
    <d v="2015-10-08T21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s v="animation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s v="animation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s v="animation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x v="439"/>
    <d v="2014-10-0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s v="animation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x v="441"/>
    <d v="2013-10-03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s v="animation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s v="animation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s v="animation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s v="animation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s v="animation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x v="451"/>
    <d v="2013-12-26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s v="animation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s v="animation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s v="animation"/>
    <x v="459"/>
    <d v="2011-09-14T15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s v="animation"/>
    <x v="464"/>
    <d v="2016-04-2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s v="animation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s v="animation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x v="468"/>
    <d v="2012-05-12T04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s v="animation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s v="animation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s v="animation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x v="475"/>
    <d v="2015-04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s v="animation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s v="animation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s v="animation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x v="489"/>
    <d v="2011-12-05T11:3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s v="animation"/>
    <x v="496"/>
    <d v="2013-12-12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s v="animation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s v="animation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s v="animation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s v="animation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s v="animation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s v="animation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x v="515"/>
    <d v="2015-11-1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s v="plays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s v="plays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s v="plays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s v="plays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s v="plays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s v="plays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s v="plays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s v="plays"/>
    <x v="527"/>
    <d v="2017-01-18T04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s v="plays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s v="plays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s v="plays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s v="plays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s v="plays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s v="plays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s v="plays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s v="plays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s v="plays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s v="plays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s v="plays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s v="plays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s v="web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s v="web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s v="web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s v="web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s v="web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s v="web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s v="web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s v="web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s v="web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s v="web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s v="web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s v="web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s v="web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x v="555"/>
    <d v="2016-05-13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s v="web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s v="web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s v="web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s v="web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s v="web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s v="web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s v="web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s v="web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s v="web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s v="web"/>
    <x v="569"/>
    <d v="2015-12-02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s v="web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s v="web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s v="web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s v="web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s v="web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s v="web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s v="web"/>
    <x v="577"/>
    <d v="2016-03-21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s v="web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s v="web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s v="web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x v="582"/>
    <d v="2015-02-20T17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s v="web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s v="web"/>
    <x v="584"/>
    <d v="2015-02-14T17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s v="web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s v="web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s v="web"/>
    <x v="588"/>
    <d v="2016-09-18T18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s v="web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s v="web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s v="web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s v="web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s v="web"/>
    <x v="593"/>
    <d v="2015-03-07T16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s v="web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s v="web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s v="web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s v="web"/>
    <x v="597"/>
    <d v="2016-06-24T16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s v="web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s v="web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s v="web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s v="web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s v="web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x v="604"/>
    <d v="2014-07-29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s v="web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s v="web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s v="web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s v="web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x v="611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s v="web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s v="web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x v="618"/>
    <d v="2015-11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s v="web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s v="web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s v="web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s v="web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s v="web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s v="web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s v="web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s v="web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s v="web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s v="web"/>
    <x v="633"/>
    <d v="2016-05-17T07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s v="web"/>
    <x v="634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s v="web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s v="web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x v="637"/>
    <d v="2017-01-27T23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s v="web"/>
    <x v="638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s v="web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s v="wearables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x v="644"/>
    <d v="2014-09-16T15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s v="wearables"/>
    <x v="647"/>
    <d v="2016-02-16T18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s v="wearables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s v="wearables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s v="wearables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s v="wearables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x v="658"/>
    <d v="2015-06-24T03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s v="wearables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s v="wearables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s v="wearables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s v="wearables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s v="wearables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s v="wearables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s v="wearables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s v="wearables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s v="wearables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s v="wearables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s v="wearables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s v="wearables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x v="683"/>
    <d v="2016-09-2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s v="wearables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s v="wearables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x v="689"/>
    <d v="2016-11-01T16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s v="wearables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s v="wearables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s v="wearables"/>
    <x v="695"/>
    <d v="2014-10-0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s v="wearables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s v="wearables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s v="wearables"/>
    <x v="704"/>
    <d v="2016-12-22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s v="wearables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x v="708"/>
    <d v="2014-07-15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s v="wearables"/>
    <x v="709"/>
    <d v="2014-11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s v="wearables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s v="wearables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s v="wearables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s v="wearables"/>
    <x v="716"/>
    <d v="2014-10-28T15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s v="wearables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s v="wearables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s v="nonfiction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s v="nonfiction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s v="nonfiction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s v="nonfiction"/>
    <x v="729"/>
    <d v="2012-07-21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s v="nonfiction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s v="nonfiction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x v="733"/>
    <d v="2013-11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s v="nonfiction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x v="740"/>
    <d v="2015-06-07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s v="nonfiction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s v="nonfiction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x v="745"/>
    <d v="2013-04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s v="nonfiction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s v="nonfiction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s v="nonfiction"/>
    <x v="757"/>
    <d v="2012-11-22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s v="nonfiction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s v="fiction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s v="fiction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s v="fiction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s v="fiction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s v="fiction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s v="fiction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s v="fiction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s v="fiction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s v="fiction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s v="fiction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s v="fiction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s v="fiction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s v="fiction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s v="fiction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s v="rock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s v="rock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s v="rock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s v="rock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s v="rock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s v="rock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s v="rock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s v="rock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s v="rock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s v="rock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s v="rock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s v="rock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s v="rock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s v="rock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s v="rock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s v="rock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s v="rock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s v="rock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s v="rock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s v="rock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s v="rock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s v="rock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s v="rock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s v="rock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s v="rock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s v="rock"/>
    <x v="805"/>
    <d v="2011-05-27T19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s v="rock"/>
    <x v="806"/>
    <d v="2011-08-08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s v="rock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s v="rock"/>
    <x v="808"/>
    <d v="2014-11-19T02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s v="rock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s v="rock"/>
    <x v="810"/>
    <d v="2012-08-02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s v="rock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s v="rock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s v="rock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s v="rock"/>
    <x v="814"/>
    <d v="2011-05-16T17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s v="rock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s v="rock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s v="rock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s v="rock"/>
    <x v="818"/>
    <d v="2012-07-30T21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s v="rock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s v="rock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s v="rock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s v="rock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s v="rock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s v="rock"/>
    <x v="824"/>
    <d v="2010-03-13T05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s v="rock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s v="rock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s v="rock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s v="rock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s v="rock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s v="rock"/>
    <x v="830"/>
    <d v="2013-02-20T12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s v="rock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s v="rock"/>
    <x v="832"/>
    <d v="2011-11-22T16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s v="rock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s v="rock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s v="rock"/>
    <x v="835"/>
    <d v="2012-04-06T10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s v="rock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s v="rock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s v="rock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s v="rock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s v="metal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s v="metal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s v="metal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s v="metal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s v="metal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s v="metal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s v="metal"/>
    <x v="846"/>
    <d v="2014-02-24T09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s v="metal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s v="metal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s v="metal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s v="metal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s v="metal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s v="metal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s v="metal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s v="metal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s v="metal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s v="metal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s v="metal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s v="metal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s v="metal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s v="jazz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s v="jazz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s v="jazz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s v="jazz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s v="jazz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s v="jazz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s v="jazz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s v="jazz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s v="jazz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s v="jazz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s v="jazz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s v="jazz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s v="jazz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s v="jazz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s v="jazz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x v="875"/>
    <d v="2015-09-0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s v="jazz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s v="jazz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s v="jazz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s v="jazz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s v="indie rock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s v="indie rock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s v="indie rock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s v="indie rock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s v="indie rock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s v="indie rock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s v="indie rock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s v="indie rock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s v="indie rock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s v="indie rock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s v="indie rock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s v="indie rock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s v="indie rock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s v="indie rock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s v="indie rock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s v="indie rock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s v="indie rock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s v="indie rock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s v="jazz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s v="jazz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s v="jazz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s v="jazz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s v="jazz"/>
    <x v="905"/>
    <d v="2010-11-25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s v="jazz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s v="jazz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s v="jazz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s v="jazz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s v="jazz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s v="jazz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s v="jazz"/>
    <x v="918"/>
    <d v="2014-11-01T21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s v="jazz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s v="jazz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s v="jazz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s v="jazz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s v="jazz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s v="jazz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x v="926"/>
    <d v="2010-06-09T00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s v="jazz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s v="jazz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s v="jazz"/>
    <x v="931"/>
    <d v="2014-02-10T08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s v="jazz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s v="jazz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s v="jazz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s v="jazz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s v="jazz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s v="jazz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s v="jazz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s v="wearables"/>
    <x v="942"/>
    <d v="2016-01-13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s v="wearables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s v="wearables"/>
    <x v="945"/>
    <d v="2016-12-28T20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s v="wearables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s v="wearables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s v="wearables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x v="950"/>
    <d v="2015-12-18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x v="951"/>
    <d v="2016-04-20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s v="wearables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s v="wearables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s v="wearables"/>
    <x v="962"/>
    <d v="2016-01-04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s v="wearables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s v="wearables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s v="wearables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s v="wearables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s v="wearables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s v="wearables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s v="wearables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s v="wearables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s v="wearables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s v="wearables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s v="wearables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s v="wearables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s v="wearables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s v="wearables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x v="988"/>
    <d v="2016-09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s v="wearables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s v="wearables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s v="wearables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s v="wearables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s v="wearables"/>
    <x v="996"/>
    <d v="2014-06-27T20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s v="wearables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s v="wearables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s v="wearables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s v="wearables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s v="wearables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s v="wearables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s v="wearables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s v="wearables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s v="wearables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s v="wearables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s v="wearables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s v="wearables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s v="wearables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s v="electronic music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s v="electronic music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x v="1029"/>
    <d v="2015-02-09T17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x v="1031"/>
    <d v="2015-11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s v="electronic music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s v="audio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s v="audio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s v="audio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s v="audio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s v="audio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s v="audio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s v="audio"/>
    <x v="1048"/>
    <d v="2016-08-16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x v="1049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s v="audio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x v="1058"/>
    <d v="2015-02-12T21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s v="audio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x v="1061"/>
    <d v="2016-03-03T06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s v="audio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s v="video games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s v="video games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s v="video games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s v="video games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s v="video games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s v="video games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s v="video games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s v="video games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s v="video games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s v="video games"/>
    <x v="1074"/>
    <d v="2013-12-05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s v="video games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s v="video games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s v="video games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s v="video games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s v="video games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s v="video games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s v="video games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s v="video games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s v="video games"/>
    <x v="1083"/>
    <d v="2014-06-03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s v="video games"/>
    <x v="1085"/>
    <d v="2016-02-13T16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s v="video games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x v="1087"/>
    <d v="2014-05-16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s v="video games"/>
    <x v="1088"/>
    <d v="2014-03-25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s v="video games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s v="video games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s v="video games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s v="video games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s v="video games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s v="video games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s v="video games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s v="video games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s v="video games"/>
    <x v="1097"/>
    <d v="2014-01-2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s v="video games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s v="video games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s v="video games"/>
    <x v="1100"/>
    <d v="2016-01-15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s v="video games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s v="video games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s v="video games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s v="video games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s v="video games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s v="video games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s v="video games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s v="video games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s v="video games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s v="video games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s v="video games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s v="video games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s v="video games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s v="video games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s v="video games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s v="video games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s v="video games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s v="video games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s v="video games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s v="video games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s v="mobile games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s v="mobile games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x v="1127"/>
    <d v="2014-10-14T20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s v="mobile games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s v="mobile games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s v="mobile games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s v="mobile games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s v="mobile games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s v="mobile games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s v="mobile games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s v="mobile games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s v="mobile games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s v="mobile games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s v="mobile games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x v="1140"/>
    <d v="2015-07-07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s v="mobile games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s v="food trucks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s v="food trucks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s v="food trucks"/>
    <x v="1148"/>
    <d v="2016-11-01T04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s v="food trucks"/>
    <x v="1149"/>
    <d v="2016-05-17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s v="food trucks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x v="1151"/>
    <d v="2015-08-08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s v="food trucks"/>
    <x v="1152"/>
    <d v="2015-04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s v="food trucks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s v="food trucks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s v="food trucks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s v="food trucks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s v="food trucks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s v="food trucks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s v="food trucks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s v="food trucks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s v="food trucks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s v="food trucks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s v="food trucks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s v="food trucks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s v="food trucks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s v="food trucks"/>
    <x v="1171"/>
    <d v="2014-10-26T19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s v="food trucks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s v="food trucks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s v="food trucks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s v="food trucks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s v="food trucks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s v="food trucks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s v="food trucks"/>
    <x v="1180"/>
    <d v="2014-05-22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s v="food trucks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s v="food trucks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s v="food trucks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s v="photobooks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s v="photobooks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s v="photobooks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s v="photobooks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s v="photobooks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s v="photobooks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s v="photobooks"/>
    <x v="1206"/>
    <d v="2017-02-06T18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s v="photobooks"/>
    <x v="1209"/>
    <d v="2017-01-26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s v="photobooks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s v="photobooks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s v="photobooks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s v="photobooks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x v="1218"/>
    <d v="2015-10-01T15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x v="1221"/>
    <d v="2016-11-06T11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s v="photobooks"/>
    <x v="1222"/>
    <d v="2016-03-01T17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s v="world music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s v="world music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s v="world music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s v="world music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s v="world music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s v="world music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s v="world music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s v="world music"/>
    <x v="1235"/>
    <d v="2013-11-0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s v="world music"/>
    <x v="1238"/>
    <d v="2011-07-07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s v="world music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s v="world music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s v="world music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s v="world music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s v="rock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s v="rock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s v="rock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s v="rock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s v="rock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s v="rock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s v="rock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s v="rock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s v="rock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s v="rock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s v="rock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s v="rock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s v="rock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s v="rock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s v="rock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s v="rock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s v="rock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s v="rock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s v="rock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s v="rock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s v="rock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s v="rock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s v="rock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s v="rock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s v="rock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s v="rock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s v="rock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s v="rock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s v="rock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s v="rock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s v="rock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s v="rock"/>
    <x v="1275"/>
    <d v="2013-07-03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s v="rock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s v="rock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s v="rock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s v="rock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s v="rock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s v="rock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s v="rock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s v="rock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s v="plays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s v="plays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s v="plays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s v="plays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s v="plays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s v="plays"/>
    <x v="1289"/>
    <d v="2016-12-05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s v="plays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s v="plays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s v="plays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s v="plays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s v="plays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s v="plays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s v="plays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s v="plays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s v="plays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s v="plays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s v="plays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s v="plays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s v="plays"/>
    <x v="1302"/>
    <d v="2016-11-01T0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s v="plays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x v="1306"/>
    <d v="2014-11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x v="1307"/>
    <d v="2016-01-18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s v="wearables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s v="wearables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s v="wearables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s v="wearables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s v="wearables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s v="wearables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s v="wearables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s v="wearables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s v="wearables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s v="wearables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x v="1338"/>
    <d v="2015-07-03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s v="wearables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s v="wearables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s v="wearables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s v="nonfiction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s v="nonfiction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s v="nonfiction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s v="nonfiction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s v="nonfiction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s v="nonfiction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s v="nonfiction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s v="rock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s v="rock"/>
    <x v="1365"/>
    <d v="2015-02-14T17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s v="rock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s v="rock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s v="rock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s v="rock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s v="rock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s v="rock"/>
    <x v="1371"/>
    <d v="2015-04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s v="rock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s v="rock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s v="rock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s v="rock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s v="rock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s v="rock"/>
    <x v="1377"/>
    <d v="2017-01-12T05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s v="rock"/>
    <x v="1378"/>
    <d v="2016-07-17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s v="rock"/>
    <x v="1379"/>
    <d v="2015-05-06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s v="rock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s v="rock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s v="rock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s v="rock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s v="rock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s v="rock"/>
    <x v="1385"/>
    <d v="2016-03-04T16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s v="rock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s v="rock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s v="rock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s v="rock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s v="rock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s v="rock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s v="rock"/>
    <x v="1392"/>
    <d v="2016-02-01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s v="rock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s v="rock"/>
    <x v="1394"/>
    <d v="2017-01-17T03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s v="rock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s v="rock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s v="rock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s v="rock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s v="rock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s v="rock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s v="rock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s v="rock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s v="rock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s v="translations"/>
    <x v="1404"/>
    <d v="2015-01-28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x v="1405"/>
    <d v="2014-10-29T16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s v="translations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s v="translations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s v="translations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s v="translations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s v="translations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s v="translations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s v="translations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s v="translations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s v="translations"/>
    <x v="1419"/>
    <d v="2016-09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s v="translations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s v="translations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s v="translations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s v="translations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s v="translations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s v="translations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s v="translations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s v="translations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s v="translations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s v="translations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s v="translations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s v="translations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s v="translations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x v="1446"/>
    <d v="2016-04-0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s v="translations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s v="translations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s v="translations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s v="translations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s v="translations"/>
    <x v="1455"/>
    <d v="2014-07-12T16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x v="1460"/>
    <d v="2014-10-03T21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x v="1461"/>
    <d v="2014-09-17T15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x v="1463"/>
    <d v="2013-02-21T21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x v="1466"/>
    <d v="2015-12-02T04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s v="radio &amp; podcasts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x v="1472"/>
    <d v="2013-09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s v="fiction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s v="fiction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s v="fiction"/>
    <x v="1483"/>
    <d v="2016-06-27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s v="fiction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s v="fiction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s v="fiction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s v="fiction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s v="fiction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s v="fiction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s v="fiction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s v="fiction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s v="fiction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s v="fiction"/>
    <x v="1500"/>
    <d v="2013-04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x v="1503"/>
    <d v="2016-08-24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s v="photobooks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s v="photobooks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s v="photobooks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s v="photobooks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x v="1519"/>
    <d v="2014-05-23T17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s v="photobooks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s v="photobooks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s v="photobooks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s v="nature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s v="nature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s v="nature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s v="nature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s v="nature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s v="nature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s v="nature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s v="nature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s v="nature"/>
    <x v="1552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x v="1553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x v="1554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x v="1555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s v="nature"/>
    <x v="1556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s v="nature"/>
    <x v="1557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s v="nature"/>
    <x v="1558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s v="nature"/>
    <x v="1559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s v="nature"/>
    <x v="1560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s v="art books"/>
    <x v="1561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x v="1562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s v="art books"/>
    <x v="1563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s v="art books"/>
    <x v="1564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s v="art books"/>
    <x v="1565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x v="1566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x v="1567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s v="art books"/>
    <x v="1568"/>
    <d v="2014-11-19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x v="1569"/>
    <d v="2013-04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x v="1570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s v="art books"/>
    <x v="1571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s v="art books"/>
    <x v="1572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x v="1573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x v="1574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s v="art books"/>
    <x v="1575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s v="art books"/>
    <x v="1576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s v="art books"/>
    <x v="1577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s v="art books"/>
    <x v="1578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s v="art books"/>
    <x v="1579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x v="1580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s v="places"/>
    <x v="1581"/>
    <d v="2015-11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s v="places"/>
    <x v="1582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s v="places"/>
    <x v="1583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x v="1584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s v="places"/>
    <x v="1585"/>
    <d v="2016-12-03T21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x v="1586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s v="places"/>
    <x v="1587"/>
    <d v="2014-11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x v="1588"/>
    <d v="2015-01-01T05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x v="1589"/>
    <d v="2015-09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s v="places"/>
    <x v="1590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s v="places"/>
    <x v="1591"/>
    <d v="2016-03-04T17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x v="1592"/>
    <d v="2015-02-11T01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s v="places"/>
    <x v="1593"/>
    <d v="2015-01-29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s v="places"/>
    <x v="1594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s v="places"/>
    <x v="1595"/>
    <d v="2014-05-21T01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s v="places"/>
    <x v="1596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x v="1597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s v="places"/>
    <x v="1598"/>
    <d v="2015-05-27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x v="1599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s v="places"/>
    <x v="1600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s v="rock"/>
    <x v="1601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s v="rock"/>
    <x v="1602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s v="rock"/>
    <x v="1603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s v="rock"/>
    <x v="1604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s v="rock"/>
    <x v="1605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s v="rock"/>
    <x v="1606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s v="rock"/>
    <x v="1607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s v="rock"/>
    <x v="1608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s v="rock"/>
    <x v="1609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s v="rock"/>
    <x v="1610"/>
    <d v="2012-11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s v="rock"/>
    <x v="1611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s v="rock"/>
    <x v="1612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s v="rock"/>
    <x v="1613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s v="rock"/>
    <x v="1614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s v="rock"/>
    <x v="1615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s v="rock"/>
    <x v="1616"/>
    <d v="2012-10-12T17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s v="rock"/>
    <x v="1617"/>
    <d v="2013-09-29T15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s v="rock"/>
    <x v="1618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s v="rock"/>
    <x v="1619"/>
    <d v="2014-08-2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s v="rock"/>
    <x v="1620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s v="rock"/>
    <x v="1621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s v="rock"/>
    <x v="1622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s v="rock"/>
    <x v="1623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s v="rock"/>
    <x v="1624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s v="rock"/>
    <x v="1625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s v="rock"/>
    <x v="1626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s v="rock"/>
    <x v="1627"/>
    <d v="2012-10-23T16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s v="rock"/>
    <x v="1628"/>
    <d v="2014-05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s v="rock"/>
    <x v="1629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s v="rock"/>
    <x v="1630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s v="rock"/>
    <x v="1631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s v="rock"/>
    <x v="1632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s v="rock"/>
    <x v="1633"/>
    <d v="2011-12-19T21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s v="rock"/>
    <x v="1634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s v="rock"/>
    <x v="1635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s v="rock"/>
    <x v="1636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s v="rock"/>
    <x v="1637"/>
    <d v="2009-11-05T18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s v="rock"/>
    <x v="1638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s v="rock"/>
    <x v="1639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s v="rock"/>
    <x v="1640"/>
    <d v="2010-07-20T05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s v="pop"/>
    <x v="1641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s v="pop"/>
    <x v="1642"/>
    <d v="2011-05-25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s v="pop"/>
    <x v="1643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s v="pop"/>
    <x v="1644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s v="pop"/>
    <x v="1645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s v="pop"/>
    <x v="1646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s v="pop"/>
    <x v="1647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s v="pop"/>
    <x v="1648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s v="pop"/>
    <x v="1649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s v="pop"/>
    <x v="1650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s v="pop"/>
    <x v="1651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s v="pop"/>
    <x v="1652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s v="pop"/>
    <x v="1653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s v="pop"/>
    <x v="1654"/>
    <d v="2012-03-19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s v="pop"/>
    <x v="1655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s v="pop"/>
    <x v="1656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s v="pop"/>
    <x v="1657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s v="pop"/>
    <x v="1658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s v="pop"/>
    <x v="1659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s v="pop"/>
    <x v="1660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s v="pop"/>
    <x v="1661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s v="pop"/>
    <x v="1662"/>
    <d v="2011-11-01T04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s v="pop"/>
    <x v="1663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s v="pop"/>
    <x v="1664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s v="pop"/>
    <x v="1665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s v="pop"/>
    <x v="1666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s v="pop"/>
    <x v="1667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s v="pop"/>
    <x v="1668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s v="pop"/>
    <x v="1669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s v="pop"/>
    <x v="1670"/>
    <d v="2010-05-15T22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s v="pop"/>
    <x v="1671"/>
    <d v="2016-07-02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s v="pop"/>
    <x v="1672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s v="pop"/>
    <x v="1673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s v="pop"/>
    <x v="1674"/>
    <d v="2016-07-18T14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s v="pop"/>
    <x v="1675"/>
    <d v="2011-09-16T17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s v="pop"/>
    <x v="1676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s v="pop"/>
    <x v="1677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s v="pop"/>
    <x v="1678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s v="pop"/>
    <x v="1679"/>
    <d v="2011-06-29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s v="pop"/>
    <x v="1680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s v="faith"/>
    <x v="1681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x v="1682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s v="faith"/>
    <x v="1683"/>
    <d v="2017-03-14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s v="faith"/>
    <x v="1684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s v="faith"/>
    <x v="1685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s v="faith"/>
    <x v="1686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s v="faith"/>
    <x v="1687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s v="faith"/>
    <x v="1688"/>
    <d v="2017-03-10T12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s v="faith"/>
    <x v="1689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s v="faith"/>
    <x v="1690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s v="faith"/>
    <x v="1691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s v="faith"/>
    <x v="1692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s v="faith"/>
    <x v="1693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s v="faith"/>
    <x v="1694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s v="faith"/>
    <x v="1695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x v="1696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s v="faith"/>
    <x v="1697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x v="1698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s v="faith"/>
    <x v="1699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s v="faith"/>
    <x v="1700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s v="faith"/>
    <x v="1701"/>
    <d v="2014-12-16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s v="faith"/>
    <x v="1702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s v="faith"/>
    <x v="1703"/>
    <d v="2015-07-02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s v="faith"/>
    <x v="1704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x v="1705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x v="1706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s v="faith"/>
    <x v="1707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x v="1708"/>
    <d v="2016-03-22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s v="faith"/>
    <x v="1709"/>
    <d v="2014-07-21T13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s v="faith"/>
    <x v="1710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s v="faith"/>
    <x v="1711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x v="1712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s v="faith"/>
    <x v="1713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s v="faith"/>
    <x v="1714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s v="faith"/>
    <x v="1715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s v="faith"/>
    <x v="1716"/>
    <d v="2016-10-30T13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s v="faith"/>
    <x v="1717"/>
    <d v="2016-03-31T23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s v="faith"/>
    <x v="1718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s v="faith"/>
    <x v="1719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s v="faith"/>
    <x v="1720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x v="1721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s v="faith"/>
    <x v="1722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s v="faith"/>
    <x v="1723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s v="faith"/>
    <x v="1724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s v="faith"/>
    <x v="1725"/>
    <d v="2014-07-25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s v="faith"/>
    <x v="1726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s v="faith"/>
    <x v="1727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s v="faith"/>
    <x v="1728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x v="1729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x v="1730"/>
    <d v="2015-09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x v="1731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x v="1732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x v="1733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s v="faith"/>
    <x v="1734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s v="faith"/>
    <x v="1735"/>
    <d v="2016-07-08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s v="faith"/>
    <x v="1736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s v="faith"/>
    <x v="1737"/>
    <d v="2015-06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s v="faith"/>
    <x v="1738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s v="faith"/>
    <x v="1739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x v="1740"/>
    <d v="2015-06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x v="1741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x v="1742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x v="1743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x v="1744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x v="1745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x v="1746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x v="1747"/>
    <d v="2015-10-15T10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s v="photobooks"/>
    <x v="1748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x v="1749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s v="photobooks"/>
    <x v="1750"/>
    <d v="2016-03-25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x v="1751"/>
    <d v="2015-02-17T18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x v="1752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s v="photobooks"/>
    <x v="1753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x v="1754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s v="photobooks"/>
    <x v="1755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s v="photobooks"/>
    <x v="1756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x v="1757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s v="photobooks"/>
    <x v="1758"/>
    <d v="2016-05-15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x v="1759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x v="1760"/>
    <d v="2016-02-0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s v="photobooks"/>
    <x v="1761"/>
    <d v="2015-07-24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s v="photobooks"/>
    <x v="1762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x v="1763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x v="1764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x v="1765"/>
    <d v="2014-07-14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x v="1766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s v="photobooks"/>
    <x v="1767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x v="1768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s v="photobooks"/>
    <x v="1769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s v="photobooks"/>
    <x v="1770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x v="1771"/>
    <d v="2014-09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s v="photobooks"/>
    <x v="1772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x v="1773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s v="photobooks"/>
    <x v="1774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x v="1775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s v="photobooks"/>
    <x v="1776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s v="photobooks"/>
    <x v="1777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x v="1778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x v="1779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x v="1780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x v="1781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x v="1782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s v="photobooks"/>
    <x v="1783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x v="1784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x v="1785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x v="1786"/>
    <d v="2014-11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s v="photobooks"/>
    <x v="1787"/>
    <d v="2015-03-05T15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s v="photobooks"/>
    <x v="1788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s v="photobooks"/>
    <x v="1789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x v="1790"/>
    <d v="2015-01-06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s v="photobooks"/>
    <x v="1791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x v="1792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s v="photobooks"/>
    <x v="1793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x v="1794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x v="1795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x v="1796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s v="photobooks"/>
    <x v="1797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s v="photobooks"/>
    <x v="1798"/>
    <d v="2015-12-06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x v="1799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x v="1800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x v="1801"/>
    <d v="2015-11-13T15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x v="1802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s v="photobooks"/>
    <x v="1803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x v="1804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x v="1805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s v="photobooks"/>
    <x v="1806"/>
    <d v="2014-08-26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s v="photobooks"/>
    <x v="1807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x v="1808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x v="1809"/>
    <d v="2015-01-25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s v="photobooks"/>
    <x v="1810"/>
    <d v="2014-08-0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x v="1811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x v="1812"/>
    <d v="2016-06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x v="1813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x v="1814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x v="1815"/>
    <d v="2015-06-17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s v="photobooks"/>
    <x v="1816"/>
    <d v="2016-06-27T21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s v="photobooks"/>
    <x v="1817"/>
    <d v="2016-12-01T15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x v="1818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s v="photobooks"/>
    <x v="1819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s v="photobooks"/>
    <x v="1820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s v="rock"/>
    <x v="1821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s v="rock"/>
    <x v="1822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s v="rock"/>
    <x v="1823"/>
    <d v="2012-09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s v="rock"/>
    <x v="1824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s v="rock"/>
    <x v="1825"/>
    <d v="2013-06-18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s v="rock"/>
    <x v="1826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s v="rock"/>
    <x v="1827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s v="rock"/>
    <x v="1828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s v="rock"/>
    <x v="1829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s v="rock"/>
    <x v="1830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s v="rock"/>
    <x v="1831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s v="rock"/>
    <x v="1832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s v="rock"/>
    <x v="1833"/>
    <d v="2013-01-29T01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s v="rock"/>
    <x v="1834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s v="rock"/>
    <x v="1835"/>
    <d v="2016-03-01T16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s v="rock"/>
    <x v="1836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s v="rock"/>
    <x v="1837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s v="rock"/>
    <x v="1838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s v="rock"/>
    <x v="1839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s v="rock"/>
    <x v="1840"/>
    <d v="2013-04-18T02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s v="rock"/>
    <x v="1841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s v="rock"/>
    <x v="1842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s v="rock"/>
    <x v="1843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s v="rock"/>
    <x v="1844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s v="rock"/>
    <x v="1845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s v="rock"/>
    <x v="1846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s v="rock"/>
    <x v="1847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s v="rock"/>
    <x v="1848"/>
    <d v="2011-05-28T18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s v="rock"/>
    <x v="1849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s v="rock"/>
    <x v="1850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s v="rock"/>
    <x v="1851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s v="rock"/>
    <x v="1852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s v="rock"/>
    <x v="1853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s v="rock"/>
    <x v="1854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s v="rock"/>
    <x v="1855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s v="rock"/>
    <x v="1856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s v="rock"/>
    <x v="1857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s v="rock"/>
    <x v="1858"/>
    <d v="2011-10-17T04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s v="rock"/>
    <x v="1859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s v="rock"/>
    <x v="1860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x v="1861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s v="mobile games"/>
    <x v="1862"/>
    <d v="2017-01-20T11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s v="mobile games"/>
    <x v="1863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s v="mobile games"/>
    <x v="1864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s v="mobile games"/>
    <x v="1865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s v="mobile games"/>
    <x v="1866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s v="mobile games"/>
    <x v="1867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x v="1868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x v="1869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s v="mobile games"/>
    <x v="1870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s v="mobile games"/>
    <x v="1871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s v="mobile games"/>
    <x v="1872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s v="mobile games"/>
    <x v="1873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s v="mobile games"/>
    <x v="1874"/>
    <d v="2016-06-0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s v="mobile games"/>
    <x v="1875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x v="1876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x v="1877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x v="1878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s v="mobile games"/>
    <x v="1879"/>
    <d v="2016-02-13T15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s v="mobile games"/>
    <x v="1880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s v="indie rock"/>
    <x v="1881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s v="indie rock"/>
    <x v="1882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s v="indie rock"/>
    <x v="1883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s v="indie rock"/>
    <x v="1884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s v="indie rock"/>
    <x v="1885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s v="indie rock"/>
    <x v="1886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s v="indie rock"/>
    <x v="1887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s v="indie rock"/>
    <x v="1888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s v="indie rock"/>
    <x v="1889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s v="indie rock"/>
    <x v="1890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s v="indie rock"/>
    <x v="1891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s v="indie rock"/>
    <x v="1892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s v="indie rock"/>
    <x v="1893"/>
    <d v="2011-03-30T22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s v="indie rock"/>
    <x v="1894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s v="indie rock"/>
    <x v="1895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s v="indie rock"/>
    <x v="1896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s v="indie rock"/>
    <x v="1897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s v="indie rock"/>
    <x v="1898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s v="indie rock"/>
    <x v="1899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s v="indie rock"/>
    <x v="1900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s v="gadgets"/>
    <x v="1901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s v="gadgets"/>
    <x v="1902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s v="gadgets"/>
    <x v="1903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s v="gadgets"/>
    <x v="1904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s v="gadgets"/>
    <x v="1905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s v="gadgets"/>
    <x v="1906"/>
    <d v="2016-05-24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s v="gadgets"/>
    <x v="1907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s v="gadgets"/>
    <x v="1908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s v="gadgets"/>
    <x v="1909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s v="gadgets"/>
    <x v="1910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s v="gadgets"/>
    <x v="1911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s v="gadgets"/>
    <x v="1912"/>
    <d v="2015-05-05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s v="gadgets"/>
    <x v="1913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s v="gadgets"/>
    <x v="1914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s v="gadgets"/>
    <x v="1915"/>
    <d v="2014-08-13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s v="gadgets"/>
    <x v="1916"/>
    <d v="2016-10-13T17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s v="gadgets"/>
    <x v="1917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s v="gadgets"/>
    <x v="1918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s v="gadgets"/>
    <x v="1919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s v="gadgets"/>
    <x v="1920"/>
    <d v="2015-09-23T21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s v="indie rock"/>
    <x v="1921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s v="indie rock"/>
    <x v="1922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s v="indie rock"/>
    <x v="1923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s v="indie rock"/>
    <x v="1924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s v="indie rock"/>
    <x v="1925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s v="indie rock"/>
    <x v="1926"/>
    <d v="2010-10-05T22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s v="indie rock"/>
    <x v="1927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s v="indie rock"/>
    <x v="1928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s v="indie rock"/>
    <x v="1929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s v="indie rock"/>
    <x v="1930"/>
    <d v="2013-05-08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s v="indie rock"/>
    <x v="1931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s v="indie rock"/>
    <x v="1932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s v="indie rock"/>
    <x v="1933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s v="indie rock"/>
    <x v="1934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s v="indie rock"/>
    <x v="1935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s v="indie rock"/>
    <x v="1936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s v="indie rock"/>
    <x v="1937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s v="indie rock"/>
    <x v="1938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s v="indie rock"/>
    <x v="1939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s v="indie rock"/>
    <x v="1940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x v="1941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s v="hardware"/>
    <x v="1942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x v="1943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s v="hardware"/>
    <x v="1944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x v="1945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s v="hardware"/>
    <x v="1946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s v="hardware"/>
    <x v="1947"/>
    <d v="2009-10-16T22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x v="1948"/>
    <d v="2016-04-13T14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x v="1949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s v="hardware"/>
    <x v="1950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x v="1951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x v="1952"/>
    <d v="2013-09-09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x v="1953"/>
    <d v="2012-02-02T04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x v="1954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x v="1955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x v="1956"/>
    <d v="2015-03-04T22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x v="1957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x v="1958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x v="1959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s v="hardware"/>
    <x v="1960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x v="1961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s v="hardware"/>
    <x v="1962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s v="hardware"/>
    <x v="1963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x v="1964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x v="1965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x v="1966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x v="1967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x v="1968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x v="1969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s v="hardware"/>
    <x v="1970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x v="1971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x v="1972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x v="1973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x v="1974"/>
    <d v="2013-06-20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x v="1975"/>
    <d v="2013-02-08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x v="1976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x v="1977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s v="hardware"/>
    <x v="1978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s v="hardware"/>
    <x v="1979"/>
    <d v="2015-10-13T11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x v="1980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s v="people"/>
    <x v="1981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x v="1982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s v="people"/>
    <x v="1983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s v="people"/>
    <x v="1984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s v="people"/>
    <x v="1985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s v="people"/>
    <x v="1986"/>
    <d v="2016-02-13T10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s v="people"/>
    <x v="1987"/>
    <d v="2015-01-30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s v="people"/>
    <x v="1988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s v="people"/>
    <x v="1989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s v="people"/>
    <x v="1990"/>
    <d v="2016-01-29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s v="people"/>
    <x v="1991"/>
    <d v="2015-06-1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s v="people"/>
    <x v="1992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x v="1993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x v="1994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s v="people"/>
    <x v="1995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x v="1996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x v="1997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s v="people"/>
    <x v="1998"/>
    <d v="2014-06-17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s v="people"/>
    <x v="1999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s v="people"/>
    <x v="2000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x v="2001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x v="2002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s v="hardware"/>
    <x v="2003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s v="hardware"/>
    <x v="2004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s v="hardware"/>
    <x v="2005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x v="2006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s v="hardware"/>
    <x v="2007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s v="hardware"/>
    <x v="2008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s v="hardware"/>
    <x v="2009"/>
    <d v="2016-10-18T07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x v="2010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x v="2011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x v="2012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s v="hardware"/>
    <x v="2013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x v="2014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x v="2015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x v="2016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x v="2017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x v="2018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x v="2019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x v="2020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s v="hardware"/>
    <x v="2021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x v="2022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s v="hardware"/>
    <x v="2023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x v="2024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x v="2025"/>
    <d v="2015-05-12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x v="2026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x v="2027"/>
    <d v="2015-02-13T19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s v="hardware"/>
    <x v="2028"/>
    <d v="2010-02-06T22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s v="hardware"/>
    <x v="2029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s v="hardware"/>
    <x v="2030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s v="hardware"/>
    <x v="2031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x v="2032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x v="2033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s v="hardware"/>
    <x v="2034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x v="2035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x v="2036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x v="2037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x v="2038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s v="hardware"/>
    <x v="2039"/>
    <d v="2016-11-01T10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x v="2040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x v="2041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s v="hardware"/>
    <x v="2042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x v="2043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x v="2044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x v="2045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x v="2046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x v="2047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x v="2048"/>
    <d v="2013-04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x v="2049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x v="2050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s v="hardware"/>
    <x v="2051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x v="2052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s v="hardware"/>
    <x v="2053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x v="2054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x v="2055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x v="2056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s v="hardware"/>
    <x v="2057"/>
    <d v="2016-01-27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s v="hardware"/>
    <x v="2058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x v="2059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s v="hardware"/>
    <x v="2060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s v="hardware"/>
    <x v="2061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s v="hardware"/>
    <x v="2062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s v="hardware"/>
    <x v="2063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x v="2064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s v="hardware"/>
    <x v="2065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s v="hardware"/>
    <x v="2066"/>
    <d v="2014-07-24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s v="hardware"/>
    <x v="2067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s v="hardware"/>
    <x v="2068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x v="2069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x v="2070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x v="2071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x v="2072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s v="hardware"/>
    <x v="2073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s v="hardware"/>
    <x v="2074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x v="2075"/>
    <d v="2013-06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x v="2076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x v="2077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s v="hardware"/>
    <x v="2078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x v="2079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s v="hardware"/>
    <x v="2080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s v="indie rock"/>
    <x v="2081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s v="indie rock"/>
    <x v="2082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s v="indie rock"/>
    <x v="2083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s v="indie rock"/>
    <x v="2084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s v="indie rock"/>
    <x v="2085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s v="indie rock"/>
    <x v="2086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s v="indie rock"/>
    <x v="2087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s v="indie rock"/>
    <x v="2088"/>
    <d v="2010-08-05T17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s v="indie rock"/>
    <x v="2089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s v="indie rock"/>
    <x v="2090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s v="indie rock"/>
    <x v="2091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s v="indie rock"/>
    <x v="2092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s v="indie rock"/>
    <x v="2093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s v="indie rock"/>
    <x v="2094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s v="indie rock"/>
    <x v="2095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s v="indie rock"/>
    <x v="2096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s v="indie rock"/>
    <x v="2097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s v="indie rock"/>
    <x v="2098"/>
    <d v="2012-02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s v="indie rock"/>
    <x v="2099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s v="indie rock"/>
    <x v="2100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s v="indie rock"/>
    <x v="2101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s v="indie rock"/>
    <x v="2102"/>
    <d v="2011-04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s v="indie rock"/>
    <x v="2103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s v="indie rock"/>
    <x v="2104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s v="indie rock"/>
    <x v="2105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s v="indie rock"/>
    <x v="2106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s v="indie rock"/>
    <x v="2107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s v="indie rock"/>
    <x v="2108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s v="indie rock"/>
    <x v="2109"/>
    <d v="2015-06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s v="indie rock"/>
    <x v="2110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s v="indie rock"/>
    <x v="2111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s v="indie rock"/>
    <x v="2112"/>
    <d v="2013-04-01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s v="indie rock"/>
    <x v="2113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s v="indie rock"/>
    <x v="2114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s v="indie rock"/>
    <x v="2115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s v="indie rock"/>
    <x v="2116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s v="indie rock"/>
    <x v="2117"/>
    <d v="2015-10-13T01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s v="indie rock"/>
    <x v="2118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s v="indie rock"/>
    <x v="2119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s v="indie rock"/>
    <x v="2120"/>
    <d v="2013-11-13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s v="video games"/>
    <x v="2121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s v="video games"/>
    <x v="2122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s v="video games"/>
    <x v="2123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s v="video games"/>
    <x v="2124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s v="video games"/>
    <x v="2125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s v="video games"/>
    <x v="2126"/>
    <d v="2014-11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s v="video games"/>
    <x v="2127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s v="video games"/>
    <x v="2128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s v="video games"/>
    <x v="2129"/>
    <d v="2016-02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s v="video games"/>
    <x v="2130"/>
    <d v="2014-07-12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s v="video games"/>
    <x v="2131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s v="video games"/>
    <x v="2132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s v="video games"/>
    <x v="2133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s v="video games"/>
    <x v="2134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s v="video games"/>
    <x v="2135"/>
    <d v="2012-09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s v="video games"/>
    <x v="2136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s v="video games"/>
    <x v="2137"/>
    <d v="2014-11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s v="video games"/>
    <x v="2138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s v="video games"/>
    <x v="2139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s v="video games"/>
    <x v="2140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x v="2141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s v="video games"/>
    <x v="2142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s v="video games"/>
    <x v="2143"/>
    <d v="2010-06-03T21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s v="video games"/>
    <x v="2144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s v="video games"/>
    <x v="2145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s v="video games"/>
    <x v="2146"/>
    <d v="2016-01-28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s v="video games"/>
    <x v="2147"/>
    <d v="2014-10-15T07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s v="video games"/>
    <x v="2148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x v="2149"/>
    <d v="2010-06-26T00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s v="video games"/>
    <x v="2150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s v="video games"/>
    <x v="2151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s v="video games"/>
    <x v="2152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s v="video games"/>
    <x v="2153"/>
    <d v="2014-12-01T21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s v="video games"/>
    <x v="2154"/>
    <d v="2014-01-0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s v="video games"/>
    <x v="2155"/>
    <d v="2016-03-01T17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s v="video games"/>
    <x v="2156"/>
    <d v="2013-08-02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s v="video games"/>
    <x v="2157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s v="video games"/>
    <x v="2158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s v="video games"/>
    <x v="2159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s v="video games"/>
    <x v="2160"/>
    <d v="2012-04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s v="rock"/>
    <x v="2161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s v="rock"/>
    <x v="2162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s v="rock"/>
    <x v="2163"/>
    <d v="2015-04-17T21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s v="rock"/>
    <x v="2164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s v="rock"/>
    <x v="2165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s v="rock"/>
    <x v="2166"/>
    <d v="2014-10-21T20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s v="rock"/>
    <x v="2167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s v="rock"/>
    <x v="2168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s v="rock"/>
    <x v="2169"/>
    <d v="2017-02-27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s v="rock"/>
    <x v="2170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s v="rock"/>
    <x v="2171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s v="rock"/>
    <x v="2172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s v="rock"/>
    <x v="2173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s v="rock"/>
    <x v="2174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s v="rock"/>
    <x v="2175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s v="rock"/>
    <x v="2176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s v="rock"/>
    <x v="2177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s v="rock"/>
    <x v="2178"/>
    <d v="2016-12-19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s v="rock"/>
    <x v="2179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s v="rock"/>
    <x v="2180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x v="2181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x v="2182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x v="2183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x v="2184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x v="2185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x v="2186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x v="2187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x v="2188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s v="tabletop games"/>
    <x v="2189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x v="2190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s v="tabletop games"/>
    <x v="2191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x v="2192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x v="2193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x v="2194"/>
    <d v="2016-02-25T18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x v="2195"/>
    <d v="2015-07-12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x v="2196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x v="2197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x v="2198"/>
    <d v="2015-10-15T12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x v="2199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s v="tabletop games"/>
    <x v="2200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x v="2201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x v="2202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s v="electronic music"/>
    <x v="2203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x v="2204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s v="electronic music"/>
    <x v="2205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x v="2206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s v="electronic music"/>
    <x v="2207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s v="electronic music"/>
    <x v="2208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s v="electronic music"/>
    <x v="2209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s v="electronic music"/>
    <x v="2210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s v="electronic music"/>
    <x v="2211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x v="2212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s v="electronic music"/>
    <x v="2213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x v="2214"/>
    <d v="2014-01-07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x v="2215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x v="2216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x v="2217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x v="2218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x v="2219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x v="2220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x v="2221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s v="tabletop games"/>
    <x v="2222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s v="tabletop games"/>
    <x v="2223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x v="2224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x v="2225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x v="2226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x v="2227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x v="2228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x v="2229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x v="2230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x v="2231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x v="2232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x v="2233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s v="tabletop games"/>
    <x v="2234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x v="2235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x v="2236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x v="2237"/>
    <d v="2014-10-03T00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x v="2238"/>
    <d v="2017-02-08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x v="2239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x v="2240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x v="2241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x v="2242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s v="tabletop games"/>
    <x v="2243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s v="tabletop games"/>
    <x v="2244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s v="tabletop games"/>
    <x v="2245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x v="2246"/>
    <d v="2015-08-05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x v="2247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s v="tabletop games"/>
    <x v="2248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x v="2249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x v="2250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x v="2251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x v="2252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x v="2253"/>
    <d v="2015-10-19T15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x v="2254"/>
    <d v="2017-01-17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x v="2255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s v="tabletop games"/>
    <x v="2256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x v="2257"/>
    <d v="2016-05-15T22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x v="2258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x v="2259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x v="2260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x v="2261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x v="2262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x v="2263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x v="2264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x v="2265"/>
    <d v="2016-11-15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x v="2266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s v="tabletop games"/>
    <x v="2267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s v="tabletop games"/>
    <x v="2268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x v="2269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x v="2270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x v="2271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x v="2272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x v="2273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s v="tabletop games"/>
    <x v="2274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x v="2275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x v="2276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x v="2277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x v="2278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s v="tabletop games"/>
    <x v="2279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x v="2280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s v="rock"/>
    <x v="2281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s v="rock"/>
    <x v="2282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s v="rock"/>
    <x v="2283"/>
    <d v="2012-03-10T03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s v="rock"/>
    <x v="2284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s v="rock"/>
    <x v="2285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s v="rock"/>
    <x v="2286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s v="rock"/>
    <x v="2287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s v="rock"/>
    <x v="2288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s v="rock"/>
    <x v="2289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s v="rock"/>
    <x v="2290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s v="rock"/>
    <x v="2291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s v="rock"/>
    <x v="2292"/>
    <d v="2012-03-19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s v="rock"/>
    <x v="2293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s v="rock"/>
    <x v="2294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s v="rock"/>
    <x v="2295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s v="rock"/>
    <x v="2296"/>
    <d v="2012-01-19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s v="rock"/>
    <x v="2297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s v="rock"/>
    <x v="2298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s v="rock"/>
    <x v="2299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s v="rock"/>
    <x v="2300"/>
    <d v="2012-06-14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s v="indie rock"/>
    <x v="2301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s v="indie rock"/>
    <x v="2302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s v="indie rock"/>
    <x v="2303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s v="indie rock"/>
    <x v="230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s v="indie rock"/>
    <x v="2305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s v="indie rock"/>
    <x v="2306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s v="indie rock"/>
    <x v="2307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s v="indie rock"/>
    <x v="2308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s v="indie rock"/>
    <x v="2309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s v="indie rock"/>
    <x v="2310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s v="indie rock"/>
    <x v="2311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s v="indie rock"/>
    <x v="2312"/>
    <d v="2014-03-18T15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s v="indie rock"/>
    <x v="2313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s v="indie rock"/>
    <x v="2314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s v="indie rock"/>
    <x v="2315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s v="indie rock"/>
    <x v="2316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s v="indie rock"/>
    <x v="2317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s v="indie rock"/>
    <x v="2318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s v="indie rock"/>
    <x v="2319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s v="indie rock"/>
    <x v="2320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s v="small batch"/>
    <x v="2321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s v="small batch"/>
    <x v="2322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s v="small batch"/>
    <x v="2323"/>
    <d v="2017-03-13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s v="small batch"/>
    <x v="2324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s v="small batch"/>
    <x v="2325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s v="small batch"/>
    <x v="2326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s v="small batch"/>
    <x v="2327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s v="small batch"/>
    <x v="2328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s v="small batch"/>
    <x v="2329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s v="small batch"/>
    <x v="2330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s v="small batch"/>
    <x v="2331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s v="small batch"/>
    <x v="2332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s v="small batch"/>
    <x v="2333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s v="small batch"/>
    <x v="2334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s v="small batch"/>
    <x v="2335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s v="small batch"/>
    <x v="2336"/>
    <d v="2014-01-2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s v="small batch"/>
    <x v="2337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s v="small batch"/>
    <x v="2338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s v="small batch"/>
    <x v="2339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s v="small batch"/>
    <x v="2340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x v="2341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x v="2342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s v="web"/>
    <x v="2343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s v="web"/>
    <x v="2344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x v="2345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s v="web"/>
    <x v="2346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s v="web"/>
    <x v="2347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s v="web"/>
    <x v="2348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x v="2349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x v="2350"/>
    <d v="2016-12-04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s v="web"/>
    <x v="2351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x v="2352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x v="2353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s v="web"/>
    <x v="2354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s v="web"/>
    <x v="2355"/>
    <d v="2015-04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x v="2356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x v="2357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x v="2358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s v="web"/>
    <x v="2359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s v="web"/>
    <x v="2360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x v="2361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s v="web"/>
    <x v="2362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x v="2363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x v="2364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x v="2365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s v="web"/>
    <x v="2366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s v="web"/>
    <x v="2367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s v="web"/>
    <x v="2368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x v="2369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s v="web"/>
    <x v="2370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x v="2371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s v="web"/>
    <x v="2372"/>
    <d v="2015-03-25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s v="web"/>
    <x v="2373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s v="web"/>
    <x v="2374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x v="2375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s v="web"/>
    <x v="2376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x v="2377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x v="2378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x v="2379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s v="web"/>
    <x v="2380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s v="web"/>
    <x v="2381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s v="web"/>
    <x v="2382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s v="web"/>
    <x v="2383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s v="web"/>
    <x v="2384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s v="web"/>
    <x v="2385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x v="2386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s v="web"/>
    <x v="2387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s v="web"/>
    <x v="2388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s v="web"/>
    <x v="2389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x v="2390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s v="web"/>
    <x v="2391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x v="2392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s v="web"/>
    <x v="2393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s v="web"/>
    <x v="2394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x v="2395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s v="web"/>
    <x v="2396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x v="2397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x v="2398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x v="2399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x v="2400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s v="food trucks"/>
    <x v="2401"/>
    <d v="2016-01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s v="food trucks"/>
    <x v="2402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s v="food trucks"/>
    <x v="2403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x v="2404"/>
    <d v="2015-12-04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s v="food trucks"/>
    <x v="2405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s v="food trucks"/>
    <x v="2406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s v="food trucks"/>
    <x v="2407"/>
    <d v="2015-03-19T13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s v="food trucks"/>
    <x v="2408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s v="food trucks"/>
    <x v="2409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x v="2410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s v="food trucks"/>
    <x v="2411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x v="2412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s v="food trucks"/>
    <x v="2413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s v="food trucks"/>
    <x v="2414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s v="food trucks"/>
    <x v="2415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s v="food trucks"/>
    <x v="2416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x v="2417"/>
    <d v="2014-07-11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s v="food trucks"/>
    <x v="2418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x v="2419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s v="food trucks"/>
    <x v="2420"/>
    <d v="2014-09-11T0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s v="food trucks"/>
    <x v="2421"/>
    <d v="2015-01-22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s v="food trucks"/>
    <x v="2422"/>
    <d v="2015-02-09T17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s v="food trucks"/>
    <x v="2423"/>
    <d v="2014-12-0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s v="food trucks"/>
    <x v="2424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s v="food trucks"/>
    <x v="2425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x v="2426"/>
    <d v="2015-06-09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s v="food trucks"/>
    <x v="2427"/>
    <d v="2016-02-12T07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s v="food trucks"/>
    <x v="2428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s v="food trucks"/>
    <x v="2429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s v="food trucks"/>
    <x v="2430"/>
    <d v="2016-01-13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s v="food trucks"/>
    <x v="2431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s v="food trucks"/>
    <x v="2432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x v="2433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s v="food trucks"/>
    <x v="2434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s v="food trucks"/>
    <x v="2435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s v="food trucks"/>
    <x v="2436"/>
    <d v="2015-11-30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x v="2437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s v="food trucks"/>
    <x v="2438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x v="2439"/>
    <d v="2015-09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s v="food trucks"/>
    <x v="2440"/>
    <d v="2016-01-14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s v="small batch"/>
    <x v="2441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s v="small batch"/>
    <x v="2442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s v="small batch"/>
    <x v="2443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s v="small batch"/>
    <x v="2444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s v="small batch"/>
    <x v="2445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s v="small batch"/>
    <x v="2446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s v="small batch"/>
    <x v="2447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s v="small batch"/>
    <x v="2448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s v="small batch"/>
    <x v="2449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s v="small batch"/>
    <x v="2450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s v="small batch"/>
    <x v="2451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s v="small batch"/>
    <x v="2452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s v="small batch"/>
    <x v="2453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s v="small batch"/>
    <x v="2454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s v="small batch"/>
    <x v="2455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s v="small batch"/>
    <x v="2456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s v="small batch"/>
    <x v="2457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s v="small batch"/>
    <x v="2458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s v="small batch"/>
    <x v="2459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s v="small batch"/>
    <x v="2460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s v="indie rock"/>
    <x v="2461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s v="indie rock"/>
    <x v="2462"/>
    <d v="2012-06-2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s v="indie rock"/>
    <x v="2463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s v="indie rock"/>
    <x v="2464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s v="indie rock"/>
    <x v="2465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s v="indie rock"/>
    <x v="2466"/>
    <d v="2013-04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s v="indie rock"/>
    <x v="2467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s v="indie rock"/>
    <x v="2468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s v="indie rock"/>
    <x v="2469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s v="indie rock"/>
    <x v="2470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s v="indie rock"/>
    <x v="2471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s v="indie rock"/>
    <x v="2472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s v="indie rock"/>
    <x v="2473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s v="indie rock"/>
    <x v="2474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s v="indie rock"/>
    <x v="2475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s v="indie rock"/>
    <x v="2476"/>
    <d v="2014-10-01T07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s v="indie rock"/>
    <x v="2477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s v="indie rock"/>
    <x v="2478"/>
    <d v="2012-12-14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s v="indie rock"/>
    <x v="2479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s v="indie rock"/>
    <x v="2480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s v="indie rock"/>
    <x v="2481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s v="indie rock"/>
    <x v="2482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s v="indie rock"/>
    <x v="2483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s v="indie rock"/>
    <x v="2484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s v="indie rock"/>
    <x v="2485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s v="indie rock"/>
    <x v="2486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s v="indie rock"/>
    <x v="2487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s v="indie rock"/>
    <x v="2488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s v="indie rock"/>
    <x v="2489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s v="indie rock"/>
    <x v="2490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s v="indie rock"/>
    <x v="2491"/>
    <d v="2010-12-30T20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s v="indie rock"/>
    <x v="2492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s v="indie rock"/>
    <x v="2493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s v="indie rock"/>
    <x v="2494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s v="indie rock"/>
    <x v="2495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s v="indie rock"/>
    <x v="2496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s v="indie rock"/>
    <x v="2497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s v="indie rock"/>
    <x v="2498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s v="indie rock"/>
    <x v="2499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s v="indie rock"/>
    <x v="2500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s v="restaurants"/>
    <x v="2501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s v="restaurants"/>
    <x v="2502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x v="2503"/>
    <d v="2016-05-08T21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x v="2504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x v="2505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s v="restaurants"/>
    <x v="2506"/>
    <d v="2015-09-11T07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x v="2507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x v="2508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s v="restaurants"/>
    <x v="2509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s v="restaurants"/>
    <x v="2510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x v="2511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x v="2512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x v="2513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s v="restaurants"/>
    <x v="2514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s v="restaurants"/>
    <x v="2515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x v="2516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s v="restaurants"/>
    <x v="2517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x v="2518"/>
    <d v="2014-10-14T16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s v="restaurants"/>
    <x v="2519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x v="2520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x v="2521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s v="classical music"/>
    <x v="2522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x v="2523"/>
    <d v="2014-10-18T23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s v="classical music"/>
    <x v="2524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s v="classical music"/>
    <x v="2525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x v="2526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s v="classical music"/>
    <x v="2527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x v="2528"/>
    <d v="2015-08-01T20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x v="2529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s v="classical music"/>
    <x v="2530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s v="classical music"/>
    <x v="2531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s v="classical music"/>
    <x v="2532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x v="2533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s v="classical music"/>
    <x v="2534"/>
    <d v="2009-11-10T16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s v="classical music"/>
    <x v="2535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s v="classical music"/>
    <x v="2536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s v="classical music"/>
    <x v="2537"/>
    <d v="2011-06-02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x v="2538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x v="2539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s v="classical music"/>
    <x v="2540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x v="2541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x v="2542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x v="2543"/>
    <d v="2010-12-02T02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s v="classical music"/>
    <x v="2544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x v="2545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x v="2546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x v="2547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s v="classical music"/>
    <x v="2548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x v="2549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s v="classical music"/>
    <x v="2550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x v="2551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s v="classical music"/>
    <x v="2552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x v="2553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s v="classical music"/>
    <x v="2554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x v="2555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x v="2556"/>
    <d v="2012-11-09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x v="2557"/>
    <d v="2014-04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s v="classical music"/>
    <x v="2558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s v="classical music"/>
    <x v="2559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s v="classical music"/>
    <x v="2560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x v="2561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s v="food trucks"/>
    <x v="2562"/>
    <d v="2016-08-12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x v="2563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x v="2564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s v="food trucks"/>
    <x v="2565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x v="2566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s v="food trucks"/>
    <x v="2567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s v="food trucks"/>
    <x v="2568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s v="food trucks"/>
    <x v="2569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s v="food trucks"/>
    <x v="2570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s v="food trucks"/>
    <x v="2571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x v="2572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x v="2573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x v="2574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x v="2575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x v="2576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x v="2577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x v="2578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s v="food trucks"/>
    <x v="2579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s v="food trucks"/>
    <x v="2580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s v="food trucks"/>
    <x v="2581"/>
    <d v="2015-10-17T15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s v="food trucks"/>
    <x v="2582"/>
    <d v="2016-09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s v="food trucks"/>
    <x v="2583"/>
    <d v="2015-01-15T18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x v="2584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s v="food trucks"/>
    <x v="2585"/>
    <d v="2014-06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s v="food trucks"/>
    <x v="2586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s v="food trucks"/>
    <x v="2587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s v="food trucks"/>
    <x v="2588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s v="food trucks"/>
    <x v="2589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x v="2590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s v="food trucks"/>
    <x v="2591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s v="food trucks"/>
    <x v="2592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x v="2593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s v="food trucks"/>
    <x v="2594"/>
    <d v="2014-07-08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s v="food trucks"/>
    <x v="2595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s v="food trucks"/>
    <x v="2596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s v="food trucks"/>
    <x v="2597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s v="food trucks"/>
    <x v="2598"/>
    <d v="2015-08-24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s v="food trucks"/>
    <x v="2599"/>
    <d v="2014-06-19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s v="food trucks"/>
    <x v="2600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x v="2601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x v="2602"/>
    <d v="2014-10-03T17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x v="2603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x v="2604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x v="2605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x v="2606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x v="2607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x v="2608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x v="2609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x v="2610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x v="2611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x v="2612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x v="2613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s v="space exploration"/>
    <x v="2614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x v="2615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x v="2616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x v="2617"/>
    <d v="2014-09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x v="2618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x v="2619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x v="2620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x v="2621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x v="2622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x v="2623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x v="2624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x v="2625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x v="2626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x v="2627"/>
    <d v="2015-10-27T19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x v="2628"/>
    <d v="2014-11-1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x v="2629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x v="2630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x v="2631"/>
    <d v="2015-08-02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x v="2632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x v="2633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x v="2634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s v="space exploration"/>
    <x v="2635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s v="space exploration"/>
    <x v="2636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x v="2637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x v="2638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x v="2639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x v="2640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s v="space exploration"/>
    <x v="2641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2642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x v="264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x v="2644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x v="2645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x v="2646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s v="space exploration"/>
    <x v="2647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x v="2648"/>
    <d v="2016-02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x v="2649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x v="2650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x v="2651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x v="2652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x v="2653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x v="2654"/>
    <d v="2015-02-20T14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x v="2655"/>
    <d v="2016-01-12T20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x v="2656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x v="2657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x v="2658"/>
    <d v="2016-06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x v="2659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s v="space exploration"/>
    <x v="2660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s v="makerspaces"/>
    <x v="2661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s v="makerspaces"/>
    <x v="2662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x v="2663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x v="2664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x v="2665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s v="makerspaces"/>
    <x v="2666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x v="2667"/>
    <d v="2016-01-11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x v="2668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s v="makerspaces"/>
    <x v="2669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x v="2670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s v="makerspaces"/>
    <x v="2671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x v="2672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x v="2673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x v="2674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x v="2675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x v="2676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x v="2677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s v="makerspaces"/>
    <x v="2678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s v="makerspaces"/>
    <x v="2679"/>
    <d v="2015-01-29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s v="makerspaces"/>
    <x v="2680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s v="food trucks"/>
    <x v="2681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s v="food trucks"/>
    <x v="2682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s v="food trucks"/>
    <x v="2683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s v="food trucks"/>
    <x v="2684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s v="food trucks"/>
    <x v="2685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x v="2686"/>
    <d v="2014-09-1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x v="2687"/>
    <d v="2015-05-30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s v="food trucks"/>
    <x v="2688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s v="food trucks"/>
    <x v="2689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s v="food trucks"/>
    <x v="2690"/>
    <d v="2015-04-19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s v="food trucks"/>
    <x v="2691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s v="food trucks"/>
    <x v="2692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s v="food trucks"/>
    <x v="2693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s v="food trucks"/>
    <x v="2694"/>
    <d v="2014-08-27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s v="food trucks"/>
    <x v="2695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s v="food trucks"/>
    <x v="2696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s v="food trucks"/>
    <x v="2697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s v="food trucks"/>
    <x v="2698"/>
    <d v="2014-05-28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x v="2699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s v="food trucks"/>
    <x v="2700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s v="spaces"/>
    <x v="2701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s v="spaces"/>
    <x v="2702"/>
    <d v="2017-03-06T19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s v="spaces"/>
    <x v="2703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s v="spaces"/>
    <x v="2704"/>
    <d v="2017-02-21T20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s v="spaces"/>
    <x v="2705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s v="spaces"/>
    <x v="2706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s v="spaces"/>
    <x v="2707"/>
    <d v="2013-04-27T18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s v="spaces"/>
    <x v="2708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s v="spaces"/>
    <x v="2709"/>
    <d v="2016-08-30T03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s v="spaces"/>
    <x v="2710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s v="spaces"/>
    <x v="2711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s v="spaces"/>
    <x v="2712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s v="spaces"/>
    <x v="2713"/>
    <d v="2015-11-1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s v="spaces"/>
    <x v="2714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s v="spaces"/>
    <x v="2715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s v="spaces"/>
    <x v="2716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s v="spaces"/>
    <x v="2717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s v="spaces"/>
    <x v="2718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s v="spaces"/>
    <x v="2719"/>
    <d v="2016-02-18T00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s v="spaces"/>
    <x v="2720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s v="hardware"/>
    <x v="2721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x v="2722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s v="hardware"/>
    <x v="2723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x v="2724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s v="hardware"/>
    <x v="2725"/>
    <d v="2017-01-10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s v="hardware"/>
    <x v="2726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x v="2727"/>
    <d v="2015-07-13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x v="2728"/>
    <d v="2015-11-25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s v="hardware"/>
    <x v="2729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x v="2730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s v="hardware"/>
    <x v="2731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x v="2732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s v="hardware"/>
    <x v="2733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s v="hardware"/>
    <x v="2734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x v="2735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s v="hardware"/>
    <x v="2736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x v="2737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s v="hardware"/>
    <x v="2738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x v="2739"/>
    <d v="2014-03-21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s v="hardware"/>
    <x v="2740"/>
    <d v="2015-02-10T00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x v="2741"/>
    <d v="2014-09-29T15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x v="2742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x v="2743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x v="2744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x v="2745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x v="2746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s v="children's books"/>
    <x v="2747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s v="children's books"/>
    <x v="2748"/>
    <d v="2016-08-03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x v="2749"/>
    <d v="2015-03-05T19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x v="2750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x v="2751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x v="2752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s v="children's books"/>
    <x v="2753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x v="2754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x v="2755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x v="2756"/>
    <d v="2013-12-12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x v="2757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s v="children's books"/>
    <x v="2758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s v="children's books"/>
    <x v="2759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x v="2760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x v="2761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x v="2762"/>
    <d v="2012-01-19T00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x v="2763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s v="children's books"/>
    <x v="2764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x v="2765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s v="children's books"/>
    <x v="2766"/>
    <d v="2011-07-12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x v="2767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x v="2768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x v="2769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x v="2770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x v="2771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x v="2772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x v="2773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x v="2774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s v="children's books"/>
    <x v="2775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x v="2776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x v="2777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x v="2778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s v="children's books"/>
    <x v="2779"/>
    <d v="2015-10-23T14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2780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s v="plays"/>
    <x v="2781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s v="plays"/>
    <x v="2782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s v="plays"/>
    <x v="2783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s v="plays"/>
    <x v="2784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s v="plays"/>
    <x v="2785"/>
    <d v="2016-07-07T04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s v="plays"/>
    <x v="2786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s v="plays"/>
    <x v="2787"/>
    <d v="2014-06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s v="plays"/>
    <x v="2788"/>
    <d v="2016-06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s v="plays"/>
    <x v="2789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s v="plays"/>
    <x v="2790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s v="plays"/>
    <x v="2791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s v="plays"/>
    <x v="2792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s v="plays"/>
    <x v="2793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s v="plays"/>
    <x v="2794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s v="plays"/>
    <x v="2795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s v="plays"/>
    <x v="2796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s v="plays"/>
    <x v="2797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s v="plays"/>
    <x v="2798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s v="plays"/>
    <x v="2799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s v="plays"/>
    <x v="2800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s v="plays"/>
    <x v="2801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s v="plays"/>
    <x v="2802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s v="plays"/>
    <x v="2803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s v="plays"/>
    <x v="2804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s v="plays"/>
    <x v="2805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s v="plays"/>
    <x v="2806"/>
    <d v="2015-06-30T06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s v="plays"/>
    <x v="2807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s v="plays"/>
    <x v="2808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s v="plays"/>
    <x v="2809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s v="plays"/>
    <x v="2810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s v="plays"/>
    <x v="2811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s v="plays"/>
    <x v="2812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s v="plays"/>
    <x v="2813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s v="plays"/>
    <x v="2814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s v="plays"/>
    <x v="2815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s v="plays"/>
    <x v="2816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s v="plays"/>
    <x v="2817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s v="plays"/>
    <x v="2818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s v="plays"/>
    <x v="2819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s v="plays"/>
    <x v="2820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s v="plays"/>
    <x v="2821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s v="plays"/>
    <x v="2822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s v="plays"/>
    <x v="2823"/>
    <d v="2015-03-04T00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s v="plays"/>
    <x v="2824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s v="plays"/>
    <x v="2825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s v="plays"/>
    <x v="2826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s v="plays"/>
    <x v="2827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s v="plays"/>
    <x v="2828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s v="plays"/>
    <x v="2829"/>
    <d v="2016-05-05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s v="plays"/>
    <x v="2830"/>
    <d v="2014-04-29T20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s v="plays"/>
    <x v="2831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s v="plays"/>
    <x v="2832"/>
    <d v="2014-10-26T17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s v="plays"/>
    <x v="2833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s v="plays"/>
    <x v="2834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s v="plays"/>
    <x v="2835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s v="plays"/>
    <x v="2836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s v="plays"/>
    <x v="2837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s v="plays"/>
    <x v="2838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s v="plays"/>
    <x v="2839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s v="plays"/>
    <x v="2840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s v="plays"/>
    <x v="2841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x v="2842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x v="2843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s v="plays"/>
    <x v="2844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s v="plays"/>
    <x v="2845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x v="2846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x v="2847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s v="plays"/>
    <x v="2848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s v="plays"/>
    <x v="2849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s v="plays"/>
    <x v="2850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x v="2851"/>
    <d v="2016-01-21T00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s v="plays"/>
    <x v="2852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x v="2853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s v="plays"/>
    <x v="2854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s v="plays"/>
    <x v="2855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s v="plays"/>
    <x v="2856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s v="plays"/>
    <x v="2857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x v="2858"/>
    <d v="2014-11-11T13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s v="plays"/>
    <x v="2859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s v="plays"/>
    <x v="2860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s v="plays"/>
    <x v="2861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s v="plays"/>
    <x v="2862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s v="plays"/>
    <x v="2863"/>
    <d v="2014-07-11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s v="plays"/>
    <x v="2864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x v="2865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s v="plays"/>
    <x v="2866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s v="plays"/>
    <x v="2867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s v="plays"/>
    <x v="2868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s v="plays"/>
    <x v="2869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s v="plays"/>
    <x v="2870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s v="plays"/>
    <x v="2871"/>
    <d v="2014-12-0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x v="2872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s v="plays"/>
    <x v="2873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s v="plays"/>
    <x v="2874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s v="plays"/>
    <x v="2875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x v="2876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s v="plays"/>
    <x v="2877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s v="plays"/>
    <x v="2878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s v="plays"/>
    <x v="2879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s v="plays"/>
    <x v="2880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x v="2881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s v="plays"/>
    <x v="2882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s v="plays"/>
    <x v="2883"/>
    <d v="2016-01-01T21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s v="plays"/>
    <x v="2884"/>
    <d v="2014-11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s v="plays"/>
    <x v="2885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s v="plays"/>
    <x v="2886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s v="plays"/>
    <x v="2887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x v="2888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s v="plays"/>
    <x v="2889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s v="plays"/>
    <x v="2890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s v="plays"/>
    <x v="2891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s v="plays"/>
    <x v="2892"/>
    <d v="2014-08-18T17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s v="plays"/>
    <x v="2893"/>
    <d v="2014-11-10T18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x v="2894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s v="plays"/>
    <x v="2895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s v="plays"/>
    <x v="2896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s v="plays"/>
    <x v="2897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s v="plays"/>
    <x v="2898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x v="2899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s v="plays"/>
    <x v="2900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s v="plays"/>
    <x v="2901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s v="plays"/>
    <x v="2902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s v="plays"/>
    <x v="2903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s v="plays"/>
    <x v="2904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s v="plays"/>
    <x v="2905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s v="plays"/>
    <x v="2906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s v="plays"/>
    <x v="2907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s v="plays"/>
    <x v="2908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s v="plays"/>
    <x v="2909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s v="plays"/>
    <x v="2910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s v="plays"/>
    <x v="2911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s v="plays"/>
    <x v="2912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s v="plays"/>
    <x v="2913"/>
    <d v="2014-07-08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s v="plays"/>
    <x v="2914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s v="plays"/>
    <x v="2915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s v="plays"/>
    <x v="2916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s v="plays"/>
    <x v="2917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s v="plays"/>
    <x v="2918"/>
    <d v="2015-10-01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s v="plays"/>
    <x v="2919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s v="plays"/>
    <x v="2920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s v="musical"/>
    <x v="2921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s v="musical"/>
    <x v="2922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s v="musical"/>
    <x v="2923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s v="musical"/>
    <x v="2924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s v="musical"/>
    <x v="2925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s v="musical"/>
    <x v="2926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s v="musical"/>
    <x v="2927"/>
    <d v="2014-06-16T16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s v="musical"/>
    <x v="2928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s v="musical"/>
    <x v="2929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s v="musical"/>
    <x v="2930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s v="musical"/>
    <x v="2931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s v="musical"/>
    <x v="2932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s v="musical"/>
    <x v="2933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s v="musical"/>
    <x v="2934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s v="musical"/>
    <x v="2935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s v="musical"/>
    <x v="2936"/>
    <d v="2014-09-30T15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s v="musical"/>
    <x v="2937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s v="musical"/>
    <x v="2938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s v="musical"/>
    <x v="2939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s v="musical"/>
    <x v="2940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s v="spaces"/>
    <x v="2941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s v="spaces"/>
    <x v="2942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x v="2943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s v="spaces"/>
    <x v="2944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x v="2945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s v="spaces"/>
    <x v="2946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s v="spaces"/>
    <x v="2947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s v="spaces"/>
    <x v="2948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s v="spaces"/>
    <x v="2949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x v="2950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s v="spaces"/>
    <x v="2951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s v="spaces"/>
    <x v="2952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s v="spaces"/>
    <x v="2953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x v="2954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s v="spaces"/>
    <x v="2955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s v="spaces"/>
    <x v="2956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s v="spaces"/>
    <x v="2957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x v="2958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x v="2959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x v="2960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s v="plays"/>
    <x v="2961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s v="plays"/>
    <x v="2962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s v="plays"/>
    <x v="2963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s v="plays"/>
    <x v="2964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s v="plays"/>
    <x v="2965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s v="plays"/>
    <x v="2966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s v="plays"/>
    <x v="2967"/>
    <d v="2015-02-07T04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s v="plays"/>
    <x v="2968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s v="plays"/>
    <x v="2969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s v="plays"/>
    <x v="2970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s v="plays"/>
    <x v="2971"/>
    <d v="2014-08-0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s v="plays"/>
    <x v="2972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s v="plays"/>
    <x v="2973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s v="plays"/>
    <x v="2974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s v="plays"/>
    <x v="2975"/>
    <d v="2014-10-29T16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s v="plays"/>
    <x v="2976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s v="plays"/>
    <x v="2977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s v="plays"/>
    <x v="2978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s v="plays"/>
    <x v="2979"/>
    <d v="2014-12-20T19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s v="plays"/>
    <x v="2980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s v="spaces"/>
    <x v="2981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s v="spaces"/>
    <x v="2982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s v="spaces"/>
    <x v="2983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s v="spaces"/>
    <x v="2984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s v="spaces"/>
    <x v="2985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s v="spaces"/>
    <x v="2986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s v="spaces"/>
    <x v="2987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s v="spaces"/>
    <x v="2988"/>
    <d v="2016-05-21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s v="spaces"/>
    <x v="2989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s v="spaces"/>
    <x v="2990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s v="spaces"/>
    <x v="2991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s v="spaces"/>
    <x v="2992"/>
    <d v="2016-09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s v="spaces"/>
    <x v="2993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s v="spaces"/>
    <x v="2994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s v="spaces"/>
    <x v="2995"/>
    <d v="2016-12-20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s v="spaces"/>
    <x v="2996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s v="spaces"/>
    <x v="2997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s v="spaces"/>
    <x v="2998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s v="spaces"/>
    <x v="2999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s v="spaces"/>
    <x v="3000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s v="spaces"/>
    <x v="3001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s v="spaces"/>
    <x v="3002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s v="spaces"/>
    <x v="3003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s v="spaces"/>
    <x v="3004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s v="spaces"/>
    <x v="3005"/>
    <d v="2014-09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s v="spaces"/>
    <x v="3006"/>
    <d v="2014-11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s v="spaces"/>
    <x v="3007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s v="spaces"/>
    <x v="3008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s v="spaces"/>
    <x v="3009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s v="spaces"/>
    <x v="3010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s v="spaces"/>
    <x v="3011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s v="spaces"/>
    <x v="3012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s v="spaces"/>
    <x v="3013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s v="spaces"/>
    <x v="3014"/>
    <d v="2014-10-08T02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s v="spaces"/>
    <x v="3015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s v="spaces"/>
    <x v="3016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s v="spaces"/>
    <x v="3017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s v="spaces"/>
    <x v="3018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s v="spaces"/>
    <x v="3019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s v="spaces"/>
    <x v="3020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s v="spaces"/>
    <x v="3021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s v="spaces"/>
    <x v="3022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s v="spaces"/>
    <x v="3023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s v="spaces"/>
    <x v="3024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s v="spaces"/>
    <x v="3025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s v="spaces"/>
    <x v="3026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s v="spaces"/>
    <x v="3027"/>
    <d v="2015-02-18T16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s v="spaces"/>
    <x v="3028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s v="spaces"/>
    <x v="3029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s v="spaces"/>
    <x v="3030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s v="spaces"/>
    <x v="3031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s v="spaces"/>
    <x v="3032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s v="spaces"/>
    <x v="3033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s v="spaces"/>
    <x v="3034"/>
    <d v="2016-10-01T12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s v="spaces"/>
    <x v="3035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s v="spaces"/>
    <x v="3036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s v="spaces"/>
    <x v="3037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s v="spaces"/>
    <x v="3038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s v="spaces"/>
    <x v="3039"/>
    <d v="2013-12-02T19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s v="spaces"/>
    <x v="3040"/>
    <d v="2015-06-22T19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s v="spaces"/>
    <x v="3041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s v="spaces"/>
    <x v="3042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s v="spaces"/>
    <x v="3043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s v="spaces"/>
    <x v="3044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s v="spaces"/>
    <x v="3045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s v="spaces"/>
    <x v="3046"/>
    <d v="2014-08-11T19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s v="spaces"/>
    <x v="3047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s v="spaces"/>
    <x v="3048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s v="spaces"/>
    <x v="3049"/>
    <d v="2015-05-15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s v="spaces"/>
    <x v="3050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s v="spaces"/>
    <x v="3051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s v="spaces"/>
    <x v="3052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s v="spaces"/>
    <x v="3053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x v="3054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s v="spaces"/>
    <x v="3055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x v="3056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x v="3057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s v="spaces"/>
    <x v="3058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s v="spaces"/>
    <x v="3059"/>
    <d v="2014-07-09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s v="spaces"/>
    <x v="3060"/>
    <d v="2015-08-29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x v="3061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s v="spaces"/>
    <x v="3062"/>
    <d v="2015-09-01T12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s v="spaces"/>
    <x v="3063"/>
    <d v="2016-09-17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s v="spaces"/>
    <x v="3064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s v="spaces"/>
    <x v="3065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s v="spaces"/>
    <x v="3066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s v="spaces"/>
    <x v="3067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s v="spaces"/>
    <x v="3068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s v="spaces"/>
    <x v="3069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s v="spaces"/>
    <x v="3070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s v="spaces"/>
    <x v="3071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s v="spaces"/>
    <x v="3072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s v="spaces"/>
    <x v="3073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s v="spaces"/>
    <x v="3074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s v="spaces"/>
    <x v="3075"/>
    <d v="2016-06-30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s v="spaces"/>
    <x v="3076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s v="spaces"/>
    <x v="3077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s v="spaces"/>
    <x v="3078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s v="spaces"/>
    <x v="3079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s v="spaces"/>
    <x v="3080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s v="spaces"/>
    <x v="3081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x v="3082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s v="spaces"/>
    <x v="3083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s v="spaces"/>
    <x v="3084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s v="spaces"/>
    <x v="3085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s v="spaces"/>
    <x v="3086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s v="spaces"/>
    <x v="3087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s v="spaces"/>
    <x v="3088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s v="spaces"/>
    <x v="3089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s v="spaces"/>
    <x v="3090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s v="spaces"/>
    <x v="3091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s v="spaces"/>
    <x v="3092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s v="spaces"/>
    <x v="3093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s v="spaces"/>
    <x v="3094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s v="spaces"/>
    <x v="3095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s v="spaces"/>
    <x v="3096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s v="spaces"/>
    <x v="3097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s v="spaces"/>
    <x v="3098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s v="spaces"/>
    <x v="3099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s v="spaces"/>
    <x v="3100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s v="spaces"/>
    <x v="3101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s v="spaces"/>
    <x v="3102"/>
    <d v="2016-07-04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s v="spaces"/>
    <x v="3103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s v="spaces"/>
    <x v="3104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s v="spaces"/>
    <x v="3105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s v="spaces"/>
    <x v="3106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s v="spaces"/>
    <x v="3107"/>
    <d v="2015-05-04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s v="spaces"/>
    <x v="3108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s v="spaces"/>
    <x v="3109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s v="spaces"/>
    <x v="3110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s v="spaces"/>
    <x v="3111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s v="spaces"/>
    <x v="3112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s v="spaces"/>
    <x v="3113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x v="3114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s v="spaces"/>
    <x v="3115"/>
    <d v="2016-05-06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s v="spaces"/>
    <x v="3116"/>
    <d v="2015-03-18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s v="spaces"/>
    <x v="3117"/>
    <d v="2016-05-19T08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s v="spaces"/>
    <x v="3118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s v="spaces"/>
    <x v="3119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s v="spaces"/>
    <x v="3120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s v="spaces"/>
    <x v="3121"/>
    <d v="2014-07-28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s v="spaces"/>
    <x v="3122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s v="spaces"/>
    <x v="3123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s v="spaces"/>
    <x v="3124"/>
    <d v="2014-12-04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x v="3125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s v="spaces"/>
    <x v="3126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x v="3127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s v="plays"/>
    <x v="3128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s v="plays"/>
    <x v="3129"/>
    <d v="2017-03-09T20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s v="plays"/>
    <x v="3130"/>
    <d v="2017-03-14T15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s v="plays"/>
    <x v="3131"/>
    <d v="2017-03-09T13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s v="plays"/>
    <x v="3132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s v="plays"/>
    <x v="3133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s v="plays"/>
    <x v="3134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s v="plays"/>
    <x v="3135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s v="plays"/>
    <x v="3136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s v="plays"/>
    <x v="3137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x v="3138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s v="plays"/>
    <x v="3139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s v="plays"/>
    <x v="3140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s v="plays"/>
    <x v="3141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s v="plays"/>
    <x v="3142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x v="3143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s v="plays"/>
    <x v="3144"/>
    <d v="2017-03-02T12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x v="3145"/>
    <d v="2017-01-27T00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s v="plays"/>
    <x v="3146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s v="plays"/>
    <x v="3147"/>
    <d v="2014-09-27T23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s v="plays"/>
    <x v="3148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s v="plays"/>
    <x v="3149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s v="plays"/>
    <x v="3150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s v="plays"/>
    <x v="3151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s v="plays"/>
    <x v="3152"/>
    <d v="2013-10-03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s v="plays"/>
    <x v="3153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s v="plays"/>
    <x v="3154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s v="plays"/>
    <x v="3155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s v="plays"/>
    <x v="3156"/>
    <d v="2012-04-27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s v="plays"/>
    <x v="3157"/>
    <d v="2014-07-09T18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s v="plays"/>
    <x v="3158"/>
    <d v="2013-06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s v="plays"/>
    <x v="3159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s v="plays"/>
    <x v="3160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s v="plays"/>
    <x v="3161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s v="plays"/>
    <x v="3162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s v="plays"/>
    <x v="3163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s v="plays"/>
    <x v="3164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s v="plays"/>
    <x v="3165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s v="plays"/>
    <x v="3166"/>
    <d v="2014-10-28T16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s v="plays"/>
    <x v="3167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s v="plays"/>
    <x v="3168"/>
    <d v="2014-05-13T02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s v="plays"/>
    <x v="3169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s v="plays"/>
    <x v="3170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s v="plays"/>
    <x v="3171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s v="plays"/>
    <x v="3172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s v="plays"/>
    <x v="3173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s v="plays"/>
    <x v="3174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s v="plays"/>
    <x v="3175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s v="plays"/>
    <x v="3176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s v="plays"/>
    <x v="3177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s v="plays"/>
    <x v="3178"/>
    <d v="2014-06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s v="plays"/>
    <x v="3179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s v="plays"/>
    <x v="3180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s v="plays"/>
    <x v="3181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s v="plays"/>
    <x v="3182"/>
    <d v="2011-12-06T22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s v="plays"/>
    <x v="3183"/>
    <d v="2013-08-05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s v="plays"/>
    <x v="3184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s v="plays"/>
    <x v="3185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s v="plays"/>
    <x v="3186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s v="plays"/>
    <x v="3187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s v="musical"/>
    <x v="3188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s v="musical"/>
    <x v="3189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x v="3190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s v="musical"/>
    <x v="3191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s v="musical"/>
    <x v="3192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s v="musical"/>
    <x v="3193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x v="3194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s v="musical"/>
    <x v="3195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s v="musical"/>
    <x v="3196"/>
    <d v="2015-06-02T14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s v="musical"/>
    <x v="3197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s v="musical"/>
    <x v="3198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s v="musical"/>
    <x v="3199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s v="musical"/>
    <x v="3200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s v="musical"/>
    <x v="3201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s v="musical"/>
    <x v="3202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s v="musical"/>
    <x v="3203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x v="3204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s v="musical"/>
    <x v="3205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x v="3206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s v="musical"/>
    <x v="3207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s v="plays"/>
    <x v="3208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s v="plays"/>
    <x v="3209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s v="plays"/>
    <x v="3210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s v="plays"/>
    <x v="3211"/>
    <d v="2014-07-14T14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s v="plays"/>
    <x v="3212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s v="plays"/>
    <x v="3213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s v="plays"/>
    <x v="3214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s v="plays"/>
    <x v="3215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s v="plays"/>
    <x v="3216"/>
    <d v="2015-06-10T11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s v="plays"/>
    <x v="3217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s v="plays"/>
    <x v="3218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s v="plays"/>
    <x v="3219"/>
    <d v="2015-02-15T23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s v="plays"/>
    <x v="3220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s v="plays"/>
    <x v="3221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s v="plays"/>
    <x v="3222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s v="plays"/>
    <x v="3223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s v="plays"/>
    <x v="3224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s v="plays"/>
    <x v="3225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s v="plays"/>
    <x v="3226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s v="plays"/>
    <x v="3227"/>
    <d v="2016-12-18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s v="plays"/>
    <x v="3228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s v="plays"/>
    <x v="3229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s v="plays"/>
    <x v="3230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s v="plays"/>
    <x v="3231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s v="plays"/>
    <x v="3232"/>
    <d v="2016-04-03T19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s v="plays"/>
    <x v="3233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s v="plays"/>
    <x v="3234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s v="plays"/>
    <x v="3235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s v="plays"/>
    <x v="3236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s v="plays"/>
    <x v="3237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s v="plays"/>
    <x v="3238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s v="plays"/>
    <x v="3239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s v="plays"/>
    <x v="3240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s v="plays"/>
    <x v="3241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s v="plays"/>
    <x v="3242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s v="plays"/>
    <x v="3243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s v="plays"/>
    <x v="3244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s v="plays"/>
    <x v="3245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s v="plays"/>
    <x v="3246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s v="plays"/>
    <x v="3247"/>
    <d v="2015-06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s v="plays"/>
    <x v="3248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s v="plays"/>
    <x v="3249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s v="plays"/>
    <x v="3250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s v="plays"/>
    <x v="3251"/>
    <d v="2015-05-22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s v="plays"/>
    <x v="3252"/>
    <d v="2016-08-08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s v="plays"/>
    <x v="3253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s v="plays"/>
    <x v="3254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s v="plays"/>
    <x v="3255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s v="plays"/>
    <x v="3256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s v="plays"/>
    <x v="3257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s v="plays"/>
    <x v="3258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s v="plays"/>
    <x v="3259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s v="plays"/>
    <x v="3260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s v="plays"/>
    <x v="3261"/>
    <d v="2015-06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s v="plays"/>
    <x v="3262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s v="plays"/>
    <x v="3263"/>
    <d v="2015-10-07T12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s v="plays"/>
    <x v="3264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s v="plays"/>
    <x v="3265"/>
    <d v="2015-11-03T17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s v="plays"/>
    <x v="3266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s v="plays"/>
    <x v="3267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s v="plays"/>
    <x v="3268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s v="plays"/>
    <x v="3269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s v="plays"/>
    <x v="3270"/>
    <d v="2015-06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s v="plays"/>
    <x v="3271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s v="plays"/>
    <x v="3272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s v="plays"/>
    <x v="3273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s v="plays"/>
    <x v="3274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s v="plays"/>
    <x v="3275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s v="plays"/>
    <x v="3276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s v="plays"/>
    <x v="3277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s v="plays"/>
    <x v="3278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s v="plays"/>
    <x v="3279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s v="plays"/>
    <x v="3280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s v="plays"/>
    <x v="3281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s v="plays"/>
    <x v="3282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s v="plays"/>
    <x v="3283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s v="plays"/>
    <x v="3284"/>
    <d v="2016-01-11T21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s v="plays"/>
    <x v="3285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s v="plays"/>
    <x v="3286"/>
    <d v="2016-07-16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s v="plays"/>
    <x v="3287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s v="plays"/>
    <x v="3288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s v="plays"/>
    <x v="3289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s v="plays"/>
    <x v="3290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s v="plays"/>
    <x v="3291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s v="plays"/>
    <x v="3292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s v="plays"/>
    <x v="3293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s v="plays"/>
    <x v="3294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s v="plays"/>
    <x v="3295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s v="plays"/>
    <x v="3296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s v="plays"/>
    <x v="3297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s v="plays"/>
    <x v="3298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s v="plays"/>
    <x v="3299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s v="plays"/>
    <x v="3300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s v="plays"/>
    <x v="3301"/>
    <d v="2016-06-17T17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s v="plays"/>
    <x v="3302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s v="plays"/>
    <x v="3303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s v="plays"/>
    <x v="3304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s v="plays"/>
    <x v="3305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s v="plays"/>
    <x v="3306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s v="plays"/>
    <x v="3307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s v="plays"/>
    <x v="3308"/>
    <d v="2016-03-2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s v="plays"/>
    <x v="3309"/>
    <d v="2016-09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s v="plays"/>
    <x v="3310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s v="plays"/>
    <x v="3311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s v="plays"/>
    <x v="3312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s v="plays"/>
    <x v="3313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s v="plays"/>
    <x v="3314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s v="plays"/>
    <x v="3315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s v="plays"/>
    <x v="3316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s v="plays"/>
    <x v="3317"/>
    <d v="2016-05-09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s v="plays"/>
    <x v="3318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s v="plays"/>
    <x v="3319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s v="plays"/>
    <x v="3320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s v="plays"/>
    <x v="3321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s v="plays"/>
    <x v="3322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s v="plays"/>
    <x v="3323"/>
    <d v="2016-08-26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s v="plays"/>
    <x v="3324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s v="plays"/>
    <x v="3325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s v="plays"/>
    <x v="3326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s v="plays"/>
    <x v="3327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s v="plays"/>
    <x v="3328"/>
    <d v="2014-07-02T13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s v="plays"/>
    <x v="3329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s v="plays"/>
    <x v="3330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s v="plays"/>
    <x v="3331"/>
    <d v="2015-09-01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s v="plays"/>
    <x v="3332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s v="plays"/>
    <x v="3333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s v="plays"/>
    <x v="3334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s v="plays"/>
    <x v="3335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s v="plays"/>
    <x v="3336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s v="plays"/>
    <x v="3337"/>
    <d v="2014-09-19T06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s v="plays"/>
    <x v="3338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s v="plays"/>
    <x v="3339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s v="plays"/>
    <x v="3340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s v="plays"/>
    <x v="3341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s v="plays"/>
    <x v="3342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s v="plays"/>
    <x v="3343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s v="plays"/>
    <x v="3344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s v="plays"/>
    <x v="3345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s v="plays"/>
    <x v="3346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s v="plays"/>
    <x v="3347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s v="plays"/>
    <x v="3348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s v="plays"/>
    <x v="3349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s v="plays"/>
    <x v="3350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s v="plays"/>
    <x v="3351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s v="plays"/>
    <x v="3352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s v="plays"/>
    <x v="3353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s v="plays"/>
    <x v="3354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s v="plays"/>
    <x v="3355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s v="plays"/>
    <x v="3356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s v="plays"/>
    <x v="3357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s v="plays"/>
    <x v="3358"/>
    <d v="2014-10-20T07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s v="plays"/>
    <x v="3359"/>
    <d v="2017-01-11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s v="plays"/>
    <x v="3360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s v="plays"/>
    <x v="3361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s v="plays"/>
    <x v="3362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s v="plays"/>
    <x v="3363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s v="plays"/>
    <x v="3364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s v="plays"/>
    <x v="3365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s v="plays"/>
    <x v="3366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s v="plays"/>
    <x v="3367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s v="plays"/>
    <x v="3368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s v="plays"/>
    <x v="3369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s v="plays"/>
    <x v="3370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s v="plays"/>
    <x v="3371"/>
    <d v="2015-11-04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s v="plays"/>
    <x v="3372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s v="plays"/>
    <x v="337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s v="plays"/>
    <x v="337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s v="plays"/>
    <x v="337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s v="plays"/>
    <x v="337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s v="plays"/>
    <x v="337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s v="plays"/>
    <x v="337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s v="plays"/>
    <x v="337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s v="plays"/>
    <x v="338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s v="plays"/>
    <x v="338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s v="plays"/>
    <x v="338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s v="plays"/>
    <x v="338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s v="plays"/>
    <x v="338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s v="plays"/>
    <x v="338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s v="plays"/>
    <x v="338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s v="plays"/>
    <x v="338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s v="plays"/>
    <x v="338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s v="plays"/>
    <x v="338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s v="plays"/>
    <x v="339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s v="plays"/>
    <x v="339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s v="plays"/>
    <x v="339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s v="plays"/>
    <x v="339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s v="plays"/>
    <x v="3394"/>
    <d v="2014-06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s v="plays"/>
    <x v="339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s v="plays"/>
    <x v="339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s v="plays"/>
    <x v="3397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s v="plays"/>
    <x v="3398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s v="plays"/>
    <x v="3399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s v="plays"/>
    <x v="3400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s v="plays"/>
    <x v="3401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s v="plays"/>
    <x v="3402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s v="plays"/>
    <x v="3403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s v="plays"/>
    <x v="3404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s v="plays"/>
    <x v="3405"/>
    <d v="2016-02-10T00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s v="plays"/>
    <x v="3406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s v="plays"/>
    <x v="3407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s v="plays"/>
    <x v="3408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s v="plays"/>
    <x v="3409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s v="plays"/>
    <x v="3410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s v="plays"/>
    <x v="3411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s v="plays"/>
    <x v="3412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s v="plays"/>
    <x v="3413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s v="plays"/>
    <x v="3414"/>
    <d v="2016-11-01T19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s v="plays"/>
    <x v="3415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s v="plays"/>
    <x v="3416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s v="plays"/>
    <x v="3417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s v="plays"/>
    <x v="3418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s v="plays"/>
    <x v="3419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s v="plays"/>
    <x v="3420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s v="plays"/>
    <x v="3421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s v="plays"/>
    <x v="342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s v="plays"/>
    <x v="3423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s v="plays"/>
    <x v="3424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s v="plays"/>
    <x v="3425"/>
    <d v="2014-09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s v="plays"/>
    <x v="3426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s v="plays"/>
    <x v="3427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s v="plays"/>
    <x v="3428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s v="plays"/>
    <x v="3429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s v="plays"/>
    <x v="3430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s v="plays"/>
    <x v="3431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s v="plays"/>
    <x v="3432"/>
    <d v="2016-01-11T13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s v="plays"/>
    <x v="3433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s v="plays"/>
    <x v="3434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s v="plays"/>
    <x v="3435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s v="plays"/>
    <x v="3436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s v="plays"/>
    <x v="3437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s v="plays"/>
    <x v="3438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s v="plays"/>
    <x v="3439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s v="plays"/>
    <x v="3440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s v="plays"/>
    <x v="3441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s v="plays"/>
    <x v="3442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s v="plays"/>
    <x v="3443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s v="plays"/>
    <x v="3444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s v="plays"/>
    <x v="3445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s v="plays"/>
    <x v="3446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s v="plays"/>
    <x v="3447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s v="plays"/>
    <x v="3448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s v="plays"/>
    <x v="3449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s v="plays"/>
    <x v="3450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s v="plays"/>
    <x v="3451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s v="plays"/>
    <x v="3452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s v="plays"/>
    <x v="3453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s v="plays"/>
    <x v="3454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s v="plays"/>
    <x v="3455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s v="plays"/>
    <x v="3456"/>
    <d v="2014-07-01T04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s v="plays"/>
    <x v="3457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s v="plays"/>
    <x v="3458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s v="plays"/>
    <x v="3459"/>
    <d v="2016-04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s v="plays"/>
    <x v="3460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s v="plays"/>
    <x v="3461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s v="plays"/>
    <x v="3462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s v="plays"/>
    <x v="3463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s v="plays"/>
    <x v="3464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s v="plays"/>
    <x v="3465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s v="plays"/>
    <x v="3466"/>
    <d v="2016-02-20T00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s v="plays"/>
    <x v="3467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s v="plays"/>
    <x v="3468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s v="plays"/>
    <x v="3469"/>
    <d v="2016-03-29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s v="plays"/>
    <x v="3470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s v="plays"/>
    <x v="3471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s v="plays"/>
    <x v="3472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s v="plays"/>
    <x v="3473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s v="plays"/>
    <x v="3474"/>
    <d v="2016-06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s v="plays"/>
    <x v="3475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s v="plays"/>
    <x v="3476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s v="plays"/>
    <x v="3477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s v="plays"/>
    <x v="3478"/>
    <d v="2015-02-18T22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s v="plays"/>
    <x v="3479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s v="plays"/>
    <x v="3480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s v="plays"/>
    <x v="3481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s v="plays"/>
    <x v="3482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s v="plays"/>
    <x v="3483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s v="plays"/>
    <x v="3484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s v="plays"/>
    <x v="3485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s v="plays"/>
    <x v="3486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s v="plays"/>
    <x v="3487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s v="plays"/>
    <x v="3488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s v="plays"/>
    <x v="3489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s v="plays"/>
    <x v="3490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s v="plays"/>
    <x v="3491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s v="plays"/>
    <x v="3492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s v="plays"/>
    <x v="3493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s v="plays"/>
    <x v="3494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s v="plays"/>
    <x v="3495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s v="plays"/>
    <x v="3496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s v="plays"/>
    <x v="3497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s v="plays"/>
    <x v="3498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s v="plays"/>
    <x v="3499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s v="plays"/>
    <x v="3500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s v="plays"/>
    <x v="3501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s v="plays"/>
    <x v="3502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s v="plays"/>
    <x v="3503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s v="plays"/>
    <x v="3504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s v="plays"/>
    <x v="3505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s v="plays"/>
    <x v="3506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s v="plays"/>
    <x v="3507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s v="plays"/>
    <x v="3508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s v="plays"/>
    <x v="3509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s v="plays"/>
    <x v="3510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s v="plays"/>
    <x v="3511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s v="plays"/>
    <x v="3512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s v="plays"/>
    <x v="3513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s v="plays"/>
    <x v="3514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s v="plays"/>
    <x v="3515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s v="plays"/>
    <x v="3516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s v="plays"/>
    <x v="3517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s v="plays"/>
    <x v="3518"/>
    <d v="2014-09-11T18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s v="plays"/>
    <x v="3519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s v="plays"/>
    <x v="3520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s v="plays"/>
    <x v="3521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s v="plays"/>
    <x v="3522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s v="plays"/>
    <x v="3523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s v="plays"/>
    <x v="3524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s v="plays"/>
    <x v="3525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s v="plays"/>
    <x v="3526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s v="plays"/>
    <x v="3527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s v="plays"/>
    <x v="3528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s v="plays"/>
    <x v="3529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s v="plays"/>
    <x v="3530"/>
    <d v="2016-03-13T14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s v="plays"/>
    <x v="3531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s v="plays"/>
    <x v="3532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s v="plays"/>
    <x v="3533"/>
    <d v="2015-10-12T18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s v="plays"/>
    <x v="3534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s v="plays"/>
    <x v="3535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s v="plays"/>
    <x v="3536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s v="plays"/>
    <x v="3537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s v="plays"/>
    <x v="3538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s v="plays"/>
    <x v="3539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s v="plays"/>
    <x v="3540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s v="plays"/>
    <x v="3541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s v="plays"/>
    <x v="3542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s v="plays"/>
    <x v="3543"/>
    <d v="2015-05-26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s v="plays"/>
    <x v="3544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s v="plays"/>
    <x v="3545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s v="plays"/>
    <x v="3546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s v="plays"/>
    <x v="3547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s v="plays"/>
    <x v="3548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s v="plays"/>
    <x v="3549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s v="plays"/>
    <x v="3550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s v="plays"/>
    <x v="3551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s v="plays"/>
    <x v="3552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s v="plays"/>
    <x v="3553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s v="plays"/>
    <x v="3554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s v="plays"/>
    <x v="3555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s v="plays"/>
    <x v="3556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s v="plays"/>
    <x v="3557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s v="plays"/>
    <x v="3558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s v="plays"/>
    <x v="3559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s v="plays"/>
    <x v="3560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s v="plays"/>
    <x v="3561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s v="plays"/>
    <x v="3562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s v="plays"/>
    <x v="3563"/>
    <d v="2016-07-04T16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s v="plays"/>
    <x v="3564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s v="plays"/>
    <x v="3565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s v="plays"/>
    <x v="3566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s v="plays"/>
    <x v="3567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s v="plays"/>
    <x v="3568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s v="plays"/>
    <x v="3569"/>
    <d v="2014-12-09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s v="plays"/>
    <x v="3570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s v="plays"/>
    <x v="3571"/>
    <d v="2014-09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s v="plays"/>
    <x v="3572"/>
    <d v="2015-05-22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s v="plays"/>
    <x v="3573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s v="plays"/>
    <x v="3574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s v="plays"/>
    <x v="3575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s v="plays"/>
    <x v="3576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s v="plays"/>
    <x v="3577"/>
    <d v="2015-03-30T18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s v="plays"/>
    <x v="3578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s v="plays"/>
    <x v="3579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s v="plays"/>
    <x v="3580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s v="plays"/>
    <x v="3581"/>
    <d v="2014-07-16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s v="plays"/>
    <x v="3582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s v="plays"/>
    <x v="3583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s v="plays"/>
    <x v="3584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s v="plays"/>
    <x v="3585"/>
    <d v="2014-11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s v="plays"/>
    <x v="3586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s v="plays"/>
    <x v="3587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s v="plays"/>
    <x v="3588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s v="plays"/>
    <x v="3589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s v="plays"/>
    <x v="3590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s v="plays"/>
    <x v="3591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s v="plays"/>
    <x v="3592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s v="plays"/>
    <x v="3593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s v="plays"/>
    <x v="3594"/>
    <d v="2016-08-10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s v="plays"/>
    <x v="3595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s v="plays"/>
    <x v="3596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s v="plays"/>
    <x v="3597"/>
    <d v="2016-02-17T14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s v="plays"/>
    <x v="3598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s v="plays"/>
    <x v="3599"/>
    <d v="2015-08-04T19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s v="plays"/>
    <x v="3600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s v="plays"/>
    <x v="3601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s v="plays"/>
    <x v="3602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s v="plays"/>
    <x v="3603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s v="plays"/>
    <x v="3604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s v="plays"/>
    <x v="3605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s v="plays"/>
    <x v="3606"/>
    <d v="2016-07-15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s v="plays"/>
    <x v="3607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s v="plays"/>
    <x v="3608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s v="plays"/>
    <x v="3609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s v="plays"/>
    <x v="3610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s v="plays"/>
    <x v="3611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s v="plays"/>
    <x v="3612"/>
    <d v="2014-05-30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s v="plays"/>
    <x v="3613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s v="plays"/>
    <x v="3614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s v="plays"/>
    <x v="3615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s v="plays"/>
    <x v="3616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s v="plays"/>
    <x v="3617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s v="plays"/>
    <x v="3618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s v="plays"/>
    <x v="3619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s v="plays"/>
    <x v="3620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s v="plays"/>
    <x v="3621"/>
    <d v="2016-09-06T22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s v="plays"/>
    <x v="3622"/>
    <d v="2014-08-26T05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s v="plays"/>
    <x v="3623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s v="plays"/>
    <x v="3624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s v="plays"/>
    <x v="3625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s v="plays"/>
    <x v="3626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s v="plays"/>
    <x v="3627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x v="3628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s v="musical"/>
    <x v="3629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s v="musical"/>
    <x v="3630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s v="musical"/>
    <x v="3631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s v="musical"/>
    <x v="3632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s v="musical"/>
    <x v="3633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s v="musical"/>
    <x v="3634"/>
    <d v="2016-11-27T03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s v="musical"/>
    <x v="3635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x v="3636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s v="musical"/>
    <x v="3637"/>
    <d v="2014-12-02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s v="musical"/>
    <x v="3638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s v="musical"/>
    <x v="3639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s v="musical"/>
    <x v="3640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x v="3641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s v="musical"/>
    <x v="3642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x v="3643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s v="musical"/>
    <x v="3644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s v="musical"/>
    <x v="3645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s v="musical"/>
    <x v="3646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s v="musical"/>
    <x v="3647"/>
    <d v="2016-08-16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s v="plays"/>
    <x v="3648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s v="plays"/>
    <x v="3649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s v="plays"/>
    <x v="3650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s v="plays"/>
    <x v="3651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s v="plays"/>
    <x v="3652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s v="plays"/>
    <x v="3653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s v="plays"/>
    <x v="3654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s v="plays"/>
    <x v="3655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s v="plays"/>
    <x v="3656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s v="plays"/>
    <x v="3657"/>
    <d v="2016-05-09T15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s v="plays"/>
    <x v="3658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s v="plays"/>
    <x v="3659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s v="plays"/>
    <x v="3660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s v="plays"/>
    <x v="3661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s v="plays"/>
    <x v="3662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s v="plays"/>
    <x v="3663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s v="plays"/>
    <x v="3664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s v="plays"/>
    <x v="3665"/>
    <d v="2015-10-17T19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s v="plays"/>
    <x v="3666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s v="plays"/>
    <x v="3667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s v="plays"/>
    <x v="3668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s v="plays"/>
    <x v="3669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s v="plays"/>
    <x v="3670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s v="plays"/>
    <x v="3671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s v="plays"/>
    <x v="3672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s v="plays"/>
    <x v="3673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s v="plays"/>
    <x v="3674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s v="plays"/>
    <x v="3675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s v="plays"/>
    <x v="3676"/>
    <d v="2014-08-25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s v="plays"/>
    <x v="3677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s v="plays"/>
    <x v="3678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s v="plays"/>
    <x v="3679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s v="plays"/>
    <x v="3680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s v="plays"/>
    <x v="3681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s v="plays"/>
    <x v="3682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s v="plays"/>
    <x v="3683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s v="plays"/>
    <x v="3684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s v="plays"/>
    <x v="3685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s v="plays"/>
    <x v="3686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s v="plays"/>
    <x v="3687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s v="plays"/>
    <x v="3688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s v="plays"/>
    <x v="3689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s v="plays"/>
    <x v="3690"/>
    <d v="2014-10-28T14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s v="plays"/>
    <x v="3691"/>
    <d v="2015-01-16T16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s v="plays"/>
    <x v="3692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s v="plays"/>
    <x v="3693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s v="plays"/>
    <x v="3694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s v="plays"/>
    <x v="3695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s v="plays"/>
    <x v="3696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s v="plays"/>
    <x v="3697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s v="plays"/>
    <x v="3698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s v="plays"/>
    <x v="3699"/>
    <d v="2014-09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s v="plays"/>
    <x v="3700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s v="plays"/>
    <x v="3701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s v="plays"/>
    <x v="3702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s v="plays"/>
    <x v="3703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s v="plays"/>
    <x v="3704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s v="plays"/>
    <x v="3705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s v="plays"/>
    <x v="3706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s v="plays"/>
    <x v="3707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s v="plays"/>
    <x v="3708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s v="plays"/>
    <x v="3709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s v="plays"/>
    <x v="3710"/>
    <d v="2015-03-09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s v="plays"/>
    <x v="3711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s v="plays"/>
    <x v="3712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s v="plays"/>
    <x v="3713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s v="plays"/>
    <x v="3714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s v="plays"/>
    <x v="3715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s v="plays"/>
    <x v="3716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s v="plays"/>
    <x v="3717"/>
    <d v="2015-04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s v="plays"/>
    <x v="3718"/>
    <d v="2015-01-28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s v="plays"/>
    <x v="3719"/>
    <d v="2015-05-23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s v="plays"/>
    <x v="3720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s v="plays"/>
    <x v="3721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s v="plays"/>
    <x v="3722"/>
    <d v="2016-01-12T16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s v="plays"/>
    <x v="3723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s v="plays"/>
    <x v="3724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s v="plays"/>
    <x v="3725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s v="plays"/>
    <x v="3726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s v="plays"/>
    <x v="3727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s v="plays"/>
    <x v="3728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s v="plays"/>
    <x v="3729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s v="plays"/>
    <x v="3730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s v="plays"/>
    <x v="3731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s v="plays"/>
    <x v="3732"/>
    <d v="2014-11-25T16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x v="3733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s v="plays"/>
    <x v="3734"/>
    <d v="2015-03-26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s v="plays"/>
    <x v="3735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s v="plays"/>
    <x v="3736"/>
    <d v="2015-02-13T17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s v="plays"/>
    <x v="3737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s v="plays"/>
    <x v="3738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s v="plays"/>
    <x v="3739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s v="plays"/>
    <x v="3740"/>
    <d v="2014-07-13T02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x v="3741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s v="plays"/>
    <x v="3742"/>
    <d v="2014-08-07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x v="3743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x v="3744"/>
    <d v="2014-06-03T19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s v="plays"/>
    <x v="3745"/>
    <d v="2014-07-11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s v="plays"/>
    <x v="3746"/>
    <d v="2016-09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s v="plays"/>
    <x v="3747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s v="musical"/>
    <x v="3748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s v="musical"/>
    <x v="3749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s v="musical"/>
    <x v="3750"/>
    <d v="2015-01-12T23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s v="musical"/>
    <x v="3751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s v="musical"/>
    <x v="3752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s v="musical"/>
    <x v="3753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s v="musical"/>
    <x v="3754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s v="musical"/>
    <x v="3755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s v="musical"/>
    <x v="3756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s v="musical"/>
    <x v="3757"/>
    <d v="2014-11-1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s v="musical"/>
    <x v="3758"/>
    <d v="2014-04-18T11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s v="musical"/>
    <x v="3759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s v="musical"/>
    <x v="3760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s v="musical"/>
    <x v="3761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s v="musical"/>
    <x v="3762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s v="musical"/>
    <x v="3763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s v="musical"/>
    <x v="3764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s v="musical"/>
    <x v="3765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s v="musical"/>
    <x v="3766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s v="musical"/>
    <x v="3767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s v="musical"/>
    <x v="3768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s v="musical"/>
    <x v="3769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s v="musical"/>
    <x v="3770"/>
    <d v="2015-05-14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s v="musical"/>
    <x v="3771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s v="musical"/>
    <x v="3772"/>
    <d v="2016-11-08T14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s v="musical"/>
    <x v="3773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s v="musical"/>
    <x v="3774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s v="musical"/>
    <x v="3775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s v="musical"/>
    <x v="3776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s v="musical"/>
    <x v="3777"/>
    <d v="2014-09-05T02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s v="musical"/>
    <x v="3778"/>
    <d v="2014-12-16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s v="musical"/>
    <x v="3779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s v="musical"/>
    <x v="3780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s v="musical"/>
    <x v="3781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s v="musical"/>
    <x v="3782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s v="musical"/>
    <x v="3783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s v="musical"/>
    <x v="3784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s v="musical"/>
    <x v="3785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s v="musical"/>
    <x v="3786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s v="musical"/>
    <x v="3787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s v="musical"/>
    <x v="3788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s v="musical"/>
    <x v="3789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x v="3790"/>
    <d v="2016-10-23T16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x v="3791"/>
    <d v="2014-05-07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s v="musical"/>
    <x v="3792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s v="musical"/>
    <x v="3793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s v="musical"/>
    <x v="3794"/>
    <d v="2015-05-08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s v="musical"/>
    <x v="3795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s v="musical"/>
    <x v="3796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s v="musical"/>
    <x v="3797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s v="musical"/>
    <x v="3798"/>
    <d v="2014-07-11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s v="musical"/>
    <x v="3799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s v="musical"/>
    <x v="3800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s v="musical"/>
    <x v="3801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x v="3802"/>
    <d v="2015-09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s v="musical"/>
    <x v="3803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x v="3804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s v="musical"/>
    <x v="3805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s v="musical"/>
    <x v="3806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s v="musical"/>
    <x v="3807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s v="plays"/>
    <x v="3808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s v="plays"/>
    <x v="3809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s v="plays"/>
    <x v="3810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s v="plays"/>
    <x v="3811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s v="plays"/>
    <x v="3812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s v="plays"/>
    <x v="3813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s v="plays"/>
    <x v="3814"/>
    <d v="2015-02-23T21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s v="plays"/>
    <x v="3815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s v="plays"/>
    <x v="3816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s v="plays"/>
    <x v="3817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s v="plays"/>
    <x v="3818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s v="plays"/>
    <x v="3819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s v="plays"/>
    <x v="3820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s v="plays"/>
    <x v="3821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s v="plays"/>
    <x v="3822"/>
    <d v="2015-11-21T20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s v="plays"/>
    <x v="3823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s v="plays"/>
    <x v="3824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s v="plays"/>
    <x v="3825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s v="plays"/>
    <x v="3826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s v="plays"/>
    <x v="3827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s v="plays"/>
    <x v="3828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s v="plays"/>
    <x v="3829"/>
    <d v="2016-08-1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s v="plays"/>
    <x v="3830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s v="plays"/>
    <x v="3831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s v="plays"/>
    <x v="3832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s v="plays"/>
    <x v="3833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s v="plays"/>
    <x v="3834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s v="plays"/>
    <x v="3835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s v="plays"/>
    <x v="3836"/>
    <d v="2016-07-02T22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s v="plays"/>
    <x v="3837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s v="plays"/>
    <x v="3838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s v="plays"/>
    <x v="3839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s v="plays"/>
    <x v="3840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s v="plays"/>
    <x v="3841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s v="plays"/>
    <x v="3842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s v="plays"/>
    <x v="3843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s v="plays"/>
    <x v="3844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s v="plays"/>
    <x v="3845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s v="plays"/>
    <x v="3846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s v="plays"/>
    <x v="3847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s v="plays"/>
    <x v="3848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s v="plays"/>
    <x v="3849"/>
    <d v="2015-05-12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s v="plays"/>
    <x v="3850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s v="plays"/>
    <x v="3851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s v="plays"/>
    <x v="3852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s v="plays"/>
    <x v="3853"/>
    <d v="2014-07-28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s v="plays"/>
    <x v="3854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s v="plays"/>
    <x v="3855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s v="plays"/>
    <x v="3856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s v="plays"/>
    <x v="3857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s v="plays"/>
    <x v="3858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s v="plays"/>
    <x v="3859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s v="plays"/>
    <x v="3860"/>
    <d v="2014-07-13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s v="plays"/>
    <x v="3861"/>
    <d v="2014-10-02T14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s v="plays"/>
    <x v="3862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x v="3863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s v="plays"/>
    <x v="3864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s v="plays"/>
    <x v="3865"/>
    <d v="2014-07-21T15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s v="plays"/>
    <x v="3866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s v="plays"/>
    <x v="3867"/>
    <d v="2016-05-19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s v="musical"/>
    <x v="3868"/>
    <d v="2014-08-14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s v="musical"/>
    <x v="3869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s v="musical"/>
    <x v="3870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s v="musical"/>
    <x v="3871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x v="3872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x v="3873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x v="3874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x v="3875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s v="musical"/>
    <x v="3876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s v="musical"/>
    <x v="3877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s v="musical"/>
    <x v="3878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x v="3879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s v="musical"/>
    <x v="3880"/>
    <d v="2014-06-25T19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s v="musical"/>
    <x v="388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x v="388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x v="388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x v="388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x v="3885"/>
    <d v="2016-04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x v="388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s v="musical"/>
    <x v="388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s v="plays"/>
    <x v="388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s v="plays"/>
    <x v="388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s v="plays"/>
    <x v="3890"/>
    <d v="2015-06-16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s v="plays"/>
    <x v="389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x v="389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s v="plays"/>
    <x v="389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s v="plays"/>
    <x v="389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s v="plays"/>
    <x v="389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s v="plays"/>
    <x v="389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s v="plays"/>
    <x v="389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s v="plays"/>
    <x v="389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s v="plays"/>
    <x v="389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s v="plays"/>
    <x v="390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s v="plays"/>
    <x v="390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s v="plays"/>
    <x v="390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x v="3903"/>
    <d v="2015-07-01T00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s v="plays"/>
    <x v="390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s v="plays"/>
    <x v="390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s v="plays"/>
    <x v="390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s v="plays"/>
    <x v="390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s v="plays"/>
    <x v="390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s v="plays"/>
    <x v="390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s v="plays"/>
    <x v="391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s v="plays"/>
    <x v="391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s v="plays"/>
    <x v="391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s v="plays"/>
    <x v="391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s v="plays"/>
    <x v="391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s v="plays"/>
    <x v="391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x v="391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s v="plays"/>
    <x v="391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s v="plays"/>
    <x v="391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s v="plays"/>
    <x v="391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s v="plays"/>
    <x v="392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x v="392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s v="plays"/>
    <x v="392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s v="plays"/>
    <x v="392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s v="plays"/>
    <x v="392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s v="plays"/>
    <x v="392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s v="plays"/>
    <x v="392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s v="plays"/>
    <x v="392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s v="plays"/>
    <x v="392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s v="plays"/>
    <x v="392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x v="393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x v="393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s v="plays"/>
    <x v="393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s v="plays"/>
    <x v="393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s v="plays"/>
    <x v="393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s v="plays"/>
    <x v="393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x v="393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s v="plays"/>
    <x v="393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s v="plays"/>
    <x v="393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s v="plays"/>
    <x v="393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s v="plays"/>
    <x v="394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s v="plays"/>
    <x v="394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x v="394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s v="plays"/>
    <x v="394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x v="394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s v="plays"/>
    <x v="3945"/>
    <d v="2015-04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s v="plays"/>
    <x v="394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s v="plays"/>
    <x v="394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x v="394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s v="plays"/>
    <x v="394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s v="plays"/>
    <x v="395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s v="plays"/>
    <x v="395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s v="plays"/>
    <x v="395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x v="395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x v="395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s v="plays"/>
    <x v="395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x v="395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s v="plays"/>
    <x v="395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s v="plays"/>
    <x v="395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s v="plays"/>
    <x v="395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s v="plays"/>
    <x v="396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s v="plays"/>
    <x v="396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s v="plays"/>
    <x v="396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x v="396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s v="plays"/>
    <x v="396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s v="plays"/>
    <x v="396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s v="plays"/>
    <x v="396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s v="plays"/>
    <x v="396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s v="plays"/>
    <x v="396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s v="plays"/>
    <x v="396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s v="plays"/>
    <x v="397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s v="plays"/>
    <x v="3971"/>
    <d v="2014-06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s v="plays"/>
    <x v="397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s v="plays"/>
    <x v="397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s v="plays"/>
    <x v="397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x v="397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s v="plays"/>
    <x v="397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s v="plays"/>
    <x v="397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s v="plays"/>
    <x v="397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s v="plays"/>
    <x v="397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s v="plays"/>
    <x v="3980"/>
    <d v="2014-06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s v="plays"/>
    <x v="398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s v="plays"/>
    <x v="398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s v="plays"/>
    <x v="398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s v="plays"/>
    <x v="398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s v="plays"/>
    <x v="398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s v="plays"/>
    <x v="3986"/>
    <d v="2016-04-07T13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s v="plays"/>
    <x v="3987"/>
    <d v="2014-05-0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s v="plays"/>
    <x v="398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x v="398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s v="plays"/>
    <x v="3990"/>
    <d v="2016-02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s v="plays"/>
    <x v="399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s v="plays"/>
    <x v="399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s v="plays"/>
    <x v="3993"/>
    <d v="2015-04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s v="plays"/>
    <x v="399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s v="plays"/>
    <x v="399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s v="plays"/>
    <x v="399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x v="399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s v="plays"/>
    <x v="399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s v="plays"/>
    <x v="3999"/>
    <d v="2014-07-22T19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s v="plays"/>
    <x v="400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s v="plays"/>
    <x v="4001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s v="plays"/>
    <x v="4002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s v="plays"/>
    <x v="4003"/>
    <d v="2015-01-16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s v="plays"/>
    <x v="4004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s v="plays"/>
    <x v="4005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s v="plays"/>
    <x v="4006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s v="plays"/>
    <x v="4007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s v="plays"/>
    <x v="4008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s v="plays"/>
    <x v="4009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s v="plays"/>
    <x v="4010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s v="plays"/>
    <x v="4011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x v="4012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s v="plays"/>
    <x v="4013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x v="4014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s v="plays"/>
    <x v="4015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s v="plays"/>
    <x v="4016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s v="plays"/>
    <x v="4017"/>
    <d v="2014-08-05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s v="plays"/>
    <x v="4018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s v="plays"/>
    <x v="4019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s v="plays"/>
    <x v="4020"/>
    <d v="2015-02-22T04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s v="plays"/>
    <x v="4021"/>
    <d v="2014-08-27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s v="plays"/>
    <x v="4022"/>
    <d v="2014-12-17T14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x v="4023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s v="plays"/>
    <x v="4024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s v="plays"/>
    <x v="4025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x v="4026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s v="plays"/>
    <x v="4027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s v="plays"/>
    <x v="4028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x v="4029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s v="plays"/>
    <x v="4030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x v="4031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s v="plays"/>
    <x v="4032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s v="plays"/>
    <x v="4033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s v="plays"/>
    <x v="4034"/>
    <d v="2015-03-04T22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s v="plays"/>
    <x v="4035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s v="plays"/>
    <x v="4036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s v="plays"/>
    <x v="4037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s v="plays"/>
    <x v="4038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s v="plays"/>
    <x v="4039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s v="plays"/>
    <x v="4040"/>
    <d v="2015-05-20T05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s v="plays"/>
    <x v="4041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s v="plays"/>
    <x v="4042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x v="4043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s v="plays"/>
    <x v="4044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s v="plays"/>
    <x v="4045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s v="plays"/>
    <x v="4046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s v="plays"/>
    <x v="4047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s v="plays"/>
    <x v="4048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s v="plays"/>
    <x v="4049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s v="plays"/>
    <x v="4050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x v="4051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s v="plays"/>
    <x v="4052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s v="plays"/>
    <x v="4053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x v="4054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s v="plays"/>
    <x v="4055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s v="plays"/>
    <x v="4056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s v="plays"/>
    <x v="4057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s v="plays"/>
    <x v="405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s v="plays"/>
    <x v="4059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s v="plays"/>
    <x v="4060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x v="4061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s v="plays"/>
    <x v="4062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s v="plays"/>
    <x v="4063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s v="plays"/>
    <x v="4064"/>
    <d v="2015-03-30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s v="plays"/>
    <x v="4065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s v="plays"/>
    <x v="4066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s v="plays"/>
    <x v="4067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s v="plays"/>
    <x v="4068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s v="plays"/>
    <x v="4069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s v="plays"/>
    <x v="4070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x v="4071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s v="plays"/>
    <x v="4072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s v="plays"/>
    <x v="4073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s v="plays"/>
    <x v="4074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s v="plays"/>
    <x v="4075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x v="4076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s v="plays"/>
    <x v="4077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x v="4078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s v="plays"/>
    <x v="4079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x v="4080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s v="plays"/>
    <x v="4081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s v="plays"/>
    <x v="4082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s v="plays"/>
    <x v="4083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s v="plays"/>
    <x v="4084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s v="plays"/>
    <x v="4085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s v="plays"/>
    <x v="4086"/>
    <d v="2015-10-27T22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x v="4087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s v="plays"/>
    <x v="4088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s v="plays"/>
    <x v="4089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s v="plays"/>
    <x v="4090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s v="plays"/>
    <x v="4091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s v="plays"/>
    <x v="4092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s v="plays"/>
    <x v="4093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s v="plays"/>
    <x v="4094"/>
    <d v="2014-09-08T02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s v="plays"/>
    <x v="4095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s v="plays"/>
    <x v="4096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x v="4097"/>
    <d v="2015-12-06T19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x v="4098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s v="plays"/>
    <x v="4099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x v="4100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x v="4101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s v="plays"/>
    <x v="4102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s v="plays"/>
    <x v="4103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s v="plays"/>
    <x v="4104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s v="plays"/>
    <x v="4105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s v="plays"/>
    <x v="4106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s v="plays"/>
    <x v="4107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s v="plays"/>
    <x v="4108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x v="4109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s v="plays"/>
    <x v="4110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s v="plays"/>
    <x v="4111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s v="plays"/>
    <x v="4112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s v="plays"/>
    <x v="4113"/>
    <d v="2015-12-20T13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C5E424-F235-4E48-BE4B-4C477EA2616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m="1"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</pivotFields>
  <rowFields count="1">
    <field x="16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0" subtotal="count" baseField="16" baseItem="1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D78AD8-A565-4ECD-A91D-F4DC4DC2D6B1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m="1" x="9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6D703E-1A55-47E5-969A-92F986653AEA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 rowPageCount="1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1" hier="-1"/>
  </pageFields>
  <dataFields count="1">
    <dataField name="Count of id" fld="0" subtotal="count" baseField="18" baseItem="1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D531C1-3D85-4B2D-BA16-BCC3CD8B2EF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8" firstHeaderRow="1" firstDataRow="1" firstDataCol="1"/>
  <pivotFields count="18">
    <pivotField dataField="1"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id" fld="0" subtotal="count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I4115" sqref="I4115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6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style="8" bestFit="1" customWidth="1"/>
    <col min="16" max="16" width="23.7109375" bestFit="1" customWidth="1"/>
    <col min="17" max="17" width="21.7109375" bestFit="1" customWidth="1"/>
    <col min="18" max="18" width="18.85546875" bestFit="1" customWidth="1"/>
    <col min="19" max="19" width="32.5703125" bestFit="1" customWidth="1"/>
    <col min="20" max="20" width="30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8309</v>
      </c>
      <c r="R1" s="1" t="s">
        <v>8308</v>
      </c>
      <c r="S1" s="1" t="s">
        <v>8334</v>
      </c>
      <c r="T1" s="1" t="s">
        <v>8335</v>
      </c>
    </row>
    <row r="2" spans="1:20" ht="60" x14ac:dyDescent="0.25">
      <c r="A2">
        <v>0</v>
      </c>
      <c r="B2" s="3" t="s">
        <v>2</v>
      </c>
      <c r="C2" s="3" t="s">
        <v>4111</v>
      </c>
      <c r="D2" s="13">
        <v>8500</v>
      </c>
      <c r="E2" s="13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E2/D2</f>
        <v>1.3685882352941177</v>
      </c>
      <c r="P2" s="10">
        <f>E2/L2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2">
        <f>(((J2/60)/60)/24)+DATE(1970,1,1)</f>
        <v>42177.007071759261</v>
      </c>
      <c r="T2" s="12">
        <f>(((J2/60)/60)/24)+DATE(1970,1,1)</f>
        <v>42177.007071759261</v>
      </c>
    </row>
    <row r="3" spans="1:20" ht="30" x14ac:dyDescent="0.25">
      <c r="A3">
        <v>1</v>
      </c>
      <c r="B3" s="3" t="s">
        <v>3</v>
      </c>
      <c r="C3" s="3" t="s">
        <v>4112</v>
      </c>
      <c r="D3" s="13">
        <v>10275</v>
      </c>
      <c r="E3" s="1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 t="shared" ref="O3:O66" si="0">E3/D3</f>
        <v>1.4260827250608272</v>
      </c>
      <c r="P3" s="10">
        <f t="shared" ref="P3:P66" si="1">E3/L3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2">
        <f t="shared" ref="S3:S66" si="4">(((J3/60)/60)/24)+DATE(1970,1,1)</f>
        <v>42766.600497685184</v>
      </c>
      <c r="T3" s="12">
        <f t="shared" ref="T3:T66" si="5">(((J3/60)/60)/24)+DATE(1970,1,1)</f>
        <v>42766.600497685184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13">
        <v>500</v>
      </c>
      <c r="E4" s="13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 t="shared" si="0"/>
        <v>1.05</v>
      </c>
      <c r="P4" s="10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42405.702349537038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13">
        <v>10000</v>
      </c>
      <c r="E5" s="13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 t="shared" si="0"/>
        <v>1.0389999999999999</v>
      </c>
      <c r="P5" s="10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41828.515127314815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13">
        <v>44000</v>
      </c>
      <c r="E6" s="13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 t="shared" si="0"/>
        <v>1.2299154545454545</v>
      </c>
      <c r="P6" s="10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42327.834247685183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13">
        <v>3999</v>
      </c>
      <c r="E7" s="13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 t="shared" si="0"/>
        <v>1.0977744436109027</v>
      </c>
      <c r="P7" s="10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42563.932951388888</v>
      </c>
    </row>
    <row r="8" spans="1:20" ht="60" x14ac:dyDescent="0.25">
      <c r="A8">
        <v>6</v>
      </c>
      <c r="B8" s="3" t="s">
        <v>8</v>
      </c>
      <c r="C8" s="3" t="s">
        <v>4117</v>
      </c>
      <c r="D8" s="13">
        <v>8000</v>
      </c>
      <c r="E8" s="13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 t="shared" si="0"/>
        <v>1.064875</v>
      </c>
      <c r="P8" s="10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41794.072337962964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13">
        <v>9000</v>
      </c>
      <c r="E9" s="13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 t="shared" si="0"/>
        <v>1.0122222222222221</v>
      </c>
      <c r="P9" s="10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42516.047071759262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13">
        <v>3500</v>
      </c>
      <c r="E10" s="13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 t="shared" si="0"/>
        <v>1.0004342857142856</v>
      </c>
      <c r="P10" s="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42468.94458333333</v>
      </c>
    </row>
    <row r="11" spans="1:20" ht="45" x14ac:dyDescent="0.25">
      <c r="A11">
        <v>9</v>
      </c>
      <c r="B11" s="3" t="s">
        <v>11</v>
      </c>
      <c r="C11" s="3" t="s">
        <v>4120</v>
      </c>
      <c r="D11" s="13">
        <v>500</v>
      </c>
      <c r="E11" s="13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 t="shared" si="0"/>
        <v>1.2599800000000001</v>
      </c>
      <c r="P11" s="10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42447.103518518517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13">
        <v>3000</v>
      </c>
      <c r="E12" s="13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 t="shared" si="0"/>
        <v>1.0049999999999999</v>
      </c>
      <c r="P12" s="10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41780.068043981482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13">
        <v>5000</v>
      </c>
      <c r="E13" s="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 t="shared" si="0"/>
        <v>1.2050000000000001</v>
      </c>
      <c r="P13" s="10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42572.778495370367</v>
      </c>
    </row>
    <row r="14" spans="1:20" ht="60" x14ac:dyDescent="0.25">
      <c r="A14">
        <v>12</v>
      </c>
      <c r="B14" s="3" t="s">
        <v>14</v>
      </c>
      <c r="C14" s="3" t="s">
        <v>4123</v>
      </c>
      <c r="D14" s="13">
        <v>30000</v>
      </c>
      <c r="E14" s="13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 t="shared" si="0"/>
        <v>1.6529333333333334</v>
      </c>
      <c r="P14" s="10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41791.713252314818</v>
      </c>
    </row>
    <row r="15" spans="1:20" ht="45" x14ac:dyDescent="0.25">
      <c r="A15">
        <v>13</v>
      </c>
      <c r="B15" s="3" t="s">
        <v>15</v>
      </c>
      <c r="C15" s="3" t="s">
        <v>4124</v>
      </c>
      <c r="D15" s="13">
        <v>3500</v>
      </c>
      <c r="E15" s="13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 t="shared" si="0"/>
        <v>1.5997142857142856</v>
      </c>
      <c r="P15" s="10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42508.677187499998</v>
      </c>
    </row>
    <row r="16" spans="1:20" ht="30" x14ac:dyDescent="0.25">
      <c r="A16">
        <v>14</v>
      </c>
      <c r="B16" s="3" t="s">
        <v>16</v>
      </c>
      <c r="C16" s="3" t="s">
        <v>4125</v>
      </c>
      <c r="D16" s="13">
        <v>6000</v>
      </c>
      <c r="E16" s="13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 t="shared" si="0"/>
        <v>1.0093333333333334</v>
      </c>
      <c r="P16" s="10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41808.02648148148</v>
      </c>
    </row>
    <row r="17" spans="1:20" ht="45" x14ac:dyDescent="0.25">
      <c r="A17">
        <v>15</v>
      </c>
      <c r="B17" s="3" t="s">
        <v>17</v>
      </c>
      <c r="C17" s="3" t="s">
        <v>4126</v>
      </c>
      <c r="D17" s="13">
        <v>2000</v>
      </c>
      <c r="E17" s="13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 t="shared" si="0"/>
        <v>1.0660000000000001</v>
      </c>
      <c r="P17" s="10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42256.391875000001</v>
      </c>
    </row>
    <row r="18" spans="1:20" ht="60" x14ac:dyDescent="0.25">
      <c r="A18">
        <v>16</v>
      </c>
      <c r="B18" s="3" t="s">
        <v>18</v>
      </c>
      <c r="C18" s="3" t="s">
        <v>4127</v>
      </c>
      <c r="D18" s="13">
        <v>12000</v>
      </c>
      <c r="E18" s="13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 t="shared" si="0"/>
        <v>1.0024166666666667</v>
      </c>
      <c r="P18" s="10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41760.796423611115</v>
      </c>
    </row>
    <row r="19" spans="1:20" ht="60" x14ac:dyDescent="0.25">
      <c r="A19">
        <v>17</v>
      </c>
      <c r="B19" s="3" t="s">
        <v>19</v>
      </c>
      <c r="C19" s="3" t="s">
        <v>4128</v>
      </c>
      <c r="D19" s="13">
        <v>1500</v>
      </c>
      <c r="E19" s="13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 t="shared" si="0"/>
        <v>1.0066666666666666</v>
      </c>
      <c r="P19" s="10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41917.731736111113</v>
      </c>
    </row>
    <row r="20" spans="1:20" ht="45" x14ac:dyDescent="0.25">
      <c r="A20">
        <v>18</v>
      </c>
      <c r="B20" s="3" t="s">
        <v>20</v>
      </c>
      <c r="C20" s="3" t="s">
        <v>4129</v>
      </c>
      <c r="D20" s="13">
        <v>30000</v>
      </c>
      <c r="E20" s="13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 t="shared" si="0"/>
        <v>1.0632110000000001</v>
      </c>
      <c r="P20" s="1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41869.542314814818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13">
        <v>850</v>
      </c>
      <c r="E21" s="13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 t="shared" si="0"/>
        <v>1.4529411764705882</v>
      </c>
      <c r="P21" s="10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42175.816365740742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13">
        <v>2000</v>
      </c>
      <c r="E22" s="13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 t="shared" si="0"/>
        <v>1.002</v>
      </c>
      <c r="P22" s="10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42200.758240740746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13">
        <v>18500</v>
      </c>
      <c r="E23" s="1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 t="shared" si="0"/>
        <v>1.0913513513513513</v>
      </c>
      <c r="P23" s="10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41878.627187500002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13">
        <v>350</v>
      </c>
      <c r="E24" s="13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 t="shared" si="0"/>
        <v>1.1714285714285715</v>
      </c>
      <c r="P24" s="10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41989.91134259259</v>
      </c>
    </row>
    <row r="25" spans="1:20" ht="45" x14ac:dyDescent="0.25">
      <c r="A25">
        <v>23</v>
      </c>
      <c r="B25" s="3" t="s">
        <v>25</v>
      </c>
      <c r="C25" s="3" t="s">
        <v>4134</v>
      </c>
      <c r="D25" s="13">
        <v>2000</v>
      </c>
      <c r="E25" s="13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 t="shared" si="0"/>
        <v>1.1850000000000001</v>
      </c>
      <c r="P25" s="10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42097.778946759259</v>
      </c>
    </row>
    <row r="26" spans="1:20" ht="30" x14ac:dyDescent="0.25">
      <c r="A26">
        <v>24</v>
      </c>
      <c r="B26" s="3" t="s">
        <v>26</v>
      </c>
      <c r="C26" s="3" t="s">
        <v>4135</v>
      </c>
      <c r="D26" s="13">
        <v>35000</v>
      </c>
      <c r="E26" s="13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 t="shared" si="0"/>
        <v>1.0880768571428572</v>
      </c>
      <c r="P26" s="10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42229.820173611108</v>
      </c>
    </row>
    <row r="27" spans="1:20" ht="60" x14ac:dyDescent="0.25">
      <c r="A27">
        <v>25</v>
      </c>
      <c r="B27" s="3" t="s">
        <v>27</v>
      </c>
      <c r="C27" s="3" t="s">
        <v>4136</v>
      </c>
      <c r="D27" s="13">
        <v>600</v>
      </c>
      <c r="E27" s="13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 t="shared" si="0"/>
        <v>1.3333333333333333</v>
      </c>
      <c r="P27" s="10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42318.025011574078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13">
        <v>1250</v>
      </c>
      <c r="E28" s="13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 t="shared" si="0"/>
        <v>1.552</v>
      </c>
      <c r="P28" s="10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41828.515555555554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13">
        <v>20000</v>
      </c>
      <c r="E29" s="13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 t="shared" si="0"/>
        <v>1.1172500000000001</v>
      </c>
      <c r="P29" s="10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41929.164733796293</v>
      </c>
    </row>
    <row r="30" spans="1:20" ht="30" x14ac:dyDescent="0.25">
      <c r="A30">
        <v>28</v>
      </c>
      <c r="B30" s="3" t="s">
        <v>30</v>
      </c>
      <c r="C30" s="3" t="s">
        <v>4139</v>
      </c>
      <c r="D30" s="13">
        <v>12000</v>
      </c>
      <c r="E30" s="13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 t="shared" si="0"/>
        <v>1.0035000000000001</v>
      </c>
      <c r="P30" s="1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42324.96393518518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13">
        <v>3000</v>
      </c>
      <c r="E31" s="13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 t="shared" si="0"/>
        <v>1.2333333333333334</v>
      </c>
      <c r="P31" s="10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41812.67324074074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13">
        <v>4000</v>
      </c>
      <c r="E32" s="13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 t="shared" si="0"/>
        <v>1.0129975</v>
      </c>
      <c r="P32" s="10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41842.292997685188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13">
        <v>13</v>
      </c>
      <c r="E33" s="1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 t="shared" si="0"/>
        <v>1</v>
      </c>
      <c r="P33" s="10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42376.79206018518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13">
        <v>28450</v>
      </c>
      <c r="E34" s="13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 t="shared" si="0"/>
        <v>1.0024604569420035</v>
      </c>
      <c r="P34" s="10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42461.627511574072</v>
      </c>
    </row>
    <row r="35" spans="1:20" ht="60" x14ac:dyDescent="0.25">
      <c r="A35">
        <v>33</v>
      </c>
      <c r="B35" s="3" t="s">
        <v>35</v>
      </c>
      <c r="C35" s="3" t="s">
        <v>4144</v>
      </c>
      <c r="D35" s="13">
        <v>5250</v>
      </c>
      <c r="E35" s="13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 t="shared" si="0"/>
        <v>1.0209523809523811</v>
      </c>
      <c r="P35" s="10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42286.660891203705</v>
      </c>
    </row>
    <row r="36" spans="1:20" ht="60" x14ac:dyDescent="0.25">
      <c r="A36">
        <v>34</v>
      </c>
      <c r="B36" s="3" t="s">
        <v>36</v>
      </c>
      <c r="C36" s="3" t="s">
        <v>4145</v>
      </c>
      <c r="D36" s="13">
        <v>2600</v>
      </c>
      <c r="E36" s="13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 t="shared" si="0"/>
        <v>1.3046153846153845</v>
      </c>
      <c r="P36" s="10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41841.321770833332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13">
        <v>1000</v>
      </c>
      <c r="E37" s="13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 t="shared" si="0"/>
        <v>1.665</v>
      </c>
      <c r="P37" s="10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42098.291828703703</v>
      </c>
    </row>
    <row r="38" spans="1:20" ht="30" x14ac:dyDescent="0.25">
      <c r="A38">
        <v>36</v>
      </c>
      <c r="B38" s="3" t="s">
        <v>38</v>
      </c>
      <c r="C38" s="3" t="s">
        <v>4147</v>
      </c>
      <c r="D38" s="13">
        <v>6000</v>
      </c>
      <c r="E38" s="13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 t="shared" si="0"/>
        <v>1.4215</v>
      </c>
      <c r="P38" s="10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42068.307002314818</v>
      </c>
    </row>
    <row r="39" spans="1:20" ht="60" x14ac:dyDescent="0.25">
      <c r="A39">
        <v>37</v>
      </c>
      <c r="B39" s="3" t="s">
        <v>39</v>
      </c>
      <c r="C39" s="3" t="s">
        <v>4148</v>
      </c>
      <c r="D39" s="13">
        <v>22000</v>
      </c>
      <c r="E39" s="13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 t="shared" si="0"/>
        <v>1.8344090909090909</v>
      </c>
      <c r="P39" s="10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42032.693043981482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13">
        <v>2500</v>
      </c>
      <c r="E40" s="13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 t="shared" si="0"/>
        <v>1.1004</v>
      </c>
      <c r="P40" s="1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41375.057222222218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13">
        <v>25000</v>
      </c>
      <c r="E41" s="13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 t="shared" si="0"/>
        <v>1.3098000000000001</v>
      </c>
      <c r="P41" s="10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41754.047083333331</v>
      </c>
    </row>
    <row r="42" spans="1:20" ht="60" x14ac:dyDescent="0.25">
      <c r="A42">
        <v>40</v>
      </c>
      <c r="B42" s="3" t="s">
        <v>42</v>
      </c>
      <c r="C42" s="3" t="s">
        <v>4151</v>
      </c>
      <c r="D42" s="13">
        <v>2000</v>
      </c>
      <c r="E42" s="13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 t="shared" si="0"/>
        <v>1.0135000000000001</v>
      </c>
      <c r="P42" s="10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41789.21398148148</v>
      </c>
    </row>
    <row r="43" spans="1:20" ht="60" x14ac:dyDescent="0.25">
      <c r="A43">
        <v>41</v>
      </c>
      <c r="B43" s="3" t="s">
        <v>43</v>
      </c>
      <c r="C43" s="3" t="s">
        <v>4152</v>
      </c>
      <c r="D43" s="13">
        <v>2000</v>
      </c>
      <c r="E43" s="1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 t="shared" si="0"/>
        <v>1</v>
      </c>
      <c r="P43" s="10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41887.568912037037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13">
        <v>14000</v>
      </c>
      <c r="E44" s="13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 t="shared" si="0"/>
        <v>1.4185714285714286</v>
      </c>
      <c r="P44" s="10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41971.639189814814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13">
        <v>10000</v>
      </c>
      <c r="E45" s="13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 t="shared" si="0"/>
        <v>3.0865999999999998</v>
      </c>
      <c r="P45" s="10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41802.790347222224</v>
      </c>
    </row>
    <row r="46" spans="1:20" ht="60" x14ac:dyDescent="0.25">
      <c r="A46">
        <v>44</v>
      </c>
      <c r="B46" s="3" t="s">
        <v>46</v>
      </c>
      <c r="C46" s="3" t="s">
        <v>4155</v>
      </c>
      <c r="D46" s="13">
        <v>2000</v>
      </c>
      <c r="E46" s="13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 t="shared" si="0"/>
        <v>1</v>
      </c>
      <c r="P46" s="10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41874.098807870374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13">
        <v>5000</v>
      </c>
      <c r="E47" s="13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 t="shared" si="0"/>
        <v>1.2</v>
      </c>
      <c r="P47" s="10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42457.623923611114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13">
        <v>8400</v>
      </c>
      <c r="E48" s="13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 t="shared" si="0"/>
        <v>1.0416666666666667</v>
      </c>
      <c r="P48" s="10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42323.964976851858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13">
        <v>5000</v>
      </c>
      <c r="E49" s="13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 t="shared" si="0"/>
        <v>1.0761100000000001</v>
      </c>
      <c r="P49" s="10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41932.819525462961</v>
      </c>
    </row>
    <row r="50" spans="1:20" ht="60" x14ac:dyDescent="0.25">
      <c r="A50">
        <v>48</v>
      </c>
      <c r="B50" s="3" t="s">
        <v>50</v>
      </c>
      <c r="C50" s="3" t="s">
        <v>4159</v>
      </c>
      <c r="D50" s="13">
        <v>2000</v>
      </c>
      <c r="E50" s="13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 t="shared" si="0"/>
        <v>1.0794999999999999</v>
      </c>
      <c r="P50" s="1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42033.516898148147</v>
      </c>
    </row>
    <row r="51" spans="1:20" ht="30" x14ac:dyDescent="0.25">
      <c r="A51">
        <v>49</v>
      </c>
      <c r="B51" s="3" t="s">
        <v>51</v>
      </c>
      <c r="C51" s="3" t="s">
        <v>4160</v>
      </c>
      <c r="D51" s="13">
        <v>12000</v>
      </c>
      <c r="E51" s="13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 t="shared" si="0"/>
        <v>1</v>
      </c>
      <c r="P51" s="10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42271.176446759258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13">
        <v>600</v>
      </c>
      <c r="E52" s="13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 t="shared" si="0"/>
        <v>1</v>
      </c>
      <c r="P52" s="10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41995.752986111111</v>
      </c>
    </row>
    <row r="53" spans="1:20" ht="60" x14ac:dyDescent="0.25">
      <c r="A53">
        <v>51</v>
      </c>
      <c r="B53" s="3" t="s">
        <v>53</v>
      </c>
      <c r="C53" s="3" t="s">
        <v>4162</v>
      </c>
      <c r="D53" s="13">
        <v>11000</v>
      </c>
      <c r="E53" s="1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 t="shared" si="0"/>
        <v>1.2801818181818181</v>
      </c>
      <c r="P53" s="10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42196.928668981483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13">
        <v>10000</v>
      </c>
      <c r="E54" s="13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 t="shared" si="0"/>
        <v>1.1620999999999999</v>
      </c>
      <c r="P54" s="10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41807.701921296299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13">
        <v>3000</v>
      </c>
      <c r="E55" s="13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 t="shared" si="0"/>
        <v>1.0963333333333334</v>
      </c>
      <c r="P55" s="10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41719.549131944441</v>
      </c>
    </row>
    <row r="56" spans="1:20" ht="60" x14ac:dyDescent="0.25">
      <c r="A56">
        <v>54</v>
      </c>
      <c r="B56" s="3" t="s">
        <v>56</v>
      </c>
      <c r="C56" s="3" t="s">
        <v>4165</v>
      </c>
      <c r="D56" s="13">
        <v>10000</v>
      </c>
      <c r="E56" s="13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 t="shared" si="0"/>
        <v>1.01</v>
      </c>
      <c r="P56" s="10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42333.713206018518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13">
        <v>8600</v>
      </c>
      <c r="E57" s="13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 t="shared" si="0"/>
        <v>1.2895348837209302</v>
      </c>
      <c r="P57" s="10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42496.968935185185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13">
        <v>8000</v>
      </c>
      <c r="E58" s="13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 t="shared" si="0"/>
        <v>1.0726249999999999</v>
      </c>
      <c r="P58" s="10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42149.548888888887</v>
      </c>
    </row>
    <row r="59" spans="1:20" ht="60" x14ac:dyDescent="0.25">
      <c r="A59">
        <v>57</v>
      </c>
      <c r="B59" s="3" t="s">
        <v>59</v>
      </c>
      <c r="C59" s="3" t="s">
        <v>4168</v>
      </c>
      <c r="D59" s="13">
        <v>15000</v>
      </c>
      <c r="E59" s="13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 t="shared" si="0"/>
        <v>1.0189999999999999</v>
      </c>
      <c r="P59" s="10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42089.83289351852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13">
        <v>10000</v>
      </c>
      <c r="E60" s="13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 t="shared" si="0"/>
        <v>1.0290999999999999</v>
      </c>
      <c r="P60" s="1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41932.745046296295</v>
      </c>
    </row>
    <row r="61" spans="1:20" ht="60" x14ac:dyDescent="0.25">
      <c r="A61">
        <v>59</v>
      </c>
      <c r="B61" s="3" t="s">
        <v>61</v>
      </c>
      <c r="C61" s="3" t="s">
        <v>4170</v>
      </c>
      <c r="D61" s="13">
        <v>20000</v>
      </c>
      <c r="E61" s="13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 t="shared" si="0"/>
        <v>1.0012570000000001</v>
      </c>
      <c r="P61" s="10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42230.23583333334</v>
      </c>
    </row>
    <row r="62" spans="1:20" ht="45" x14ac:dyDescent="0.25">
      <c r="A62">
        <v>60</v>
      </c>
      <c r="B62" s="3" t="s">
        <v>62</v>
      </c>
      <c r="C62" s="3" t="s">
        <v>4171</v>
      </c>
      <c r="D62" s="13">
        <v>4500</v>
      </c>
      <c r="E62" s="13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 t="shared" si="0"/>
        <v>1.0329622222222221</v>
      </c>
      <c r="P62" s="10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41701.901817129627</v>
      </c>
    </row>
    <row r="63" spans="1:20" ht="60" x14ac:dyDescent="0.25">
      <c r="A63">
        <v>61</v>
      </c>
      <c r="B63" s="3" t="s">
        <v>63</v>
      </c>
      <c r="C63" s="3" t="s">
        <v>4172</v>
      </c>
      <c r="D63" s="13">
        <v>5000</v>
      </c>
      <c r="E63" s="1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 t="shared" si="0"/>
        <v>1.4830000000000001</v>
      </c>
      <c r="P63" s="10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41409.814317129632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13">
        <v>3000</v>
      </c>
      <c r="E64" s="13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 t="shared" si="0"/>
        <v>1.5473333333333332</v>
      </c>
      <c r="P64" s="10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41311.799513888887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13">
        <v>2000</v>
      </c>
      <c r="E65" s="13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 t="shared" si="0"/>
        <v>1.1351849999999999</v>
      </c>
      <c r="P65" s="10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41612.912187499998</v>
      </c>
    </row>
    <row r="66" spans="1:20" ht="60" x14ac:dyDescent="0.25">
      <c r="A66">
        <v>64</v>
      </c>
      <c r="B66" s="3" t="s">
        <v>66</v>
      </c>
      <c r="C66" s="3" t="s">
        <v>4175</v>
      </c>
      <c r="D66" s="13">
        <v>1200</v>
      </c>
      <c r="E66" s="13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 t="shared" si="0"/>
        <v>1.7333333333333334</v>
      </c>
      <c r="P66" s="10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41433.01829861111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13">
        <v>7000</v>
      </c>
      <c r="E67" s="13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 t="shared" ref="O67:O130" si="6">E67/D67</f>
        <v>1.0752857142857142</v>
      </c>
      <c r="P67" s="10">
        <f t="shared" ref="P67:P130" si="7">E67/L67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2">
        <f t="shared" ref="S67:S130" si="10">(((J67/60)/60)/24)+DATE(1970,1,1)</f>
        <v>41835.821226851855</v>
      </c>
      <c r="T67" s="12">
        <f t="shared" ref="T67:T130" si="11">(((J67/60)/60)/24)+DATE(1970,1,1)</f>
        <v>41835.821226851855</v>
      </c>
    </row>
    <row r="68" spans="1:20" ht="30" x14ac:dyDescent="0.25">
      <c r="A68">
        <v>66</v>
      </c>
      <c r="B68" s="3" t="s">
        <v>68</v>
      </c>
      <c r="C68" s="3" t="s">
        <v>4177</v>
      </c>
      <c r="D68" s="13">
        <v>2000</v>
      </c>
      <c r="E68" s="13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 t="shared" si="6"/>
        <v>1.1859999999999999</v>
      </c>
      <c r="P68" s="10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42539.849768518514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13">
        <v>2000</v>
      </c>
      <c r="E69" s="13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 t="shared" si="6"/>
        <v>1.1625000000000001</v>
      </c>
      <c r="P69" s="10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41075.583379629628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13">
        <v>600</v>
      </c>
      <c r="E70" s="13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 t="shared" si="6"/>
        <v>1.2716666666666667</v>
      </c>
      <c r="P70" s="1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41663.569340277776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13">
        <v>10000</v>
      </c>
      <c r="E71" s="13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 t="shared" si="6"/>
        <v>1.109423</v>
      </c>
      <c r="P71" s="10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40786.187789351854</v>
      </c>
    </row>
    <row r="72" spans="1:20" ht="60" x14ac:dyDescent="0.25">
      <c r="A72">
        <v>70</v>
      </c>
      <c r="B72" s="3" t="s">
        <v>72</v>
      </c>
      <c r="C72" s="3" t="s">
        <v>4181</v>
      </c>
      <c r="D72" s="13">
        <v>500</v>
      </c>
      <c r="E72" s="13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 t="shared" si="6"/>
        <v>1.272</v>
      </c>
      <c r="P72" s="10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40730.896354166667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13">
        <v>1800</v>
      </c>
      <c r="E73" s="1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 t="shared" si="6"/>
        <v>1.2394444444444443</v>
      </c>
      <c r="P73" s="10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40997.271493055552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13">
        <v>2200</v>
      </c>
      <c r="E74" s="13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 t="shared" si="6"/>
        <v>1.084090909090909</v>
      </c>
      <c r="P74" s="10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41208.010196759256</v>
      </c>
    </row>
    <row r="75" spans="1:20" ht="60" x14ac:dyDescent="0.25">
      <c r="A75">
        <v>73</v>
      </c>
      <c r="B75" s="3" t="s">
        <v>75</v>
      </c>
      <c r="C75" s="3" t="s">
        <v>4184</v>
      </c>
      <c r="D75" s="13">
        <v>900</v>
      </c>
      <c r="E75" s="13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 t="shared" si="6"/>
        <v>1</v>
      </c>
      <c r="P75" s="10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40587.75675925926</v>
      </c>
    </row>
    <row r="76" spans="1:20" ht="60" x14ac:dyDescent="0.25">
      <c r="A76">
        <v>74</v>
      </c>
      <c r="B76" s="3" t="s">
        <v>76</v>
      </c>
      <c r="C76" s="3" t="s">
        <v>4185</v>
      </c>
      <c r="D76" s="13">
        <v>500</v>
      </c>
      <c r="E76" s="13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 t="shared" si="6"/>
        <v>1.1293199999999999</v>
      </c>
      <c r="P76" s="10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42360.487210648149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13">
        <v>3500</v>
      </c>
      <c r="E77" s="13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 t="shared" si="6"/>
        <v>1.1542857142857144</v>
      </c>
      <c r="P77" s="10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41357.209166666667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13">
        <v>300</v>
      </c>
      <c r="E78" s="13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 t="shared" si="6"/>
        <v>1.5333333333333334</v>
      </c>
      <c r="P78" s="10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40844.691643518519</v>
      </c>
    </row>
    <row r="79" spans="1:20" ht="45" x14ac:dyDescent="0.25">
      <c r="A79">
        <v>77</v>
      </c>
      <c r="B79" s="3" t="s">
        <v>79</v>
      </c>
      <c r="C79" s="3" t="s">
        <v>4188</v>
      </c>
      <c r="D79" s="13">
        <v>400</v>
      </c>
      <c r="E79" s="13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 t="shared" si="6"/>
        <v>3.9249999999999998</v>
      </c>
      <c r="P79" s="10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40997.144872685189</v>
      </c>
    </row>
    <row r="80" spans="1:20" ht="105" x14ac:dyDescent="0.25">
      <c r="A80">
        <v>78</v>
      </c>
      <c r="B80" s="3" t="s">
        <v>80</v>
      </c>
      <c r="C80" s="3" t="s">
        <v>4189</v>
      </c>
      <c r="D80" s="13">
        <v>50</v>
      </c>
      <c r="E80" s="13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 t="shared" si="6"/>
        <v>27.02</v>
      </c>
      <c r="P80" s="10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42604.730567129634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13">
        <v>1300</v>
      </c>
      <c r="E81" s="13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 t="shared" si="6"/>
        <v>1.27</v>
      </c>
      <c r="P81" s="10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41724.776539351849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13">
        <v>12000</v>
      </c>
      <c r="E82" s="13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 t="shared" si="6"/>
        <v>1.0725</v>
      </c>
      <c r="P82" s="10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41583.083981481483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13">
        <v>750</v>
      </c>
      <c r="E83" s="1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 t="shared" si="6"/>
        <v>1.98</v>
      </c>
      <c r="P83" s="10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41100.158877314818</v>
      </c>
    </row>
    <row r="84" spans="1:20" ht="60" x14ac:dyDescent="0.25">
      <c r="A84">
        <v>82</v>
      </c>
      <c r="B84" s="3" t="s">
        <v>84</v>
      </c>
      <c r="C84" s="3" t="s">
        <v>4193</v>
      </c>
      <c r="D84" s="13">
        <v>4000</v>
      </c>
      <c r="E84" s="13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 t="shared" si="6"/>
        <v>1.0001249999999999</v>
      </c>
      <c r="P84" s="10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40795.820150462961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13">
        <v>200</v>
      </c>
      <c r="E85" s="13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 t="shared" si="6"/>
        <v>1.0249999999999999</v>
      </c>
      <c r="P85" s="10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42042.615613425922</v>
      </c>
    </row>
    <row r="86" spans="1:20" ht="45" x14ac:dyDescent="0.25">
      <c r="A86">
        <v>84</v>
      </c>
      <c r="B86" s="3" t="s">
        <v>86</v>
      </c>
      <c r="C86" s="3" t="s">
        <v>4195</v>
      </c>
      <c r="D86" s="13">
        <v>500</v>
      </c>
      <c r="E86" s="13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 t="shared" si="6"/>
        <v>1</v>
      </c>
      <c r="P86" s="10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40648.757939814815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13">
        <v>1200</v>
      </c>
      <c r="E87" s="13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 t="shared" si="6"/>
        <v>1.2549999999999999</v>
      </c>
      <c r="P87" s="10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40779.125428240739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13">
        <v>6000</v>
      </c>
      <c r="E88" s="13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 t="shared" si="6"/>
        <v>1.0646666666666667</v>
      </c>
      <c r="P88" s="10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42291.556076388893</v>
      </c>
    </row>
    <row r="89" spans="1:20" ht="45" x14ac:dyDescent="0.25">
      <c r="A89">
        <v>87</v>
      </c>
      <c r="B89" s="3" t="s">
        <v>89</v>
      </c>
      <c r="C89" s="3" t="s">
        <v>4198</v>
      </c>
      <c r="D89" s="13">
        <v>2500</v>
      </c>
      <c r="E89" s="13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 t="shared" si="6"/>
        <v>1.046</v>
      </c>
      <c r="P89" s="10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40322.53938657407</v>
      </c>
    </row>
    <row r="90" spans="1:20" ht="60" x14ac:dyDescent="0.25">
      <c r="A90">
        <v>88</v>
      </c>
      <c r="B90" s="3" t="s">
        <v>90</v>
      </c>
      <c r="C90" s="3" t="s">
        <v>4199</v>
      </c>
      <c r="D90" s="13">
        <v>3500</v>
      </c>
      <c r="E90" s="13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 t="shared" si="6"/>
        <v>1.0285714285714285</v>
      </c>
      <c r="P90" s="10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41786.65892361111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13">
        <v>6000</v>
      </c>
      <c r="E91" s="13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 t="shared" si="6"/>
        <v>1.1506666666666667</v>
      </c>
      <c r="P91" s="10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41402.752222222225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13">
        <v>500</v>
      </c>
      <c r="E92" s="13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 t="shared" si="6"/>
        <v>1.004</v>
      </c>
      <c r="P92" s="10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40706.297442129631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13">
        <v>3000</v>
      </c>
      <c r="E93" s="1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 t="shared" si="6"/>
        <v>1.2</v>
      </c>
      <c r="P93" s="10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40619.402361111112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13">
        <v>5000</v>
      </c>
      <c r="E94" s="13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 t="shared" si="6"/>
        <v>1.052</v>
      </c>
      <c r="P94" s="10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42721.198877314819</v>
      </c>
    </row>
    <row r="95" spans="1:20" ht="60" x14ac:dyDescent="0.25">
      <c r="A95">
        <v>93</v>
      </c>
      <c r="B95" s="3" t="s">
        <v>95</v>
      </c>
      <c r="C95" s="3" t="s">
        <v>4204</v>
      </c>
      <c r="D95" s="13">
        <v>1000</v>
      </c>
      <c r="E95" s="13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 t="shared" si="6"/>
        <v>1.1060000000000001</v>
      </c>
      <c r="P95" s="10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41065.858067129629</v>
      </c>
    </row>
    <row r="96" spans="1:20" ht="45" x14ac:dyDescent="0.25">
      <c r="A96">
        <v>94</v>
      </c>
      <c r="B96" s="3" t="s">
        <v>96</v>
      </c>
      <c r="C96" s="3" t="s">
        <v>4205</v>
      </c>
      <c r="D96" s="13">
        <v>250</v>
      </c>
      <c r="E96" s="13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 t="shared" si="6"/>
        <v>1.04</v>
      </c>
      <c r="P96" s="10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41716.717847222222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13">
        <v>350</v>
      </c>
      <c r="E97" s="13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 t="shared" si="6"/>
        <v>1.3142857142857143</v>
      </c>
      <c r="P97" s="10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40935.005104166667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13">
        <v>1500</v>
      </c>
      <c r="E98" s="13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 t="shared" si="6"/>
        <v>1.1466666666666667</v>
      </c>
      <c r="P98" s="10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40324.662511574075</v>
      </c>
    </row>
    <row r="99" spans="1:20" ht="45" x14ac:dyDescent="0.25">
      <c r="A99">
        <v>97</v>
      </c>
      <c r="B99" s="3" t="s">
        <v>99</v>
      </c>
      <c r="C99" s="3" t="s">
        <v>4208</v>
      </c>
      <c r="D99" s="13">
        <v>400</v>
      </c>
      <c r="E99" s="13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 t="shared" si="6"/>
        <v>1.0625</v>
      </c>
      <c r="P99" s="10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40706.135208333333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13">
        <v>3200</v>
      </c>
      <c r="E100" s="13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 t="shared" si="6"/>
        <v>1.0625</v>
      </c>
      <c r="P100" s="1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41214.79483796296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13">
        <v>1500</v>
      </c>
      <c r="E101" s="13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 t="shared" si="6"/>
        <v>1.0601933333333333</v>
      </c>
      <c r="P101" s="10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41631.902766203704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13">
        <v>5000</v>
      </c>
      <c r="E102" s="13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 t="shared" si="6"/>
        <v>1</v>
      </c>
      <c r="P102" s="10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41197.753310185188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13">
        <v>3500</v>
      </c>
      <c r="E103" s="1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 t="shared" si="6"/>
        <v>1</v>
      </c>
      <c r="P103" s="10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41274.776736111111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13">
        <v>6000</v>
      </c>
      <c r="E104" s="13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 t="shared" si="6"/>
        <v>1.2775000000000001</v>
      </c>
      <c r="P104" s="10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40505.131168981483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13">
        <v>1300</v>
      </c>
      <c r="E105" s="13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 t="shared" si="6"/>
        <v>1.0515384615384615</v>
      </c>
      <c r="P105" s="10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41682.805902777778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13">
        <v>500</v>
      </c>
      <c r="E106" s="13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 t="shared" si="6"/>
        <v>1.2</v>
      </c>
      <c r="P106" s="10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40612.695208333331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13">
        <v>2200</v>
      </c>
      <c r="E107" s="13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 t="shared" si="6"/>
        <v>1.074090909090909</v>
      </c>
      <c r="P107" s="10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42485.724768518514</v>
      </c>
    </row>
    <row r="108" spans="1:20" x14ac:dyDescent="0.25">
      <c r="A108">
        <v>106</v>
      </c>
      <c r="B108" s="3" t="s">
        <v>108</v>
      </c>
      <c r="C108" s="3" t="s">
        <v>4217</v>
      </c>
      <c r="D108" s="13">
        <v>5000</v>
      </c>
      <c r="E108" s="13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 t="shared" si="6"/>
        <v>1.0049999999999999</v>
      </c>
      <c r="P108" s="10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40987.776631944449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13">
        <v>7500</v>
      </c>
      <c r="E109" s="13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 t="shared" si="6"/>
        <v>1.0246666666666666</v>
      </c>
      <c r="P109" s="10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40635.982488425929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13">
        <v>1500</v>
      </c>
      <c r="E110" s="13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 t="shared" si="6"/>
        <v>2.4666666666666668</v>
      </c>
      <c r="P110" s="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41365.613078703704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13">
        <v>1000</v>
      </c>
      <c r="E111" s="13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 t="shared" si="6"/>
        <v>2.1949999999999998</v>
      </c>
      <c r="P111" s="10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40570.025810185187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13">
        <v>1300</v>
      </c>
      <c r="E112" s="13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 t="shared" si="6"/>
        <v>1.3076923076923077</v>
      </c>
      <c r="P112" s="10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41557.949687500004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13">
        <v>3500</v>
      </c>
      <c r="E113" s="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 t="shared" si="6"/>
        <v>1.5457142857142858</v>
      </c>
      <c r="P113" s="10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42125.333182870367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13">
        <v>5000</v>
      </c>
      <c r="E114" s="13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 t="shared" si="6"/>
        <v>1.04</v>
      </c>
      <c r="P114" s="10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41718.043032407404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13">
        <v>5000</v>
      </c>
      <c r="E115" s="13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 t="shared" si="6"/>
        <v>1.41</v>
      </c>
      <c r="P115" s="10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40753.758425925924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13">
        <v>3000</v>
      </c>
      <c r="E116" s="13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 t="shared" si="6"/>
        <v>1.0333333333333334</v>
      </c>
      <c r="P116" s="10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40861.27416666667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13">
        <v>450</v>
      </c>
      <c r="E117" s="13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 t="shared" si="6"/>
        <v>1.4044444444444444</v>
      </c>
      <c r="P117" s="10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40918.738935185182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13">
        <v>3500</v>
      </c>
      <c r="E118" s="13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 t="shared" si="6"/>
        <v>1.1365714285714286</v>
      </c>
      <c r="P118" s="10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40595.497164351851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13">
        <v>4500</v>
      </c>
      <c r="E119" s="13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 t="shared" si="6"/>
        <v>1.0049377777777779</v>
      </c>
      <c r="P119" s="10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40248.834999999999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13">
        <v>5000</v>
      </c>
      <c r="E120" s="13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 t="shared" si="6"/>
        <v>1.1303159999999999</v>
      </c>
      <c r="P120" s="1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40723.053657407407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13">
        <v>3250</v>
      </c>
      <c r="E121" s="13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 t="shared" si="6"/>
        <v>1.0455692307692308</v>
      </c>
      <c r="P121" s="10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40739.069282407407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13">
        <v>70000</v>
      </c>
      <c r="E122" s="13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 t="shared" si="6"/>
        <v>1.4285714285714287E-4</v>
      </c>
      <c r="P122" s="10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42616.049849537041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13">
        <v>3000</v>
      </c>
      <c r="E123" s="1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 t="shared" si="6"/>
        <v>3.3333333333333332E-4</v>
      </c>
      <c r="P123" s="10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42096.704976851848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13">
        <v>100000000</v>
      </c>
      <c r="E124" s="13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 t="shared" si="6"/>
        <v>0</v>
      </c>
      <c r="P124" s="10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42593.431793981479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13">
        <v>55000</v>
      </c>
      <c r="E125" s="13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 t="shared" si="6"/>
        <v>2.7454545454545453E-3</v>
      </c>
      <c r="P125" s="10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41904.781990740739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13">
        <v>4000</v>
      </c>
      <c r="E126" s="13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 t="shared" si="6"/>
        <v>0</v>
      </c>
      <c r="P126" s="10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42114.928726851853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13">
        <v>500</v>
      </c>
      <c r="E127" s="13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 t="shared" si="6"/>
        <v>0.14000000000000001</v>
      </c>
      <c r="P127" s="10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42709.993981481486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13">
        <v>25000</v>
      </c>
      <c r="E128" s="13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 t="shared" si="6"/>
        <v>5.5480000000000002E-2</v>
      </c>
      <c r="P128" s="10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42135.589548611111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13">
        <v>8000</v>
      </c>
      <c r="E129" s="13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 t="shared" si="6"/>
        <v>2.375E-2</v>
      </c>
      <c r="P129" s="10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42067.62431712963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13">
        <v>100000</v>
      </c>
      <c r="E130" s="13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 t="shared" si="6"/>
        <v>1.8669999999999999E-2</v>
      </c>
      <c r="P130" s="1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42628.22792824074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13">
        <v>20000</v>
      </c>
      <c r="E131" s="13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 t="shared" ref="O131:O194" si="12">E131/D131</f>
        <v>0</v>
      </c>
      <c r="P131" s="10" t="e">
        <f t="shared" ref="P131:P194" si="13">E131/L131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(((J131/60)/60)/24)+DATE(1970,1,1)</f>
        <v>41882.937303240738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13">
        <v>600</v>
      </c>
      <c r="E132" s="13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 t="shared" si="12"/>
        <v>0</v>
      </c>
      <c r="P132" s="10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41778.915416666663</v>
      </c>
    </row>
    <row r="133" spans="1:20" x14ac:dyDescent="0.25">
      <c r="A133">
        <v>131</v>
      </c>
      <c r="B133" s="3" t="s">
        <v>133</v>
      </c>
      <c r="C133" s="3" t="s">
        <v>4242</v>
      </c>
      <c r="D133" s="13">
        <v>1200</v>
      </c>
      <c r="E133" s="1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 t="shared" si="12"/>
        <v>0</v>
      </c>
      <c r="P133" s="10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42541.837511574078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13">
        <v>80000</v>
      </c>
      <c r="E134" s="13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 t="shared" si="12"/>
        <v>9.5687499999999995E-2</v>
      </c>
      <c r="P134" s="10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41905.812581018516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13">
        <v>71764</v>
      </c>
      <c r="E135" s="13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 t="shared" si="12"/>
        <v>0</v>
      </c>
      <c r="P135" s="10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42491.80768518518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13">
        <v>5000</v>
      </c>
      <c r="E136" s="13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 t="shared" si="12"/>
        <v>0</v>
      </c>
      <c r="P136" s="10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42221.909930555557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13">
        <v>3000</v>
      </c>
      <c r="E137" s="13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 t="shared" si="12"/>
        <v>0.13433333333333333</v>
      </c>
      <c r="P137" s="10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41788.381909722222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13">
        <v>3000</v>
      </c>
      <c r="E138" s="13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 t="shared" si="12"/>
        <v>0</v>
      </c>
      <c r="P138" s="10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42096.410115740742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13">
        <v>55000</v>
      </c>
      <c r="E139" s="13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 t="shared" si="12"/>
        <v>0</v>
      </c>
      <c r="P139" s="10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42239.573993055557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13">
        <v>150000</v>
      </c>
      <c r="E140" s="13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 t="shared" si="12"/>
        <v>3.1413333333333335E-2</v>
      </c>
      <c r="P140" s="1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42186.257418981477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13">
        <v>500</v>
      </c>
      <c r="E141" s="13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 t="shared" si="12"/>
        <v>1</v>
      </c>
      <c r="P141" s="10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42187.920972222222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13">
        <v>200000</v>
      </c>
      <c r="E142" s="13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 t="shared" si="12"/>
        <v>0</v>
      </c>
      <c r="P142" s="10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42053.198287037041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13">
        <v>12000</v>
      </c>
      <c r="E143" s="1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 t="shared" si="12"/>
        <v>0.10775</v>
      </c>
      <c r="P143" s="10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42110.153043981481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13">
        <v>3000</v>
      </c>
      <c r="E144" s="13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 t="shared" si="12"/>
        <v>3.3333333333333335E-3</v>
      </c>
      <c r="P144" s="10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41938.893263888887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13">
        <v>5500</v>
      </c>
      <c r="E145" s="13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 t="shared" si="12"/>
        <v>0</v>
      </c>
      <c r="P145" s="10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42559.064143518524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13">
        <v>7500</v>
      </c>
      <c r="E146" s="13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 t="shared" si="12"/>
        <v>0.27600000000000002</v>
      </c>
      <c r="P146" s="10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42047.762407407412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13">
        <v>4500</v>
      </c>
      <c r="E147" s="13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 t="shared" si="12"/>
        <v>7.5111111111111115E-2</v>
      </c>
      <c r="P147" s="10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42200.542268518519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13">
        <v>20000</v>
      </c>
      <c r="E148" s="13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 t="shared" si="12"/>
        <v>5.7499999999999999E-3</v>
      </c>
      <c r="P148" s="10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42693.016180555554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13">
        <v>7000</v>
      </c>
      <c r="E149" s="13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 t="shared" si="12"/>
        <v>0</v>
      </c>
      <c r="P149" s="10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41969.767824074079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13">
        <v>50000</v>
      </c>
      <c r="E150" s="13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 t="shared" si="12"/>
        <v>8.0000000000000004E-4</v>
      </c>
      <c r="P150" s="1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42397.281666666662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13">
        <v>10000</v>
      </c>
      <c r="E151" s="13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 t="shared" si="12"/>
        <v>9.1999999999999998E-3</v>
      </c>
      <c r="P151" s="10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41968.172106481477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13">
        <v>130000</v>
      </c>
      <c r="E152" s="13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 t="shared" si="12"/>
        <v>0.23163076923076922</v>
      </c>
      <c r="P152" s="10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42090.161828703705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13">
        <v>250000</v>
      </c>
      <c r="E153" s="1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 t="shared" si="12"/>
        <v>5.5999999999999995E-4</v>
      </c>
      <c r="P153" s="10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42113.550821759258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13">
        <v>380000</v>
      </c>
      <c r="E154" s="13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 t="shared" si="12"/>
        <v>7.8947368421052633E-5</v>
      </c>
      <c r="P154" s="10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41875.077546296299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13">
        <v>50000</v>
      </c>
      <c r="E155" s="13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 t="shared" si="12"/>
        <v>7.1799999999999998E-3</v>
      </c>
      <c r="P155" s="10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41933.586157407408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13">
        <v>1500</v>
      </c>
      <c r="E156" s="13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 t="shared" si="12"/>
        <v>2.6666666666666668E-2</v>
      </c>
      <c r="P156" s="10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42115.547395833331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13">
        <v>1350000</v>
      </c>
      <c r="E157" s="13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 t="shared" si="12"/>
        <v>6.0000000000000002E-5</v>
      </c>
      <c r="P157" s="10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42168.559432870374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13">
        <v>35000</v>
      </c>
      <c r="E158" s="13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 t="shared" si="12"/>
        <v>5.0999999999999997E-2</v>
      </c>
      <c r="P158" s="10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41794.124953703707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13">
        <v>2995</v>
      </c>
      <c r="E159" s="13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 t="shared" si="12"/>
        <v>2.671118530884808E-3</v>
      </c>
      <c r="P159" s="10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42396.911712962959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13">
        <v>5000</v>
      </c>
      <c r="E160" s="13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 t="shared" si="12"/>
        <v>0</v>
      </c>
      <c r="P160" s="1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41904.07671296296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13">
        <v>500000</v>
      </c>
      <c r="E161" s="13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 t="shared" si="12"/>
        <v>2.0000000000000002E-5</v>
      </c>
      <c r="P161" s="10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42514.434548611112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13">
        <v>5000</v>
      </c>
      <c r="E162" s="13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 t="shared" si="12"/>
        <v>0</v>
      </c>
      <c r="P162" s="10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42171.913090277783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13">
        <v>50000</v>
      </c>
      <c r="E163" s="1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 t="shared" si="12"/>
        <v>1E-4</v>
      </c>
      <c r="P163" s="10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41792.687442129631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13">
        <v>2800</v>
      </c>
      <c r="E164" s="13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 t="shared" si="12"/>
        <v>0.15535714285714286</v>
      </c>
      <c r="P164" s="10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41835.126805555556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13">
        <v>2000000</v>
      </c>
      <c r="E165" s="13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 t="shared" si="12"/>
        <v>0</v>
      </c>
      <c r="P165" s="10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42243.961273148147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13">
        <v>120000</v>
      </c>
      <c r="E166" s="13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 t="shared" si="12"/>
        <v>5.3333333333333332E-3</v>
      </c>
      <c r="P166" s="10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41841.762743055559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13">
        <v>17000</v>
      </c>
      <c r="E167" s="13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 t="shared" si="12"/>
        <v>0</v>
      </c>
      <c r="P167" s="10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42351.658842592587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13">
        <v>5000</v>
      </c>
      <c r="E168" s="13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 t="shared" si="12"/>
        <v>0.6</v>
      </c>
      <c r="P168" s="10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42721.075949074075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13">
        <v>110000</v>
      </c>
      <c r="E169" s="13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 t="shared" si="12"/>
        <v>1E-4</v>
      </c>
      <c r="P169" s="10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42160.927488425921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13">
        <v>8000</v>
      </c>
      <c r="E170" s="13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 t="shared" si="12"/>
        <v>4.0625000000000001E-2</v>
      </c>
      <c r="P170" s="1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42052.83530092593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13">
        <v>2500</v>
      </c>
      <c r="E171" s="13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 t="shared" si="12"/>
        <v>0.224</v>
      </c>
      <c r="P171" s="10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41900.505312499998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13">
        <v>10000</v>
      </c>
      <c r="E172" s="13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 t="shared" si="12"/>
        <v>3.2500000000000001E-2</v>
      </c>
      <c r="P172" s="10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42216.977812500001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13">
        <v>50000</v>
      </c>
      <c r="E173" s="1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 t="shared" si="12"/>
        <v>2.0000000000000002E-5</v>
      </c>
      <c r="P173" s="10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42534.180717592593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13">
        <v>95000</v>
      </c>
      <c r="E174" s="13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 t="shared" si="12"/>
        <v>0</v>
      </c>
      <c r="P174" s="10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42047.394942129627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13">
        <v>1110</v>
      </c>
      <c r="E175" s="13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 t="shared" si="12"/>
        <v>0</v>
      </c>
      <c r="P175" s="10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42033.573009259257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13">
        <v>6000</v>
      </c>
      <c r="E176" s="13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 t="shared" si="12"/>
        <v>0</v>
      </c>
      <c r="P176" s="10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42072.758981481486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13">
        <v>20000</v>
      </c>
      <c r="E177" s="13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 t="shared" si="12"/>
        <v>6.4850000000000005E-2</v>
      </c>
      <c r="P177" s="10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41855.777905092589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13">
        <v>1500</v>
      </c>
      <c r="E178" s="13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 t="shared" si="12"/>
        <v>0</v>
      </c>
      <c r="P178" s="10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42191.824062500003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13">
        <v>450</v>
      </c>
      <c r="E179" s="13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 t="shared" si="12"/>
        <v>0.4</v>
      </c>
      <c r="P179" s="10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42070.047754629632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13">
        <v>500000</v>
      </c>
      <c r="E180" s="13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 t="shared" si="12"/>
        <v>0</v>
      </c>
      <c r="P180" s="1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42304.955381944441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13">
        <v>1000</v>
      </c>
      <c r="E181" s="13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 t="shared" si="12"/>
        <v>0.2</v>
      </c>
      <c r="P181" s="10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42403.080497685187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13">
        <v>1200</v>
      </c>
      <c r="E182" s="13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 t="shared" si="12"/>
        <v>0.33416666666666667</v>
      </c>
      <c r="P182" s="10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42067.991238425922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13">
        <v>3423</v>
      </c>
      <c r="E183" s="1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 t="shared" si="12"/>
        <v>0.21092608822670172</v>
      </c>
      <c r="P183" s="10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42147.741840277777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13">
        <v>1000</v>
      </c>
      <c r="E184" s="13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 t="shared" si="12"/>
        <v>0</v>
      </c>
      <c r="P184" s="10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42712.011944444443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13">
        <v>12500</v>
      </c>
      <c r="E185" s="13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 t="shared" si="12"/>
        <v>0.35855999999999999</v>
      </c>
      <c r="P185" s="10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41939.810300925928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13">
        <v>1500</v>
      </c>
      <c r="E186" s="13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 t="shared" si="12"/>
        <v>3.4000000000000002E-2</v>
      </c>
      <c r="P186" s="10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41825.791226851856</v>
      </c>
    </row>
    <row r="187" spans="1:20" x14ac:dyDescent="0.25">
      <c r="A187">
        <v>185</v>
      </c>
      <c r="B187" s="3" t="s">
        <v>187</v>
      </c>
      <c r="C187" s="3" t="s">
        <v>4295</v>
      </c>
      <c r="D187" s="13">
        <v>40000</v>
      </c>
      <c r="E187" s="13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 t="shared" si="12"/>
        <v>5.5E-2</v>
      </c>
      <c r="P187" s="10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42570.91133101852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13">
        <v>5000</v>
      </c>
      <c r="E188" s="13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 t="shared" si="12"/>
        <v>0</v>
      </c>
      <c r="P188" s="10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42767.812893518523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13">
        <v>5000</v>
      </c>
      <c r="E189" s="13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 t="shared" si="12"/>
        <v>0.16</v>
      </c>
      <c r="P189" s="10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42182.234456018516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13">
        <v>1500</v>
      </c>
      <c r="E190" s="13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 t="shared" si="12"/>
        <v>0</v>
      </c>
      <c r="P190" s="1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41857.18304398148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13">
        <v>500000</v>
      </c>
      <c r="E191" s="13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 t="shared" si="12"/>
        <v>6.8999999999999997E-4</v>
      </c>
      <c r="P191" s="10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42556.690706018519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13">
        <v>12000</v>
      </c>
      <c r="E192" s="13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 t="shared" si="12"/>
        <v>4.1666666666666666E-3</v>
      </c>
      <c r="P192" s="10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42527.650995370372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13">
        <v>5000</v>
      </c>
      <c r="E193" s="1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 t="shared" si="12"/>
        <v>0.05</v>
      </c>
      <c r="P193" s="10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42239.441412037035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13">
        <v>1000000</v>
      </c>
      <c r="E194" s="13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 t="shared" si="12"/>
        <v>1.7E-5</v>
      </c>
      <c r="P194" s="10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41899.792037037041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13">
        <v>1000</v>
      </c>
      <c r="E195" s="13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 t="shared" ref="O195:O258" si="18">E195/D195</f>
        <v>0</v>
      </c>
      <c r="P195" s="10" t="e">
        <f t="shared" ref="P195:P258" si="19">E195/L195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2">
        <f t="shared" ref="S195:S258" si="22">(((J195/60)/60)/24)+DATE(1970,1,1)</f>
        <v>41911.934791666667</v>
      </c>
      <c r="T195" s="12">
        <f t="shared" ref="T195:T258" si="23">(((J195/60)/60)/24)+DATE(1970,1,1)</f>
        <v>41911.934791666667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13">
        <v>2500</v>
      </c>
      <c r="E196" s="13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 t="shared" si="18"/>
        <v>1.1999999999999999E-3</v>
      </c>
      <c r="P196" s="10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42375.996886574074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13">
        <v>2000000</v>
      </c>
      <c r="E197" s="13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 t="shared" si="18"/>
        <v>0</v>
      </c>
      <c r="P197" s="10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42135.67050925926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13">
        <v>3500</v>
      </c>
      <c r="E198" s="13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 t="shared" si="18"/>
        <v>0.41857142857142859</v>
      </c>
      <c r="P198" s="10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42259.542800925927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13">
        <v>2500</v>
      </c>
      <c r="E199" s="13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 t="shared" si="18"/>
        <v>0.1048</v>
      </c>
      <c r="P199" s="10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42741.848379629635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13">
        <v>25000</v>
      </c>
      <c r="E200" s="13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 t="shared" si="18"/>
        <v>1.116E-2</v>
      </c>
      <c r="P200" s="1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41887.383356481485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13">
        <v>10000</v>
      </c>
      <c r="E201" s="13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 t="shared" si="18"/>
        <v>0</v>
      </c>
      <c r="P201" s="10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42584.123865740738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13">
        <v>6000</v>
      </c>
      <c r="E202" s="13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 t="shared" si="18"/>
        <v>0.26192500000000002</v>
      </c>
      <c r="P202" s="10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41867.083368055559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13">
        <v>650</v>
      </c>
      <c r="E203" s="1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 t="shared" si="18"/>
        <v>0.58461538461538465</v>
      </c>
      <c r="P203" s="10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42023.818622685183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13">
        <v>6000</v>
      </c>
      <c r="E204" s="13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 t="shared" si="18"/>
        <v>0</v>
      </c>
      <c r="P204" s="10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42255.927824074075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13">
        <v>2500</v>
      </c>
      <c r="E205" s="13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 t="shared" si="18"/>
        <v>0.2984</v>
      </c>
      <c r="P205" s="10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41973.847962962958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13">
        <v>300000</v>
      </c>
      <c r="E206" s="13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 t="shared" si="18"/>
        <v>0.50721666666666665</v>
      </c>
      <c r="P206" s="10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42556.583368055552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13">
        <v>8000</v>
      </c>
      <c r="E207" s="13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 t="shared" si="18"/>
        <v>0.16250000000000001</v>
      </c>
      <c r="P207" s="10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42248.632199074069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13">
        <v>12700</v>
      </c>
      <c r="E208" s="13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 t="shared" si="18"/>
        <v>0</v>
      </c>
      <c r="P208" s="10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42567.004432870366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13">
        <v>14000</v>
      </c>
      <c r="E209" s="13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 t="shared" si="18"/>
        <v>0.15214285714285714</v>
      </c>
      <c r="P209" s="10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41978.197199074071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13">
        <v>50000</v>
      </c>
      <c r="E210" s="13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 t="shared" si="18"/>
        <v>0</v>
      </c>
      <c r="P210" s="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41959.369988425926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13">
        <v>25000</v>
      </c>
      <c r="E211" s="13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 t="shared" si="18"/>
        <v>0</v>
      </c>
      <c r="P211" s="10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42165.922858796301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13">
        <v>12000</v>
      </c>
      <c r="E212" s="13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 t="shared" si="18"/>
        <v>0.2525</v>
      </c>
      <c r="P212" s="10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42249.064722222218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13">
        <v>5000</v>
      </c>
      <c r="E213" s="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 t="shared" si="18"/>
        <v>0.44600000000000001</v>
      </c>
      <c r="P213" s="10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42236.159918981488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13">
        <v>6300</v>
      </c>
      <c r="E214" s="13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 t="shared" si="18"/>
        <v>1.5873015873015873E-4</v>
      </c>
      <c r="P214" s="10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42416.881018518514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13">
        <v>50000</v>
      </c>
      <c r="E215" s="13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 t="shared" si="18"/>
        <v>4.0000000000000002E-4</v>
      </c>
      <c r="P215" s="10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42202.594293981485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13">
        <v>12500</v>
      </c>
      <c r="E216" s="13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 t="shared" si="18"/>
        <v>8.0000000000000007E-5</v>
      </c>
      <c r="P216" s="10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42009.64061342593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13">
        <v>4400</v>
      </c>
      <c r="E217" s="13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 t="shared" si="18"/>
        <v>2.2727272727272726E-3</v>
      </c>
      <c r="P217" s="10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42375.230115740742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13">
        <v>50000</v>
      </c>
      <c r="E218" s="13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 t="shared" si="18"/>
        <v>0.55698440000000005</v>
      </c>
      <c r="P218" s="10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42066.958761574075</v>
      </c>
    </row>
    <row r="219" spans="1:20" x14ac:dyDescent="0.25">
      <c r="A219">
        <v>217</v>
      </c>
      <c r="B219" s="3" t="s">
        <v>219</v>
      </c>
      <c r="C219" s="3" t="s">
        <v>4327</v>
      </c>
      <c r="D219" s="13">
        <v>100000</v>
      </c>
      <c r="E219" s="13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 t="shared" si="18"/>
        <v>0.11942999999999999</v>
      </c>
      <c r="P219" s="10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41970.64061342593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13">
        <v>5000</v>
      </c>
      <c r="E220" s="13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 t="shared" si="18"/>
        <v>0.02</v>
      </c>
      <c r="P220" s="1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42079.628344907411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13">
        <v>50000</v>
      </c>
      <c r="E221" s="13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 t="shared" si="18"/>
        <v>0.17630000000000001</v>
      </c>
      <c r="P221" s="10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42429.326678240745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13">
        <v>50000</v>
      </c>
      <c r="E222" s="13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 t="shared" si="18"/>
        <v>7.1999999999999998E-3</v>
      </c>
      <c r="P222" s="10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42195.643865740742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13">
        <v>50000</v>
      </c>
      <c r="E223" s="1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 t="shared" si="18"/>
        <v>0</v>
      </c>
      <c r="P223" s="10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42031.837546296301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13">
        <v>1000</v>
      </c>
      <c r="E224" s="13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 t="shared" si="18"/>
        <v>0.13</v>
      </c>
      <c r="P224" s="10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42031.769884259258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13">
        <v>1500000</v>
      </c>
      <c r="E225" s="13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 t="shared" si="18"/>
        <v>0</v>
      </c>
      <c r="P225" s="10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42482.048032407409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13">
        <v>6000000</v>
      </c>
      <c r="E226" s="13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 t="shared" si="18"/>
        <v>0</v>
      </c>
      <c r="P226" s="10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42135.235254629632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13">
        <v>200</v>
      </c>
      <c r="E227" s="13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 t="shared" si="18"/>
        <v>0</v>
      </c>
      <c r="P227" s="10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42438.961273148147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13">
        <v>29000</v>
      </c>
      <c r="E228" s="13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 t="shared" si="18"/>
        <v>8.6206896551724137E-3</v>
      </c>
      <c r="P228" s="10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42106.666018518517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13">
        <v>28000</v>
      </c>
      <c r="E229" s="13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 t="shared" si="18"/>
        <v>0</v>
      </c>
      <c r="P229" s="10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42164.893993055557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13">
        <v>8000</v>
      </c>
      <c r="E230" s="13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 t="shared" si="18"/>
        <v>0</v>
      </c>
      <c r="P230" s="1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42096.686400462961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13">
        <v>3000</v>
      </c>
      <c r="E231" s="13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 t="shared" si="18"/>
        <v>0</v>
      </c>
      <c r="P231" s="10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42383.933993055558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13">
        <v>15000</v>
      </c>
      <c r="E232" s="13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 t="shared" si="18"/>
        <v>4.0000000000000001E-3</v>
      </c>
      <c r="P232" s="10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42129.777210648142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13">
        <v>1500000</v>
      </c>
      <c r="E233" s="1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 t="shared" si="18"/>
        <v>0</v>
      </c>
      <c r="P233" s="10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42341.958923611113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13">
        <v>4000</v>
      </c>
      <c r="E234" s="13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 t="shared" si="18"/>
        <v>2.75E-2</v>
      </c>
      <c r="P234" s="10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42032.82576388889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13">
        <v>350000</v>
      </c>
      <c r="E235" s="13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 t="shared" si="18"/>
        <v>0</v>
      </c>
      <c r="P235" s="10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42612.911712962959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13">
        <v>1000</v>
      </c>
      <c r="E236" s="13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 t="shared" si="18"/>
        <v>0.40100000000000002</v>
      </c>
      <c r="P236" s="10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42136.035405092596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13">
        <v>10000</v>
      </c>
      <c r="E237" s="13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 t="shared" si="18"/>
        <v>0</v>
      </c>
      <c r="P237" s="10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42164.908530092594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13">
        <v>150000</v>
      </c>
      <c r="E238" s="13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 t="shared" si="18"/>
        <v>0</v>
      </c>
      <c r="P238" s="10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42321.08447916666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13">
        <v>15000</v>
      </c>
      <c r="E239" s="13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 t="shared" si="18"/>
        <v>3.3333333333333335E-3</v>
      </c>
      <c r="P239" s="10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42377.577187499999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13">
        <v>26000</v>
      </c>
      <c r="E240" s="13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 t="shared" si="18"/>
        <v>0</v>
      </c>
      <c r="P240" s="1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42713.962499999994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13">
        <v>1000</v>
      </c>
      <c r="E241" s="13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 t="shared" si="18"/>
        <v>0.25</v>
      </c>
      <c r="P241" s="10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42297.110300925924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13">
        <v>15000</v>
      </c>
      <c r="E242" s="13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 t="shared" si="18"/>
        <v>1.0763413333333334</v>
      </c>
      <c r="P242" s="10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41354.708460648151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13">
        <v>36400</v>
      </c>
      <c r="E243" s="1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 t="shared" si="18"/>
        <v>1.1263736263736264</v>
      </c>
      <c r="P243" s="10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41949.697962962964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13">
        <v>13000</v>
      </c>
      <c r="E244" s="13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 t="shared" si="18"/>
        <v>1.1346153846153846</v>
      </c>
      <c r="P244" s="10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40862.492939814816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13">
        <v>25000</v>
      </c>
      <c r="E245" s="13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 t="shared" si="18"/>
        <v>1.0259199999999999</v>
      </c>
      <c r="P245" s="10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41662.047500000001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13">
        <v>3500</v>
      </c>
      <c r="E246" s="13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 t="shared" si="18"/>
        <v>1.1375714285714287</v>
      </c>
      <c r="P246" s="10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40213.323599537034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13">
        <v>5000</v>
      </c>
      <c r="E247" s="13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 t="shared" si="18"/>
        <v>1.0371999999999999</v>
      </c>
      <c r="P247" s="10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41107.053067129629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13">
        <v>5000</v>
      </c>
      <c r="E248" s="13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 t="shared" si="18"/>
        <v>3.0546000000000002</v>
      </c>
      <c r="P248" s="10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40480.363483796296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13">
        <v>5000</v>
      </c>
      <c r="E249" s="13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 t="shared" si="18"/>
        <v>1.341</v>
      </c>
      <c r="P249" s="10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40430.604328703703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13">
        <v>85000</v>
      </c>
      <c r="E250" s="13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 t="shared" si="18"/>
        <v>1.0133294117647058</v>
      </c>
      <c r="P250" s="1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40870.774409722224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13">
        <v>10000</v>
      </c>
      <c r="E251" s="13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 t="shared" si="18"/>
        <v>1.1292</v>
      </c>
      <c r="P251" s="10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40332.923842592594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13">
        <v>30000</v>
      </c>
      <c r="E252" s="13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 t="shared" si="18"/>
        <v>1.0558333333333334</v>
      </c>
      <c r="P252" s="10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41401.565868055557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13">
        <v>3500</v>
      </c>
      <c r="E253" s="1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 t="shared" si="18"/>
        <v>1.2557142857142858</v>
      </c>
      <c r="P253" s="10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41013.787569444445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13">
        <v>5000</v>
      </c>
      <c r="E254" s="13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 t="shared" si="18"/>
        <v>1.8455999999999999</v>
      </c>
      <c r="P254" s="10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40266.662708333337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13">
        <v>1500</v>
      </c>
      <c r="E255" s="13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 t="shared" si="18"/>
        <v>1.0073333333333334</v>
      </c>
      <c r="P255" s="10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40924.650868055556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13">
        <v>24000</v>
      </c>
      <c r="E256" s="13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 t="shared" si="18"/>
        <v>1.1694724999999999</v>
      </c>
      <c r="P256" s="10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42263.952662037031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13">
        <v>8000</v>
      </c>
      <c r="E257" s="13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 t="shared" si="18"/>
        <v>1.0673325</v>
      </c>
      <c r="P257" s="10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40588.526412037041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13">
        <v>13000</v>
      </c>
      <c r="E258" s="13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 t="shared" si="18"/>
        <v>1.391</v>
      </c>
      <c r="P258" s="10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41319.769293981481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13">
        <v>35000</v>
      </c>
      <c r="E259" s="13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 t="shared" ref="O259:O322" si="24">E259/D259</f>
        <v>1.0672648571428571</v>
      </c>
      <c r="P259" s="10">
        <f t="shared" ref="P259:P322" si="25">E259/L259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2">
        <f t="shared" ref="S259:S322" si="28">(((J259/60)/60)/24)+DATE(1970,1,1)</f>
        <v>42479.626875000002</v>
      </c>
      <c r="T259" s="12">
        <f t="shared" ref="T259:T322" si="29">(((J259/60)/60)/24)+DATE(1970,1,1)</f>
        <v>42479.626875000002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13">
        <v>30000</v>
      </c>
      <c r="E260" s="13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 t="shared" si="24"/>
        <v>1.9114</v>
      </c>
      <c r="P260" s="1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40682.051689814813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13">
        <v>75000</v>
      </c>
      <c r="E261" s="13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 t="shared" si="24"/>
        <v>1.3193789333333332</v>
      </c>
      <c r="P261" s="10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42072.738067129627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13">
        <v>10000</v>
      </c>
      <c r="E262" s="13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 t="shared" si="24"/>
        <v>1.0640000000000001</v>
      </c>
      <c r="P262" s="10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40330.755543981482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13">
        <v>20000</v>
      </c>
      <c r="E263" s="1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 t="shared" si="24"/>
        <v>1.0740000000000001</v>
      </c>
      <c r="P263" s="10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41017.885462962964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13">
        <v>2500</v>
      </c>
      <c r="E264" s="13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 t="shared" si="24"/>
        <v>2.4</v>
      </c>
      <c r="P264" s="10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40555.24800925926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13">
        <v>25000</v>
      </c>
      <c r="E265" s="13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 t="shared" si="24"/>
        <v>1.1808107999999999</v>
      </c>
      <c r="P265" s="10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41149.954791666663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13">
        <v>5000</v>
      </c>
      <c r="E266" s="13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 t="shared" si="24"/>
        <v>1.1819999999999999</v>
      </c>
      <c r="P266" s="10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41010.620312500003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13">
        <v>5000</v>
      </c>
      <c r="E267" s="13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 t="shared" si="24"/>
        <v>1.111</v>
      </c>
      <c r="P267" s="10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40267.245717592588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13">
        <v>1000</v>
      </c>
      <c r="E268" s="13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 t="shared" si="24"/>
        <v>1.4550000000000001</v>
      </c>
      <c r="P268" s="10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40205.174849537041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13">
        <v>9850</v>
      </c>
      <c r="E269" s="13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 t="shared" si="24"/>
        <v>1.3162883248730965</v>
      </c>
      <c r="P269" s="10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41785.452534722222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13">
        <v>5000</v>
      </c>
      <c r="E270" s="13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 t="shared" si="24"/>
        <v>1.1140000000000001</v>
      </c>
      <c r="P270" s="1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40809.15252314815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13">
        <v>100000</v>
      </c>
      <c r="E271" s="13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 t="shared" si="24"/>
        <v>1.4723377</v>
      </c>
      <c r="P271" s="10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42758.197013888886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13">
        <v>2300</v>
      </c>
      <c r="E272" s="13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 t="shared" si="24"/>
        <v>1.5260869565217392</v>
      </c>
      <c r="P272" s="10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40637.866550925923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13">
        <v>30000</v>
      </c>
      <c r="E273" s="1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 t="shared" si="24"/>
        <v>1.0468</v>
      </c>
      <c r="P273" s="10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41612.10024305556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13">
        <v>3000</v>
      </c>
      <c r="E274" s="13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 t="shared" si="24"/>
        <v>1.7743366666666667</v>
      </c>
      <c r="P274" s="10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40235.900358796294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13">
        <v>5000</v>
      </c>
      <c r="E275" s="13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 t="shared" si="24"/>
        <v>1.077758</v>
      </c>
      <c r="P275" s="10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40697.498449074075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13">
        <v>4000</v>
      </c>
      <c r="E276" s="13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 t="shared" si="24"/>
        <v>1.56</v>
      </c>
      <c r="P276" s="10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40969.912372685183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13">
        <v>20000</v>
      </c>
      <c r="E277" s="13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 t="shared" si="24"/>
        <v>1.08395</v>
      </c>
      <c r="P277" s="10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41193.032013888893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13">
        <v>4000</v>
      </c>
      <c r="E278" s="13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 t="shared" si="24"/>
        <v>1.476</v>
      </c>
      <c r="P278" s="10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40967.081874999996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13">
        <v>65000</v>
      </c>
      <c r="E279" s="13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 t="shared" si="24"/>
        <v>1.1038153846153846</v>
      </c>
      <c r="P279" s="10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42117.891423611116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13">
        <v>27000</v>
      </c>
      <c r="E280" s="13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 t="shared" si="24"/>
        <v>1.5034814814814814</v>
      </c>
      <c r="P280" s="1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41164.040960648148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13">
        <v>17000</v>
      </c>
      <c r="E281" s="13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 t="shared" si="24"/>
        <v>1.5731829411764706</v>
      </c>
      <c r="P281" s="10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42759.244166666671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13">
        <v>75000</v>
      </c>
      <c r="E282" s="13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 t="shared" si="24"/>
        <v>1.5614399999999999</v>
      </c>
      <c r="P282" s="10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41744.590682870366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13">
        <v>5500</v>
      </c>
      <c r="E283" s="1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 t="shared" si="24"/>
        <v>1.2058763636363636</v>
      </c>
      <c r="P283" s="10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39950.163344907407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13">
        <v>45000</v>
      </c>
      <c r="E284" s="13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 t="shared" si="24"/>
        <v>1.0118888888888888</v>
      </c>
      <c r="P284" s="10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40194.920046296298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13">
        <v>18000</v>
      </c>
      <c r="E285" s="13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 t="shared" si="24"/>
        <v>1.142725</v>
      </c>
      <c r="P285" s="10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40675.71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13">
        <v>40000</v>
      </c>
      <c r="E286" s="13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 t="shared" si="24"/>
        <v>1.0462615</v>
      </c>
      <c r="P286" s="10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40904.738194444442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13">
        <v>14000</v>
      </c>
      <c r="E287" s="13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 t="shared" si="24"/>
        <v>2.2882507142857142</v>
      </c>
      <c r="P287" s="10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41506.756111111114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13">
        <v>15000</v>
      </c>
      <c r="E288" s="13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 t="shared" si="24"/>
        <v>1.0915333333333332</v>
      </c>
      <c r="P288" s="10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41313.816249999996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13">
        <v>15000</v>
      </c>
      <c r="E289" s="13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 t="shared" si="24"/>
        <v>1.7629999999999999</v>
      </c>
      <c r="P289" s="10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41184.277986111112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13">
        <v>50000</v>
      </c>
      <c r="E290" s="13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 t="shared" si="24"/>
        <v>1.0321061999999999</v>
      </c>
      <c r="P290" s="1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41051.168900462959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13">
        <v>15000</v>
      </c>
      <c r="E291" s="13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 t="shared" si="24"/>
        <v>1.0482</v>
      </c>
      <c r="P291" s="10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41550.456412037034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13">
        <v>4500</v>
      </c>
      <c r="E292" s="13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 t="shared" si="24"/>
        <v>1.0668444444444445</v>
      </c>
      <c r="P292" s="10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40526.36917824074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13">
        <v>5000</v>
      </c>
      <c r="E293" s="1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 t="shared" si="24"/>
        <v>1.2001999999999999</v>
      </c>
      <c r="P293" s="10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41376.769050925926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13">
        <v>75000</v>
      </c>
      <c r="E294" s="13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 t="shared" si="24"/>
        <v>1.0150693333333334</v>
      </c>
      <c r="P294" s="10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40812.803229166668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13">
        <v>26000</v>
      </c>
      <c r="E295" s="13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 t="shared" si="24"/>
        <v>1.0138461538461538</v>
      </c>
      <c r="P295" s="10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41719.667986111112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13">
        <v>5000</v>
      </c>
      <c r="E296" s="13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 t="shared" si="24"/>
        <v>1</v>
      </c>
      <c r="P296" s="10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40343.084421296298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13">
        <v>50000</v>
      </c>
      <c r="E297" s="13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 t="shared" si="24"/>
        <v>1.3310911999999999</v>
      </c>
      <c r="P297" s="10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41519.004733796297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13">
        <v>25000</v>
      </c>
      <c r="E298" s="13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 t="shared" si="24"/>
        <v>1.187262</v>
      </c>
      <c r="P298" s="10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41134.475497685184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13">
        <v>20000</v>
      </c>
      <c r="E299" s="13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 t="shared" si="24"/>
        <v>1.0064</v>
      </c>
      <c r="P299" s="10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42089.72802083334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13">
        <v>126000</v>
      </c>
      <c r="E300" s="13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 t="shared" si="24"/>
        <v>1.089324126984127</v>
      </c>
      <c r="P300" s="1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41709.463518518518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13">
        <v>10000</v>
      </c>
      <c r="E301" s="13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 t="shared" si="24"/>
        <v>1.789525</v>
      </c>
      <c r="P301" s="10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40469.225231481483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13">
        <v>25000</v>
      </c>
      <c r="E302" s="13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 t="shared" si="24"/>
        <v>1.0172264</v>
      </c>
      <c r="P302" s="10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40626.959930555553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13">
        <v>13000</v>
      </c>
      <c r="E303" s="1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 t="shared" si="24"/>
        <v>1.1873499999999999</v>
      </c>
      <c r="P303" s="10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41312.737673611111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13">
        <v>10000</v>
      </c>
      <c r="E304" s="13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 t="shared" si="24"/>
        <v>1.0045999999999999</v>
      </c>
      <c r="P304" s="10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40933.856921296298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13">
        <v>3000</v>
      </c>
      <c r="E305" s="13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 t="shared" si="24"/>
        <v>1.3746666666666667</v>
      </c>
      <c r="P305" s="10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41032.071134259262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13">
        <v>3400</v>
      </c>
      <c r="E306" s="13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 t="shared" si="24"/>
        <v>2.3164705882352941</v>
      </c>
      <c r="P306" s="10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41114.094872685186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13">
        <v>7500</v>
      </c>
      <c r="E307" s="13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 t="shared" si="24"/>
        <v>1.3033333333333332</v>
      </c>
      <c r="P307" s="10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40948.630196759259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13">
        <v>1000</v>
      </c>
      <c r="E308" s="13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 t="shared" si="24"/>
        <v>2.9289999999999998</v>
      </c>
      <c r="P308" s="10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41333.837187500001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 s="13">
        <v>22000</v>
      </c>
      <c r="E309" s="13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 t="shared" si="24"/>
        <v>1.1131818181818183</v>
      </c>
      <c r="P309" s="10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41282.944456018515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13">
        <v>12000</v>
      </c>
      <c r="E310" s="13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 t="shared" si="24"/>
        <v>1.0556666666666668</v>
      </c>
      <c r="P310" s="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40567.694560185184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13">
        <v>18000</v>
      </c>
      <c r="E311" s="13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 t="shared" si="24"/>
        <v>1.1894444444444445</v>
      </c>
      <c r="P311" s="10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41134.751550925925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13">
        <v>1000</v>
      </c>
      <c r="E312" s="13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 t="shared" si="24"/>
        <v>1.04129</v>
      </c>
      <c r="P312" s="10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40821.183136574073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13">
        <v>20000</v>
      </c>
      <c r="E313" s="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 t="shared" si="24"/>
        <v>1.0410165</v>
      </c>
      <c r="P313" s="10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40868.219814814816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13">
        <v>8000</v>
      </c>
      <c r="E314" s="13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 t="shared" si="24"/>
        <v>1.1187499999999999</v>
      </c>
      <c r="P314" s="10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41348.877685185187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13">
        <v>17000</v>
      </c>
      <c r="E315" s="13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 t="shared" si="24"/>
        <v>1.0473529411764706</v>
      </c>
      <c r="P315" s="10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40357.227939814817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13">
        <v>1000</v>
      </c>
      <c r="E316" s="13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 t="shared" si="24"/>
        <v>3.8515000000000001</v>
      </c>
      <c r="P316" s="10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41304.833194444444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13">
        <v>25000</v>
      </c>
      <c r="E317" s="13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 t="shared" si="24"/>
        <v>1.01248</v>
      </c>
      <c r="P317" s="10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41113.77238425926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13">
        <v>15000</v>
      </c>
      <c r="E318" s="13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 t="shared" si="24"/>
        <v>1.1377333333333333</v>
      </c>
      <c r="P318" s="10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41950.923576388886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13">
        <v>30000</v>
      </c>
      <c r="E319" s="13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 t="shared" si="24"/>
        <v>1.0080333333333333</v>
      </c>
      <c r="P319" s="10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41589.676886574074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13">
        <v>5000</v>
      </c>
      <c r="E320" s="13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 t="shared" si="24"/>
        <v>2.8332000000000002</v>
      </c>
      <c r="P320" s="1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41330.038784722223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13">
        <v>5000</v>
      </c>
      <c r="E321" s="13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 t="shared" si="24"/>
        <v>1.1268</v>
      </c>
      <c r="P321" s="10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40123.83829861111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13">
        <v>20000</v>
      </c>
      <c r="E322" s="13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 t="shared" si="24"/>
        <v>1.0658000000000001</v>
      </c>
      <c r="P322" s="10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42331.551307870366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13">
        <v>35000</v>
      </c>
      <c r="E323" s="1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 t="shared" ref="O323:O386" si="30">E323/D323</f>
        <v>1.0266285714285714</v>
      </c>
      <c r="P323" s="10">
        <f t="shared" ref="P323:P386" si="31">E323/L323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2">
        <f t="shared" ref="S323:S386" si="34">(((J323/60)/60)/24)+DATE(1970,1,1)</f>
        <v>42647.446597222224</v>
      </c>
      <c r="T323" s="12">
        <f t="shared" ref="T323:T386" si="35">(((J323/60)/60)/24)+DATE(1970,1,1)</f>
        <v>42647.446597222224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13">
        <v>25000</v>
      </c>
      <c r="E324" s="13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 t="shared" si="30"/>
        <v>1.0791200000000001</v>
      </c>
      <c r="P324" s="10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42473.57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13">
        <v>5400</v>
      </c>
      <c r="E325" s="13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 t="shared" si="30"/>
        <v>1.2307407407407407</v>
      </c>
      <c r="P325" s="10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42697.32136574074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13">
        <v>8500</v>
      </c>
      <c r="E326" s="13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 t="shared" si="30"/>
        <v>1.016</v>
      </c>
      <c r="P326" s="10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42184.626250000001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13">
        <v>50000</v>
      </c>
      <c r="E327" s="13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 t="shared" si="30"/>
        <v>1.04396</v>
      </c>
      <c r="P327" s="10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42689.187881944439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13">
        <v>150000</v>
      </c>
      <c r="E328" s="13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 t="shared" si="30"/>
        <v>1.1292973333333334</v>
      </c>
      <c r="P328" s="10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42775.314884259264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13">
        <v>4000</v>
      </c>
      <c r="E329" s="13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 t="shared" si="30"/>
        <v>1.3640000000000001</v>
      </c>
      <c r="P329" s="10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42058.235289351855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13">
        <v>75000</v>
      </c>
      <c r="E330" s="13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 t="shared" si="30"/>
        <v>1.036144</v>
      </c>
      <c r="P330" s="1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42278.946620370371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13">
        <v>10000</v>
      </c>
      <c r="E331" s="13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 t="shared" si="30"/>
        <v>1.0549999999999999</v>
      </c>
      <c r="P331" s="10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42291.46674768519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13">
        <v>35000</v>
      </c>
      <c r="E332" s="13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 t="shared" si="30"/>
        <v>1.0182857142857142</v>
      </c>
      <c r="P332" s="10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41379.515775462962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13">
        <v>40000</v>
      </c>
      <c r="E333" s="1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 t="shared" si="30"/>
        <v>1.0660499999999999</v>
      </c>
      <c r="P333" s="10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42507.581412037034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13">
        <v>100000</v>
      </c>
      <c r="E334" s="13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 t="shared" si="30"/>
        <v>1.13015</v>
      </c>
      <c r="P334" s="10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42263.680289351847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13">
        <v>40000</v>
      </c>
      <c r="E335" s="13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 t="shared" si="30"/>
        <v>1.252275</v>
      </c>
      <c r="P335" s="10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42437.636469907404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13">
        <v>10000</v>
      </c>
      <c r="E336" s="13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 t="shared" si="30"/>
        <v>1.0119</v>
      </c>
      <c r="P336" s="10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42101.682372685187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13">
        <v>8500</v>
      </c>
      <c r="E337" s="13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 t="shared" si="30"/>
        <v>1.0276470588235294</v>
      </c>
      <c r="P337" s="10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42101.737442129626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13">
        <v>25000</v>
      </c>
      <c r="E338" s="13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 t="shared" si="30"/>
        <v>1.1683911999999999</v>
      </c>
      <c r="P338" s="10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42291.596273148149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13">
        <v>3000</v>
      </c>
      <c r="E339" s="13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 t="shared" si="30"/>
        <v>1.0116833333333335</v>
      </c>
      <c r="P339" s="10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42047.128564814819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13">
        <v>15000</v>
      </c>
      <c r="E340" s="13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 t="shared" si="30"/>
        <v>1.1013360000000001</v>
      </c>
      <c r="P340" s="1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42559.755671296298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13">
        <v>6000</v>
      </c>
      <c r="E341" s="13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 t="shared" si="30"/>
        <v>1.0808333333333333</v>
      </c>
      <c r="P341" s="10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42093.760046296295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13">
        <v>35000</v>
      </c>
      <c r="E342" s="13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 t="shared" si="30"/>
        <v>1.2502285714285715</v>
      </c>
      <c r="P342" s="10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42772.669062500005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13">
        <v>3500</v>
      </c>
      <c r="E343" s="1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 t="shared" si="30"/>
        <v>1.0671428571428572</v>
      </c>
      <c r="P343" s="10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41894.879606481481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13">
        <v>55000</v>
      </c>
      <c r="E344" s="13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 t="shared" si="30"/>
        <v>1.0036639999999999</v>
      </c>
      <c r="P344" s="10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42459.780844907407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13">
        <v>30000</v>
      </c>
      <c r="E345" s="13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 t="shared" si="30"/>
        <v>1.0202863333333334</v>
      </c>
      <c r="P345" s="10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41926.73778935185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13">
        <v>33500</v>
      </c>
      <c r="E346" s="13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 t="shared" si="30"/>
        <v>1.0208358208955224</v>
      </c>
      <c r="P346" s="10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42111.970995370371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13">
        <v>14500</v>
      </c>
      <c r="E347" s="13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 t="shared" si="30"/>
        <v>1.2327586206896552</v>
      </c>
      <c r="P347" s="10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42114.944328703699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13">
        <v>10000</v>
      </c>
      <c r="E348" s="13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 t="shared" si="30"/>
        <v>1.7028880000000002</v>
      </c>
      <c r="P348" s="10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42261.500243055561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13">
        <v>40000</v>
      </c>
      <c r="E349" s="13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 t="shared" si="30"/>
        <v>1.1159049999999999</v>
      </c>
      <c r="P349" s="10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42292.495474537034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13">
        <v>10000</v>
      </c>
      <c r="E350" s="13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 t="shared" si="30"/>
        <v>1.03</v>
      </c>
      <c r="P350" s="1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42207.58699074074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13">
        <v>11260</v>
      </c>
      <c r="E351" s="13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 t="shared" si="30"/>
        <v>1.0663570159857905</v>
      </c>
      <c r="P351" s="10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42760.498935185184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13">
        <v>25000</v>
      </c>
      <c r="E352" s="13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 t="shared" si="30"/>
        <v>1.1476</v>
      </c>
      <c r="P352" s="10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42586.066076388888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13">
        <v>34000</v>
      </c>
      <c r="E353" s="1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 t="shared" si="30"/>
        <v>1.2734117647058822</v>
      </c>
      <c r="P353" s="10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42427.964745370366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13">
        <v>10000</v>
      </c>
      <c r="E354" s="13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 t="shared" si="30"/>
        <v>1.1656</v>
      </c>
      <c r="P354" s="10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41890.167453703703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13">
        <v>58425</v>
      </c>
      <c r="E355" s="13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 t="shared" si="30"/>
        <v>1.0861819426615318</v>
      </c>
      <c r="P355" s="10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42297.791886574079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13">
        <v>3500</v>
      </c>
      <c r="E356" s="13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 t="shared" si="30"/>
        <v>1.0394285714285714</v>
      </c>
      <c r="P356" s="10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42438.827789351853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13">
        <v>35000</v>
      </c>
      <c r="E357" s="13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 t="shared" si="30"/>
        <v>1.1625714285714286</v>
      </c>
      <c r="P357" s="10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41943.293912037036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13">
        <v>7500</v>
      </c>
      <c r="E358" s="13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 t="shared" si="30"/>
        <v>1.0269239999999999</v>
      </c>
      <c r="P358" s="10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42415.803159722222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13">
        <v>15000</v>
      </c>
      <c r="E359" s="13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 t="shared" si="30"/>
        <v>1.74</v>
      </c>
      <c r="P359" s="10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42078.222187499996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13">
        <v>50000</v>
      </c>
      <c r="E360" s="13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 t="shared" si="30"/>
        <v>1.03088</v>
      </c>
      <c r="P360" s="1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42507.860196759255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13">
        <v>24200</v>
      </c>
      <c r="E361" s="13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 t="shared" si="30"/>
        <v>1.0485537190082646</v>
      </c>
      <c r="P361" s="10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41935.070486111108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13">
        <v>12000</v>
      </c>
      <c r="E362" s="13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 t="shared" si="30"/>
        <v>1.0137499999999999</v>
      </c>
      <c r="P362" s="10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42163.897916666669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13">
        <v>35000</v>
      </c>
      <c r="E363" s="1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 t="shared" si="30"/>
        <v>1.1107699999999998</v>
      </c>
      <c r="P363" s="10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41936.001226851848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13">
        <v>9665</v>
      </c>
      <c r="E364" s="13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 t="shared" si="30"/>
        <v>1.2415933781686497</v>
      </c>
      <c r="P364" s="10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41837.210543981484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13">
        <v>8925</v>
      </c>
      <c r="E365" s="13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 t="shared" si="30"/>
        <v>1.0133333333333334</v>
      </c>
      <c r="P365" s="10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40255.744629629626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13">
        <v>7000</v>
      </c>
      <c r="E366" s="13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 t="shared" si="30"/>
        <v>1.1016142857142857</v>
      </c>
      <c r="P366" s="10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41780.859629629631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13">
        <v>15000</v>
      </c>
      <c r="E367" s="13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 t="shared" si="30"/>
        <v>1.0397333333333334</v>
      </c>
      <c r="P367" s="10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41668.606469907405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13">
        <v>38000</v>
      </c>
      <c r="E368" s="13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 t="shared" si="30"/>
        <v>1.013157894736842</v>
      </c>
      <c r="P368" s="10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41019.793032407404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13">
        <v>10000</v>
      </c>
      <c r="E369" s="13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 t="shared" si="30"/>
        <v>1.033501</v>
      </c>
      <c r="P369" s="10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41355.577291666668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13">
        <v>12500</v>
      </c>
      <c r="E370" s="13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 t="shared" si="30"/>
        <v>1.04112</v>
      </c>
      <c r="P370" s="1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42043.605578703704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13">
        <v>6500</v>
      </c>
      <c r="E371" s="13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 t="shared" si="30"/>
        <v>1.1015569230769231</v>
      </c>
      <c r="P371" s="10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40893.551724537036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13">
        <v>25000</v>
      </c>
      <c r="E372" s="13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 t="shared" si="30"/>
        <v>1.2202</v>
      </c>
      <c r="P372" s="10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42711.795138888891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13">
        <v>150000</v>
      </c>
      <c r="E373" s="1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 t="shared" si="30"/>
        <v>1.1416866666666667</v>
      </c>
      <c r="P373" s="10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41261.767812500002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13">
        <v>300</v>
      </c>
      <c r="E374" s="13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 t="shared" si="30"/>
        <v>1.2533333333333334</v>
      </c>
      <c r="P374" s="10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42425.576898148152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13">
        <v>7500</v>
      </c>
      <c r="E375" s="13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 t="shared" si="30"/>
        <v>1.0666666666666667</v>
      </c>
      <c r="P375" s="10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41078.91201388889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13">
        <v>6000</v>
      </c>
      <c r="E376" s="13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 t="shared" si="30"/>
        <v>1.3065</v>
      </c>
      <c r="P376" s="10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40757.889247685183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13">
        <v>500</v>
      </c>
      <c r="E377" s="13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 t="shared" si="30"/>
        <v>1.2</v>
      </c>
      <c r="P377" s="10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41657.985081018516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13">
        <v>2450</v>
      </c>
      <c r="E378" s="13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 t="shared" si="30"/>
        <v>1.0595918367346939</v>
      </c>
      <c r="P378" s="10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42576.452731481477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13">
        <v>12000</v>
      </c>
      <c r="E379" s="13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 t="shared" si="30"/>
        <v>1.1439999999999999</v>
      </c>
      <c r="P379" s="10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42292.250787037032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13">
        <v>3000</v>
      </c>
      <c r="E380" s="13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 t="shared" si="30"/>
        <v>1.1176666666666666</v>
      </c>
      <c r="P380" s="1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42370.571851851855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13">
        <v>15000</v>
      </c>
      <c r="E381" s="13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 t="shared" si="30"/>
        <v>1.1608000000000001</v>
      </c>
      <c r="P381" s="10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40987.688333333332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13">
        <v>4000</v>
      </c>
      <c r="E382" s="13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 t="shared" si="30"/>
        <v>1.415</v>
      </c>
      <c r="P382" s="10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42367.719814814816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13">
        <v>25000</v>
      </c>
      <c r="E383" s="1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 t="shared" si="30"/>
        <v>1.0472999999999999</v>
      </c>
      <c r="P383" s="10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41085.698113425926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13">
        <v>600</v>
      </c>
      <c r="E384" s="13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 t="shared" si="30"/>
        <v>2.5583333333333331</v>
      </c>
      <c r="P384" s="10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41144.709490740745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13">
        <v>999</v>
      </c>
      <c r="E385" s="13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 t="shared" si="30"/>
        <v>2.0670670670670672</v>
      </c>
      <c r="P385" s="10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41755.117581018516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13">
        <v>20000</v>
      </c>
      <c r="E386" s="13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 t="shared" si="30"/>
        <v>1.1210500000000001</v>
      </c>
      <c r="P386" s="10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41980.781793981485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13">
        <v>25000</v>
      </c>
      <c r="E387" s="13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 t="shared" ref="O387:O450" si="36">E387/D387</f>
        <v>1.05982</v>
      </c>
      <c r="P387" s="10">
        <f t="shared" ref="P387:P450" si="37">E387/L387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2">
        <f t="shared" ref="S387:S450" si="40">(((J387/60)/60)/24)+DATE(1970,1,1)</f>
        <v>41934.584502314814</v>
      </c>
      <c r="T387" s="12">
        <f t="shared" ref="T387:T450" si="41">(((J387/60)/60)/24)+DATE(1970,1,1)</f>
        <v>41934.584502314814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13">
        <v>600</v>
      </c>
      <c r="E388" s="13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 t="shared" si="36"/>
        <v>1.0016666666666667</v>
      </c>
      <c r="P388" s="10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42211.951284722221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13">
        <v>38000</v>
      </c>
      <c r="E389" s="13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 t="shared" si="36"/>
        <v>2.1398947368421051</v>
      </c>
      <c r="P389" s="10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42200.67659722222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13">
        <v>5000</v>
      </c>
      <c r="E390" s="13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 t="shared" si="36"/>
        <v>1.2616000000000001</v>
      </c>
      <c r="P390" s="1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42549.076157407413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13">
        <v>68000</v>
      </c>
      <c r="E391" s="13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 t="shared" si="36"/>
        <v>1.8153547058823529</v>
      </c>
      <c r="P391" s="10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41674.063078703701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13">
        <v>1000</v>
      </c>
      <c r="E392" s="13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 t="shared" si="36"/>
        <v>1</v>
      </c>
      <c r="P392" s="10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42112.036712962959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13">
        <v>20000</v>
      </c>
      <c r="E393" s="1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 t="shared" si="36"/>
        <v>1.0061</v>
      </c>
      <c r="P393" s="10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40865.042256944449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13">
        <v>18500</v>
      </c>
      <c r="E394" s="13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 t="shared" si="36"/>
        <v>1.009027027027027</v>
      </c>
      <c r="P394" s="10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40763.717256944445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13">
        <v>50000</v>
      </c>
      <c r="E395" s="13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 t="shared" si="36"/>
        <v>1.10446</v>
      </c>
      <c r="P395" s="10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41526.708935185183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13">
        <v>4700</v>
      </c>
      <c r="E396" s="13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 t="shared" si="36"/>
        <v>1.118936170212766</v>
      </c>
      <c r="P396" s="10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42417.818078703705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13">
        <v>10000</v>
      </c>
      <c r="E397" s="13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 t="shared" si="36"/>
        <v>1.0804450000000001</v>
      </c>
      <c r="P397" s="10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40990.909259259257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13">
        <v>15000</v>
      </c>
      <c r="E398" s="13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 t="shared" si="36"/>
        <v>1.0666666666666667</v>
      </c>
      <c r="P398" s="10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41082.564884259256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13">
        <v>12444</v>
      </c>
      <c r="E399" s="13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 t="shared" si="36"/>
        <v>1.0390027322404372</v>
      </c>
      <c r="P399" s="10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40379.776435185187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13">
        <v>7500</v>
      </c>
      <c r="E400" s="13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 t="shared" si="36"/>
        <v>1.2516</v>
      </c>
      <c r="P400" s="1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42078.793124999997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13">
        <v>20000</v>
      </c>
      <c r="E401" s="13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 t="shared" si="36"/>
        <v>1.0680499999999999</v>
      </c>
      <c r="P401" s="10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42687.875775462962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13">
        <v>10000</v>
      </c>
      <c r="E402" s="13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 t="shared" si="36"/>
        <v>1.1230249999999999</v>
      </c>
      <c r="P402" s="10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41745.635960648149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13">
        <v>50000</v>
      </c>
      <c r="E403" s="1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 t="shared" si="36"/>
        <v>1.0381199999999999</v>
      </c>
      <c r="P403" s="10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40732.842245370368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13">
        <v>2000</v>
      </c>
      <c r="E404" s="13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 t="shared" si="36"/>
        <v>1.4165000000000001</v>
      </c>
      <c r="P404" s="10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42292.539548611108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13">
        <v>5000</v>
      </c>
      <c r="E405" s="13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 t="shared" si="36"/>
        <v>1.0526</v>
      </c>
      <c r="P405" s="10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40718.310659722221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13">
        <v>35000</v>
      </c>
      <c r="E406" s="13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 t="shared" si="36"/>
        <v>1.0309142857142857</v>
      </c>
      <c r="P406" s="10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41646.628032407411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13">
        <v>2820</v>
      </c>
      <c r="E407" s="13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 t="shared" si="36"/>
        <v>1.0765957446808512</v>
      </c>
      <c r="P407" s="10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41674.08494212963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13">
        <v>2800</v>
      </c>
      <c r="E408" s="13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 t="shared" si="36"/>
        <v>1.0770464285714285</v>
      </c>
      <c r="P408" s="10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40638.162465277775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13">
        <v>2000</v>
      </c>
      <c r="E409" s="13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 t="shared" si="36"/>
        <v>1.0155000000000001</v>
      </c>
      <c r="P409" s="10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40806.870949074073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13">
        <v>6000</v>
      </c>
      <c r="E410" s="13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 t="shared" si="36"/>
        <v>1.0143766666666667</v>
      </c>
      <c r="P410" s="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41543.735995370371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13">
        <v>500</v>
      </c>
      <c r="E411" s="13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 t="shared" si="36"/>
        <v>1.3680000000000001</v>
      </c>
      <c r="P411" s="10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42543.862777777773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13">
        <v>1000</v>
      </c>
      <c r="E412" s="13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 t="shared" si="36"/>
        <v>1.2829999999999999</v>
      </c>
      <c r="P412" s="10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42113.981446759266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13">
        <v>30000</v>
      </c>
      <c r="E413" s="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 t="shared" si="36"/>
        <v>1.0105</v>
      </c>
      <c r="P413" s="10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41598.17597222222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13">
        <v>2500</v>
      </c>
      <c r="E414" s="13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 t="shared" si="36"/>
        <v>1.2684</v>
      </c>
      <c r="P414" s="10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41099.742800925924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13">
        <v>12800</v>
      </c>
      <c r="E415" s="13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 t="shared" si="36"/>
        <v>1.0508593749999999</v>
      </c>
      <c r="P415" s="10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41079.877442129626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13">
        <v>18500</v>
      </c>
      <c r="E416" s="13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 t="shared" si="36"/>
        <v>1.0285405405405406</v>
      </c>
      <c r="P416" s="10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41529.063252314816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13">
        <v>1400</v>
      </c>
      <c r="E417" s="13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 t="shared" si="36"/>
        <v>1.0214714285714286</v>
      </c>
      <c r="P417" s="10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41904.851875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13">
        <v>1000</v>
      </c>
      <c r="E418" s="13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 t="shared" si="36"/>
        <v>1.2021700000000002</v>
      </c>
      <c r="P418" s="10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41648.396192129629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13">
        <v>10500</v>
      </c>
      <c r="E419" s="13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 t="shared" si="36"/>
        <v>1.0024761904761905</v>
      </c>
      <c r="P419" s="10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41360.970601851855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13">
        <v>22400</v>
      </c>
      <c r="E420" s="13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 t="shared" si="36"/>
        <v>1.0063392857142857</v>
      </c>
      <c r="P420" s="1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42178.282372685186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13">
        <v>8000</v>
      </c>
      <c r="E421" s="13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 t="shared" si="36"/>
        <v>1.004375</v>
      </c>
      <c r="P421" s="10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41394.842442129629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13">
        <v>3300</v>
      </c>
      <c r="E422" s="13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 t="shared" si="36"/>
        <v>4.3939393939393936E-3</v>
      </c>
      <c r="P422" s="10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41682.23646990741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13">
        <v>15000</v>
      </c>
      <c r="E423" s="1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 t="shared" si="36"/>
        <v>2.0066666666666667E-2</v>
      </c>
      <c r="P423" s="10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42177.491388888884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13">
        <v>40000</v>
      </c>
      <c r="E424" s="13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 t="shared" si="36"/>
        <v>1.0749999999999999E-2</v>
      </c>
      <c r="P424" s="10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41863.260381944441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13">
        <v>20000</v>
      </c>
      <c r="E425" s="13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 t="shared" si="36"/>
        <v>7.6499999999999997E-3</v>
      </c>
      <c r="P425" s="10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41400.92627314815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13">
        <v>3000</v>
      </c>
      <c r="E426" s="13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 t="shared" si="36"/>
        <v>6.7966666666666675E-2</v>
      </c>
      <c r="P426" s="10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40934.376145833332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13">
        <v>50000</v>
      </c>
      <c r="E427" s="13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 t="shared" si="36"/>
        <v>1.2E-4</v>
      </c>
      <c r="P427" s="10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42275.861157407402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13">
        <v>10000</v>
      </c>
      <c r="E428" s="13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 t="shared" si="36"/>
        <v>1.3299999999999999E-2</v>
      </c>
      <c r="P428" s="10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42400.711967592593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13">
        <v>6500</v>
      </c>
      <c r="E429" s="13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 t="shared" si="36"/>
        <v>0</v>
      </c>
      <c r="P429" s="10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42285.909027777772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13">
        <v>12000</v>
      </c>
      <c r="E430" s="13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 t="shared" si="36"/>
        <v>5.6333333333333332E-2</v>
      </c>
      <c r="P430" s="1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41778.766724537039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13">
        <v>5000</v>
      </c>
      <c r="E431" s="13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 t="shared" si="36"/>
        <v>0</v>
      </c>
      <c r="P431" s="10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40070.901412037041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13">
        <v>1000</v>
      </c>
      <c r="E432" s="13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 t="shared" si="36"/>
        <v>2.4E-2</v>
      </c>
      <c r="P432" s="10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41513.107256944444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13">
        <v>3000</v>
      </c>
      <c r="E433" s="1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 t="shared" si="36"/>
        <v>0.13833333333333334</v>
      </c>
      <c r="P433" s="10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42526.871331018512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13">
        <v>6000</v>
      </c>
      <c r="E434" s="13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 t="shared" si="36"/>
        <v>9.5000000000000001E-2</v>
      </c>
      <c r="P434" s="10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42238.726631944446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13">
        <v>3000</v>
      </c>
      <c r="E435" s="13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 t="shared" si="36"/>
        <v>0</v>
      </c>
      <c r="P435" s="10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42228.629884259266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13">
        <v>2500</v>
      </c>
      <c r="E436" s="13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 t="shared" si="36"/>
        <v>0.05</v>
      </c>
      <c r="P436" s="10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41576.834513888891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13">
        <v>110000</v>
      </c>
      <c r="E437" s="13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 t="shared" si="36"/>
        <v>2.7272727272727273E-5</v>
      </c>
      <c r="P437" s="10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41500.747453703705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13">
        <v>1000</v>
      </c>
      <c r="E438" s="13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 t="shared" si="36"/>
        <v>0</v>
      </c>
      <c r="P438" s="10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41456.36241898148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13">
        <v>7000</v>
      </c>
      <c r="E439" s="13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 t="shared" si="36"/>
        <v>0</v>
      </c>
      <c r="P439" s="10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42591.31858796296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13">
        <v>20000</v>
      </c>
      <c r="E440" s="13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 t="shared" si="36"/>
        <v>9.3799999999999994E-2</v>
      </c>
      <c r="P440" s="1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42296.261087962965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13">
        <v>450</v>
      </c>
      <c r="E441" s="13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 t="shared" si="36"/>
        <v>0</v>
      </c>
      <c r="P441" s="10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41919.761782407404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13">
        <v>5000</v>
      </c>
      <c r="E442" s="13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 t="shared" si="36"/>
        <v>1E-3</v>
      </c>
      <c r="P442" s="10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42423.985567129625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13">
        <v>400</v>
      </c>
      <c r="E443" s="1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 t="shared" si="36"/>
        <v>0</v>
      </c>
      <c r="P443" s="10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41550.793935185182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13">
        <v>17000</v>
      </c>
      <c r="E444" s="13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 t="shared" si="36"/>
        <v>0.39358823529411763</v>
      </c>
      <c r="P444" s="10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42024.888692129629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13">
        <v>10000</v>
      </c>
      <c r="E445" s="13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 t="shared" si="36"/>
        <v>1E-3</v>
      </c>
      <c r="P445" s="10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41650.015057870369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13">
        <v>1000</v>
      </c>
      <c r="E446" s="13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 t="shared" si="36"/>
        <v>0.05</v>
      </c>
      <c r="P446" s="10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40894.906956018516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13">
        <v>60000</v>
      </c>
      <c r="E447" s="13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 t="shared" si="36"/>
        <v>3.3333333333333335E-5</v>
      </c>
      <c r="P447" s="10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42130.335358796292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13">
        <v>10500</v>
      </c>
      <c r="E448" s="13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 t="shared" si="36"/>
        <v>7.2952380952380949E-2</v>
      </c>
      <c r="P448" s="10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42037.083564814813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13">
        <v>30000</v>
      </c>
      <c r="E449" s="13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 t="shared" si="36"/>
        <v>1.6666666666666666E-4</v>
      </c>
      <c r="P449" s="10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41331.555127314816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13">
        <v>2500</v>
      </c>
      <c r="E450" s="13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 t="shared" si="36"/>
        <v>3.2804E-2</v>
      </c>
      <c r="P450" s="1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41753.758043981477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13">
        <v>2000</v>
      </c>
      <c r="E451" s="13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 t="shared" ref="O451:O514" si="42">E451/D451</f>
        <v>2.2499999999999999E-2</v>
      </c>
      <c r="P451" s="10">
        <f t="shared" ref="P451:P514" si="43">E451/L451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2">
        <f t="shared" ref="S451:S514" si="46">(((J451/60)/60)/24)+DATE(1970,1,1)</f>
        <v>41534.568113425928</v>
      </c>
      <c r="T451" s="12">
        <f t="shared" ref="T451:T514" si="47">(((J451/60)/60)/24)+DATE(1970,1,1)</f>
        <v>41534.568113425928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13">
        <v>50000</v>
      </c>
      <c r="E452" s="13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 t="shared" si="42"/>
        <v>7.92E-3</v>
      </c>
      <c r="P452" s="10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41654.946759259255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13">
        <v>20000</v>
      </c>
      <c r="E453" s="1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 t="shared" si="42"/>
        <v>0</v>
      </c>
      <c r="P453" s="10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41634.715173611112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13">
        <v>750</v>
      </c>
      <c r="E454" s="13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 t="shared" si="42"/>
        <v>0.64</v>
      </c>
      <c r="P454" s="10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42107.703877314809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13">
        <v>94875</v>
      </c>
      <c r="E455" s="13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 t="shared" si="42"/>
        <v>2.740447957839262E-4</v>
      </c>
      <c r="P455" s="10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42038.824988425928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13">
        <v>10000</v>
      </c>
      <c r="E456" s="13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 t="shared" si="42"/>
        <v>8.2000000000000007E-3</v>
      </c>
      <c r="P456" s="10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41938.717256944445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13">
        <v>65000</v>
      </c>
      <c r="E457" s="13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 t="shared" si="42"/>
        <v>6.9230769230769226E-4</v>
      </c>
      <c r="P457" s="10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40971.002569444441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13">
        <v>8888</v>
      </c>
      <c r="E458" s="13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 t="shared" si="42"/>
        <v>6.8631863186318634E-3</v>
      </c>
      <c r="P458" s="10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41547.694456018515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13">
        <v>20000</v>
      </c>
      <c r="E459" s="13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 t="shared" si="42"/>
        <v>0</v>
      </c>
      <c r="P459" s="10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41837.767500000002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13">
        <v>10000</v>
      </c>
      <c r="E460" s="13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 t="shared" si="42"/>
        <v>8.2100000000000006E-2</v>
      </c>
      <c r="P460" s="1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41378.69976851852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13">
        <v>39000</v>
      </c>
      <c r="E461" s="13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 t="shared" si="42"/>
        <v>6.4102564102564103E-4</v>
      </c>
      <c r="P461" s="10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40800.6403587963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13">
        <v>8500</v>
      </c>
      <c r="E462" s="13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 t="shared" si="42"/>
        <v>2.9411764705882353E-3</v>
      </c>
      <c r="P462" s="10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41759.542534722219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13">
        <v>550</v>
      </c>
      <c r="E463" s="1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 t="shared" si="42"/>
        <v>0</v>
      </c>
      <c r="P463" s="10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41407.84684027778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13">
        <v>100000</v>
      </c>
      <c r="E464" s="13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 t="shared" si="42"/>
        <v>0</v>
      </c>
      <c r="P464" s="10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40705.126631944448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13">
        <v>55000</v>
      </c>
      <c r="E465" s="13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 t="shared" si="42"/>
        <v>2.2727272727272728E-2</v>
      </c>
      <c r="P465" s="10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40750.710104166668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13">
        <v>1010</v>
      </c>
      <c r="E466" s="13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 t="shared" si="42"/>
        <v>9.9009900990099011E-4</v>
      </c>
      <c r="P466" s="10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42488.848784722228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13">
        <v>512</v>
      </c>
      <c r="E467" s="13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 t="shared" si="42"/>
        <v>0.26953125</v>
      </c>
      <c r="P467" s="10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41801.120069444441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13">
        <v>10000</v>
      </c>
      <c r="E468" s="13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 t="shared" si="42"/>
        <v>7.6E-3</v>
      </c>
      <c r="P468" s="10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41129.942870370374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13">
        <v>20000</v>
      </c>
      <c r="E469" s="13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 t="shared" si="42"/>
        <v>0.21575</v>
      </c>
      <c r="P469" s="10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41135.679791666669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13">
        <v>7500</v>
      </c>
      <c r="E470" s="13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 t="shared" si="42"/>
        <v>0</v>
      </c>
      <c r="P470" s="1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41041.167627314811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13">
        <v>6000</v>
      </c>
      <c r="E471" s="13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 t="shared" si="42"/>
        <v>0</v>
      </c>
      <c r="P471" s="10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41827.989861111113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13">
        <v>5000</v>
      </c>
      <c r="E472" s="13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 t="shared" si="42"/>
        <v>1.0200000000000001E-2</v>
      </c>
      <c r="P472" s="10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41605.167696759258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13">
        <v>55000</v>
      </c>
      <c r="E473" s="1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 t="shared" si="42"/>
        <v>0.11892727272727273</v>
      </c>
      <c r="P473" s="10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41703.721979166665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13">
        <v>800</v>
      </c>
      <c r="E474" s="13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 t="shared" si="42"/>
        <v>0.17624999999999999</v>
      </c>
      <c r="P474" s="10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41844.922662037039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13">
        <v>30000</v>
      </c>
      <c r="E475" s="13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 t="shared" si="42"/>
        <v>2.87E-2</v>
      </c>
      <c r="P475" s="10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41869.698136574072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13">
        <v>3300</v>
      </c>
      <c r="E476" s="13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 t="shared" si="42"/>
        <v>3.0303030303030303E-4</v>
      </c>
      <c r="P476" s="10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42753.329039351855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13">
        <v>2000</v>
      </c>
      <c r="E477" s="13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 t="shared" si="42"/>
        <v>0</v>
      </c>
      <c r="P477" s="10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42100.086145833338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13">
        <v>220000</v>
      </c>
      <c r="E478" s="13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 t="shared" si="42"/>
        <v>2.2302681818181819E-2</v>
      </c>
      <c r="P478" s="10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41757.975011574075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13">
        <v>1500</v>
      </c>
      <c r="E479" s="13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 t="shared" si="42"/>
        <v>0</v>
      </c>
      <c r="P479" s="10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40987.83488425926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13">
        <v>10000</v>
      </c>
      <c r="E480" s="13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 t="shared" si="42"/>
        <v>0</v>
      </c>
      <c r="P480" s="1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42065.910983796297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13">
        <v>15000</v>
      </c>
      <c r="E481" s="13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 t="shared" si="42"/>
        <v>0.3256</v>
      </c>
      <c r="P481" s="10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41904.407812500001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13">
        <v>40000</v>
      </c>
      <c r="E482" s="13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 t="shared" si="42"/>
        <v>0.19409999999999999</v>
      </c>
      <c r="P482" s="10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41465.500173611108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13">
        <v>30000</v>
      </c>
      <c r="E483" s="1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 t="shared" si="42"/>
        <v>6.0999999999999999E-2</v>
      </c>
      <c r="P483" s="10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41162.672326388885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13">
        <v>10000</v>
      </c>
      <c r="E484" s="13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 t="shared" si="42"/>
        <v>1E-3</v>
      </c>
      <c r="P484" s="10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42447.896875000006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13">
        <v>15000</v>
      </c>
      <c r="E485" s="13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 t="shared" si="42"/>
        <v>0.502</v>
      </c>
      <c r="P485" s="10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41243.197592592594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13">
        <v>80000</v>
      </c>
      <c r="E486" s="13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 t="shared" si="42"/>
        <v>1.8625E-3</v>
      </c>
      <c r="P486" s="10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42272.93949074074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13">
        <v>37956</v>
      </c>
      <c r="E487" s="13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 t="shared" si="42"/>
        <v>0.21906971229845085</v>
      </c>
      <c r="P487" s="10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41381.50577546296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13">
        <v>550000</v>
      </c>
      <c r="E488" s="13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 t="shared" si="42"/>
        <v>9.0909090909090904E-5</v>
      </c>
      <c r="P488" s="10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41761.94258101852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13">
        <v>50000</v>
      </c>
      <c r="E489" s="13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 t="shared" si="42"/>
        <v>0</v>
      </c>
      <c r="P489" s="10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42669.594837962963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13">
        <v>12000</v>
      </c>
      <c r="E490" s="13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 t="shared" si="42"/>
        <v>0</v>
      </c>
      <c r="P490" s="1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42714.054398148146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13">
        <v>74997</v>
      </c>
      <c r="E491" s="13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 t="shared" si="42"/>
        <v>2.8667813379201833E-3</v>
      </c>
      <c r="P491" s="10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40882.481666666667</v>
      </c>
    </row>
    <row r="492" spans="1:20" x14ac:dyDescent="0.25">
      <c r="A492">
        <v>490</v>
      </c>
      <c r="B492" s="3" t="s">
        <v>491</v>
      </c>
      <c r="C492" s="3" t="s">
        <v>4600</v>
      </c>
      <c r="D492" s="13">
        <v>1000</v>
      </c>
      <c r="E492" s="13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 t="shared" si="42"/>
        <v>0</v>
      </c>
      <c r="P492" s="10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41113.968576388892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13">
        <v>10000</v>
      </c>
      <c r="E493" s="1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 t="shared" si="42"/>
        <v>0</v>
      </c>
      <c r="P493" s="10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42366.982627314821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13">
        <v>10000000</v>
      </c>
      <c r="E494" s="13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 t="shared" si="42"/>
        <v>0</v>
      </c>
      <c r="P494" s="10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42596.03506944445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13">
        <v>30000</v>
      </c>
      <c r="E495" s="13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 t="shared" si="42"/>
        <v>0</v>
      </c>
      <c r="P495" s="10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42114.726134259254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13">
        <v>20000</v>
      </c>
      <c r="E496" s="13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 t="shared" si="42"/>
        <v>1.5499999999999999E-3</v>
      </c>
      <c r="P496" s="10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41799.830613425926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13">
        <v>7000</v>
      </c>
      <c r="E497" s="13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 t="shared" si="42"/>
        <v>0</v>
      </c>
      <c r="P497" s="10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42171.827604166669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13">
        <v>60000</v>
      </c>
      <c r="E498" s="13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 t="shared" si="42"/>
        <v>1.6666666666666667E-5</v>
      </c>
      <c r="P498" s="10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41620.93141203704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13">
        <v>4480</v>
      </c>
      <c r="E499" s="13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 t="shared" si="42"/>
        <v>6.6964285714285711E-3</v>
      </c>
      <c r="P499" s="10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41945.037789351853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13">
        <v>65108</v>
      </c>
      <c r="E500" s="13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 t="shared" si="42"/>
        <v>4.5985132395404561E-2</v>
      </c>
      <c r="P500" s="1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40858.762141203704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13">
        <v>20000</v>
      </c>
      <c r="E501" s="13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 t="shared" si="42"/>
        <v>9.5500000000000002E-2</v>
      </c>
      <c r="P501" s="10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40043.895462962959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13">
        <v>6500</v>
      </c>
      <c r="E502" s="13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 t="shared" si="42"/>
        <v>3.307692307692308E-2</v>
      </c>
      <c r="P502" s="10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40247.886006944449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13">
        <v>10000</v>
      </c>
      <c r="E503" s="1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 t="shared" si="42"/>
        <v>0</v>
      </c>
      <c r="P503" s="10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40703.234386574077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13">
        <v>20000</v>
      </c>
      <c r="E504" s="13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 t="shared" si="42"/>
        <v>1.15E-2</v>
      </c>
      <c r="P504" s="10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40956.553530092591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13">
        <v>6500</v>
      </c>
      <c r="E505" s="13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 t="shared" si="42"/>
        <v>1.7538461538461537E-2</v>
      </c>
      <c r="P505" s="10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41991.526655092588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13">
        <v>24500</v>
      </c>
      <c r="E506" s="13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 t="shared" si="42"/>
        <v>1.3673469387755101E-2</v>
      </c>
      <c r="P506" s="10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40949.98364583333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13">
        <v>12000</v>
      </c>
      <c r="E507" s="13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 t="shared" si="42"/>
        <v>4.3333333333333331E-3</v>
      </c>
      <c r="P507" s="10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42318.098217592589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13">
        <v>200000</v>
      </c>
      <c r="E508" s="13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 t="shared" si="42"/>
        <v>1.25E-3</v>
      </c>
      <c r="P508" s="10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41466.552314814813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13">
        <v>20000</v>
      </c>
      <c r="E509" s="13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 t="shared" si="42"/>
        <v>3.2000000000000001E-2</v>
      </c>
      <c r="P509" s="10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41156.958993055552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13">
        <v>50000</v>
      </c>
      <c r="E510" s="13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 t="shared" si="42"/>
        <v>8.0000000000000002E-3</v>
      </c>
      <c r="P510" s="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40995.024317129632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13">
        <v>5000</v>
      </c>
      <c r="E511" s="13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 t="shared" si="42"/>
        <v>2E-3</v>
      </c>
      <c r="P511" s="10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42153.631597222222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13">
        <v>14000</v>
      </c>
      <c r="E512" s="13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 t="shared" si="42"/>
        <v>0</v>
      </c>
      <c r="P512" s="10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42400.176377314812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13">
        <v>5000</v>
      </c>
      <c r="E513" s="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 t="shared" si="42"/>
        <v>0.03</v>
      </c>
      <c r="P513" s="10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41340.303032407406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13">
        <v>8000</v>
      </c>
      <c r="E514" s="13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 t="shared" si="42"/>
        <v>1.3749999999999999E-3</v>
      </c>
      <c r="P514" s="10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42649.742210648154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13">
        <v>50000</v>
      </c>
      <c r="E515" s="13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 t="shared" ref="O515:O578" si="48">E515/D515</f>
        <v>0.13924</v>
      </c>
      <c r="P515" s="10">
        <f t="shared" ref="P515:P578" si="49">E515/L515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2">
        <f t="shared" ref="S515:S578" si="52">(((J515/60)/60)/24)+DATE(1970,1,1)</f>
        <v>42552.653993055559</v>
      </c>
      <c r="T515" s="12">
        <f t="shared" ref="T515:T578" si="53">(((J515/60)/60)/24)+DATE(1970,1,1)</f>
        <v>42552.653993055559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13">
        <v>1500</v>
      </c>
      <c r="E516" s="13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 t="shared" si="48"/>
        <v>3.3333333333333333E-2</v>
      </c>
      <c r="P516" s="10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41830.613969907405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13">
        <v>97000</v>
      </c>
      <c r="E517" s="13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 t="shared" si="48"/>
        <v>0.25413402061855672</v>
      </c>
      <c r="P517" s="10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42327.490752314814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13">
        <v>5000</v>
      </c>
      <c r="E518" s="13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 t="shared" si="48"/>
        <v>0</v>
      </c>
      <c r="P518" s="10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42091.778703703705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13">
        <v>15000</v>
      </c>
      <c r="E519" s="13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 t="shared" si="48"/>
        <v>1.3666666666666667E-2</v>
      </c>
      <c r="P519" s="10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42738.615289351852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13">
        <v>7175</v>
      </c>
      <c r="E520" s="13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 t="shared" si="48"/>
        <v>0</v>
      </c>
      <c r="P520" s="1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42223.616018518514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13">
        <v>12001</v>
      </c>
      <c r="E521" s="13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 t="shared" si="48"/>
        <v>0.22881426547787684</v>
      </c>
      <c r="P521" s="10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41218.391446759262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13">
        <v>5000</v>
      </c>
      <c r="E522" s="13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 t="shared" si="48"/>
        <v>1.0209999999999999</v>
      </c>
      <c r="P522" s="10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42318.702094907407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13">
        <v>5000</v>
      </c>
      <c r="E523" s="1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 t="shared" si="48"/>
        <v>1.0464</v>
      </c>
      <c r="P523" s="10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42646.092812499999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13">
        <v>3000</v>
      </c>
      <c r="E524" s="13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 t="shared" si="48"/>
        <v>1.1466666666666667</v>
      </c>
      <c r="P524" s="10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42430.040798611109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13">
        <v>5000</v>
      </c>
      <c r="E525" s="13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 t="shared" si="48"/>
        <v>1.206</v>
      </c>
      <c r="P525" s="10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42238.13282407407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13">
        <v>3500</v>
      </c>
      <c r="E526" s="13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 t="shared" si="48"/>
        <v>1.0867285714285715</v>
      </c>
      <c r="P526" s="10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42492.717233796298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13">
        <v>12000</v>
      </c>
      <c r="E527" s="13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 t="shared" si="48"/>
        <v>1</v>
      </c>
      <c r="P527" s="10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41850.400937500002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13">
        <v>1500</v>
      </c>
      <c r="E528" s="13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 t="shared" si="48"/>
        <v>1.1399999999999999</v>
      </c>
      <c r="P528" s="10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42192.591944444444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13">
        <v>10000</v>
      </c>
      <c r="E529" s="13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 t="shared" si="48"/>
        <v>1.0085</v>
      </c>
      <c r="P529" s="10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42753.205625000002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13">
        <v>1150</v>
      </c>
      <c r="E530" s="13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 t="shared" si="48"/>
        <v>1.1565217391304348</v>
      </c>
      <c r="P530" s="1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42155.920219907406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13">
        <v>1200</v>
      </c>
      <c r="E531" s="13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 t="shared" si="48"/>
        <v>1.3041666666666667</v>
      </c>
      <c r="P531" s="10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42725.031180555554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13">
        <v>3405</v>
      </c>
      <c r="E532" s="13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 t="shared" si="48"/>
        <v>1.0778267254038179</v>
      </c>
      <c r="P532" s="10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42157.591064814813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13">
        <v>4000</v>
      </c>
      <c r="E533" s="1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 t="shared" si="48"/>
        <v>1</v>
      </c>
      <c r="P533" s="10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42676.065150462964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13">
        <v>10000</v>
      </c>
      <c r="E534" s="13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 t="shared" si="48"/>
        <v>1.2324999999999999</v>
      </c>
      <c r="P534" s="10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42473.007037037038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13">
        <v>2000</v>
      </c>
      <c r="E535" s="13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 t="shared" si="48"/>
        <v>1.002</v>
      </c>
      <c r="P535" s="10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42482.43478009259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13">
        <v>15000</v>
      </c>
      <c r="E536" s="13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 t="shared" si="48"/>
        <v>1.0466666666666666</v>
      </c>
      <c r="P536" s="10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42270.810995370368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13">
        <v>2000</v>
      </c>
      <c r="E537" s="13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 t="shared" si="48"/>
        <v>1.0249999999999999</v>
      </c>
      <c r="P537" s="10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42711.545196759253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13">
        <v>3300</v>
      </c>
      <c r="E538" s="13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 t="shared" si="48"/>
        <v>1.1825757575757576</v>
      </c>
      <c r="P538" s="10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42179.344988425932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13">
        <v>2000</v>
      </c>
      <c r="E539" s="13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 t="shared" si="48"/>
        <v>1.2050000000000001</v>
      </c>
      <c r="P539" s="10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42282.768414351856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13">
        <v>5000</v>
      </c>
      <c r="E540" s="13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 t="shared" si="48"/>
        <v>3.0242</v>
      </c>
      <c r="P540" s="1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42473.794710648144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13">
        <v>500</v>
      </c>
      <c r="E541" s="13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 t="shared" si="48"/>
        <v>1.00644</v>
      </c>
      <c r="P541" s="10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42535.049849537041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13">
        <v>15000</v>
      </c>
      <c r="E542" s="13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 t="shared" si="48"/>
        <v>6.666666666666667E-5</v>
      </c>
      <c r="P542" s="10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42009.817199074074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13">
        <v>4500</v>
      </c>
      <c r="E543" s="1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 t="shared" si="48"/>
        <v>5.5555555555555558E-3</v>
      </c>
      <c r="P543" s="10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42276.046689814815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13">
        <v>250000</v>
      </c>
      <c r="E544" s="13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 t="shared" si="48"/>
        <v>3.9999999999999998E-6</v>
      </c>
      <c r="P544" s="10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42433.737453703703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13">
        <v>22000</v>
      </c>
      <c r="E545" s="13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 t="shared" si="48"/>
        <v>3.1818181818181819E-3</v>
      </c>
      <c r="P545" s="10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41914.092152777775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13">
        <v>500</v>
      </c>
      <c r="E546" s="13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 t="shared" si="48"/>
        <v>1.2E-2</v>
      </c>
      <c r="P546" s="10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42525.656944444447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13">
        <v>50000</v>
      </c>
      <c r="E547" s="13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 t="shared" si="48"/>
        <v>0.27383999999999997</v>
      </c>
      <c r="P547" s="10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42283.592465277776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13">
        <v>60000</v>
      </c>
      <c r="E548" s="13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 t="shared" si="48"/>
        <v>8.6666666666666663E-4</v>
      </c>
      <c r="P548" s="10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42249.667997685188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13">
        <v>7500</v>
      </c>
      <c r="E549" s="13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 t="shared" si="48"/>
        <v>0</v>
      </c>
      <c r="P549" s="10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42380.696342592593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13">
        <v>10000</v>
      </c>
      <c r="E550" s="13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 t="shared" si="48"/>
        <v>8.9999999999999998E-4</v>
      </c>
      <c r="P550" s="10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42276.903333333335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13">
        <v>2500</v>
      </c>
      <c r="E551" s="13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 t="shared" si="48"/>
        <v>2.7199999999999998E-2</v>
      </c>
      <c r="P551" s="10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42163.636828703704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13">
        <v>5000</v>
      </c>
      <c r="E552" s="13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 t="shared" si="48"/>
        <v>7.0000000000000001E-3</v>
      </c>
      <c r="P552" s="10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42753.678761574076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13">
        <v>75000</v>
      </c>
      <c r="E553" s="1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 t="shared" si="48"/>
        <v>5.0413333333333331E-2</v>
      </c>
      <c r="P553" s="10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42173.275740740741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13">
        <v>45000</v>
      </c>
      <c r="E554" s="13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 t="shared" si="48"/>
        <v>0</v>
      </c>
      <c r="P554" s="10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42318.616851851853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13">
        <v>25000</v>
      </c>
      <c r="E555" s="13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 t="shared" si="48"/>
        <v>4.9199999999999999E-3</v>
      </c>
      <c r="P555" s="10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41927.71980324074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13">
        <v>3870</v>
      </c>
      <c r="E556" s="13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 t="shared" si="48"/>
        <v>0.36589147286821705</v>
      </c>
      <c r="P556" s="10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41901.684861111113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13">
        <v>7500</v>
      </c>
      <c r="E557" s="13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 t="shared" si="48"/>
        <v>0</v>
      </c>
      <c r="P557" s="10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42503.353506944448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13">
        <v>8000</v>
      </c>
      <c r="E558" s="13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 t="shared" si="48"/>
        <v>2.5000000000000001E-2</v>
      </c>
      <c r="P558" s="10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42345.860150462962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13">
        <v>150000</v>
      </c>
      <c r="E559" s="13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 t="shared" si="48"/>
        <v>9.1066666666666674E-3</v>
      </c>
      <c r="P559" s="10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42676.942164351851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13">
        <v>750</v>
      </c>
      <c r="E560" s="13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 t="shared" si="48"/>
        <v>0</v>
      </c>
      <c r="P560" s="1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42057.883159722223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13">
        <v>240000</v>
      </c>
      <c r="E561" s="13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 t="shared" si="48"/>
        <v>2.0833333333333335E-4</v>
      </c>
      <c r="P561" s="10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42321.283101851848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13">
        <v>100000</v>
      </c>
      <c r="E562" s="13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 t="shared" si="48"/>
        <v>1.2E-4</v>
      </c>
      <c r="P562" s="10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41960.771354166667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13">
        <v>15000</v>
      </c>
      <c r="E563" s="1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 t="shared" si="48"/>
        <v>3.6666666666666666E-3</v>
      </c>
      <c r="P563" s="10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42268.658715277779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13">
        <v>50000</v>
      </c>
      <c r="E564" s="13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 t="shared" si="48"/>
        <v>0</v>
      </c>
      <c r="P564" s="10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42692.389062500006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13">
        <v>75000</v>
      </c>
      <c r="E565" s="13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 t="shared" si="48"/>
        <v>9.0666666666666662E-4</v>
      </c>
      <c r="P565" s="10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42022.069988425923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13">
        <v>18000</v>
      </c>
      <c r="E566" s="13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 t="shared" si="48"/>
        <v>5.5555555555555558E-5</v>
      </c>
      <c r="P566" s="10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42411.942997685182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13">
        <v>25000</v>
      </c>
      <c r="E567" s="13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 t="shared" si="48"/>
        <v>0</v>
      </c>
      <c r="P567" s="10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42165.785289351858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13">
        <v>5000</v>
      </c>
      <c r="E568" s="13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 t="shared" si="48"/>
        <v>2.0000000000000001E-4</v>
      </c>
      <c r="P568" s="10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42535.68440972222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13">
        <v>10000</v>
      </c>
      <c r="E569" s="13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 t="shared" si="48"/>
        <v>0</v>
      </c>
      <c r="P569" s="10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41975.842523148152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13">
        <v>24500</v>
      </c>
      <c r="E570" s="13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 t="shared" si="48"/>
        <v>0.01</v>
      </c>
      <c r="P570" s="10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42348.9215625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13">
        <v>2500</v>
      </c>
      <c r="E571" s="13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 t="shared" si="48"/>
        <v>8.0000000000000002E-3</v>
      </c>
      <c r="P571" s="10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42340.847361111111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13">
        <v>85000</v>
      </c>
      <c r="E572" s="13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 t="shared" si="48"/>
        <v>1.6705882352941177E-3</v>
      </c>
      <c r="P572" s="10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42388.798252314817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13">
        <v>25000</v>
      </c>
      <c r="E573" s="1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 t="shared" si="48"/>
        <v>4.2399999999999998E-3</v>
      </c>
      <c r="P573" s="10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42192.816238425927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13">
        <v>2500</v>
      </c>
      <c r="E574" s="13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 t="shared" si="48"/>
        <v>0</v>
      </c>
      <c r="P574" s="10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42282.71629629629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13">
        <v>88888</v>
      </c>
      <c r="E575" s="13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 t="shared" si="48"/>
        <v>3.892538925389254E-3</v>
      </c>
      <c r="P575" s="10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41963.050127314811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13">
        <v>11180</v>
      </c>
      <c r="E576" s="13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 t="shared" si="48"/>
        <v>7.1556350626118068E-3</v>
      </c>
      <c r="P576" s="10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42632.443368055552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13">
        <v>60000</v>
      </c>
      <c r="E577" s="13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 t="shared" si="48"/>
        <v>4.3166666666666666E-3</v>
      </c>
      <c r="P577" s="10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42138.692627314813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13">
        <v>80000</v>
      </c>
      <c r="E578" s="13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 t="shared" si="48"/>
        <v>1.2500000000000001E-5</v>
      </c>
      <c r="P578" s="10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42031.471666666665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13">
        <v>5000</v>
      </c>
      <c r="E579" s="13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 t="shared" ref="O579:O642" si="54">E579/D579</f>
        <v>2E-3</v>
      </c>
      <c r="P579" s="10">
        <f t="shared" ref="P579:P642" si="55">E579/L579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2">
        <f t="shared" ref="S579:S642" si="58">(((J579/60)/60)/24)+DATE(1970,1,1)</f>
        <v>42450.589143518519</v>
      </c>
      <c r="T579" s="12">
        <f t="shared" ref="T579:T642" si="59">(((J579/60)/60)/24)+DATE(1970,1,1)</f>
        <v>42450.589143518519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13">
        <v>125000</v>
      </c>
      <c r="E580" s="13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 t="shared" si="54"/>
        <v>1.12E-4</v>
      </c>
      <c r="P580" s="10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42230.578622685185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13">
        <v>12000</v>
      </c>
      <c r="E581" s="13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 t="shared" si="54"/>
        <v>1.4583333333333334E-2</v>
      </c>
      <c r="P581" s="10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41968.852118055554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13">
        <v>3000</v>
      </c>
      <c r="E582" s="13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 t="shared" si="54"/>
        <v>3.3333333333333332E-4</v>
      </c>
      <c r="P582" s="10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42605.908182870371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13">
        <v>400</v>
      </c>
      <c r="E583" s="1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 t="shared" si="54"/>
        <v>0</v>
      </c>
      <c r="P583" s="10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42188.012777777782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13">
        <v>100000</v>
      </c>
      <c r="E584" s="13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 t="shared" si="54"/>
        <v>0</v>
      </c>
      <c r="P584" s="10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42055.739803240736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13">
        <v>9000</v>
      </c>
      <c r="E585" s="13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 t="shared" si="54"/>
        <v>1.1111111111111112E-4</v>
      </c>
      <c r="P585" s="10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42052.93850694444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13">
        <v>1000</v>
      </c>
      <c r="E586" s="13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 t="shared" si="54"/>
        <v>0.01</v>
      </c>
      <c r="P586" s="10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42049.716620370367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13">
        <v>9000</v>
      </c>
      <c r="E587" s="13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 t="shared" si="54"/>
        <v>0</v>
      </c>
      <c r="P587" s="10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42283.3909375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13">
        <v>10000</v>
      </c>
      <c r="E588" s="13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 t="shared" si="54"/>
        <v>5.5999999999999999E-3</v>
      </c>
      <c r="P588" s="10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42020.854247685187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13">
        <v>30000</v>
      </c>
      <c r="E589" s="13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 t="shared" si="54"/>
        <v>9.0833333333333335E-2</v>
      </c>
      <c r="P589" s="10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42080.757326388892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13">
        <v>9000</v>
      </c>
      <c r="E590" s="13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 t="shared" si="54"/>
        <v>3.3444444444444443E-2</v>
      </c>
      <c r="P590" s="10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42631.769513888896</v>
      </c>
    </row>
    <row r="591" spans="1:20" x14ac:dyDescent="0.25">
      <c r="A591">
        <v>589</v>
      </c>
      <c r="B591" s="3" t="s">
        <v>590</v>
      </c>
      <c r="C591" s="3" t="s">
        <v>4699</v>
      </c>
      <c r="D591" s="13">
        <v>7500</v>
      </c>
      <c r="E591" s="13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 t="shared" si="54"/>
        <v>1.3333333333333334E-4</v>
      </c>
      <c r="P591" s="10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42178.614571759259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13">
        <v>5000</v>
      </c>
      <c r="E592" s="13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 t="shared" si="54"/>
        <v>4.4600000000000001E-2</v>
      </c>
      <c r="P592" s="10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42377.554756944446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13">
        <v>100000</v>
      </c>
      <c r="E593" s="1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 t="shared" si="54"/>
        <v>6.0999999999999997E-4</v>
      </c>
      <c r="P593" s="10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42177.543171296296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13">
        <v>7500</v>
      </c>
      <c r="E594" s="13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 t="shared" si="54"/>
        <v>3.3333333333333333E-2</v>
      </c>
      <c r="P594" s="10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41946.232175925928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13">
        <v>500</v>
      </c>
      <c r="E595" s="13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 t="shared" si="54"/>
        <v>0.23</v>
      </c>
      <c r="P595" s="10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42070.677604166667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13">
        <v>25000</v>
      </c>
      <c r="E596" s="13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 t="shared" si="54"/>
        <v>1.0399999999999999E-3</v>
      </c>
      <c r="P596" s="10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42446.780162037037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13">
        <v>100000</v>
      </c>
      <c r="E597" s="13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 t="shared" si="54"/>
        <v>4.2599999999999999E-3</v>
      </c>
      <c r="P597" s="10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42083.069884259254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13">
        <v>20000</v>
      </c>
      <c r="E598" s="13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 t="shared" si="54"/>
        <v>2.9999999999999997E-4</v>
      </c>
      <c r="P598" s="10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42646.896898148145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13">
        <v>7500</v>
      </c>
      <c r="E599" s="13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 t="shared" si="54"/>
        <v>2.6666666666666666E-3</v>
      </c>
      <c r="P599" s="10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42545.705266203702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13">
        <v>2500</v>
      </c>
      <c r="E600" s="13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 t="shared" si="54"/>
        <v>0.34</v>
      </c>
      <c r="P600" s="1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41948.00209490741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13">
        <v>50000</v>
      </c>
      <c r="E601" s="13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 t="shared" si="54"/>
        <v>6.2E-4</v>
      </c>
      <c r="P601" s="10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42047.812523148154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13">
        <v>5000</v>
      </c>
      <c r="E602" s="13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 t="shared" si="54"/>
        <v>0.02</v>
      </c>
      <c r="P602" s="10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42073.798171296294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13">
        <v>10000</v>
      </c>
      <c r="E603" s="1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 t="shared" si="54"/>
        <v>1.4E-2</v>
      </c>
      <c r="P603" s="10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41969.858090277776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13">
        <v>70000</v>
      </c>
      <c r="E604" s="13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 t="shared" si="54"/>
        <v>0</v>
      </c>
      <c r="P604" s="10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42143.79415509259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13">
        <v>15000</v>
      </c>
      <c r="E605" s="13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 t="shared" si="54"/>
        <v>3.9334666666666664E-2</v>
      </c>
      <c r="P605" s="10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41835.639155092591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13">
        <v>1500</v>
      </c>
      <c r="E606" s="13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 t="shared" si="54"/>
        <v>0</v>
      </c>
      <c r="P606" s="10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41849.035370370373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13">
        <v>5000</v>
      </c>
      <c r="E607" s="13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 t="shared" si="54"/>
        <v>2.6200000000000001E-2</v>
      </c>
      <c r="P607" s="10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42194.357731481476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13">
        <v>5000</v>
      </c>
      <c r="E608" s="13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 t="shared" si="54"/>
        <v>2E-3</v>
      </c>
      <c r="P608" s="10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42102.650567129633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13">
        <v>250</v>
      </c>
      <c r="E609" s="13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 t="shared" si="54"/>
        <v>0</v>
      </c>
      <c r="P609" s="10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42300.825648148151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13">
        <v>150000</v>
      </c>
      <c r="E610" s="13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 t="shared" si="54"/>
        <v>9.7400000000000004E-3</v>
      </c>
      <c r="P610" s="10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42140.921064814815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13">
        <v>780</v>
      </c>
      <c r="E611" s="13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 t="shared" si="54"/>
        <v>6.41025641025641E-3</v>
      </c>
      <c r="P611" s="10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42307.034074074079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13">
        <v>13803</v>
      </c>
      <c r="E612" s="13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 t="shared" si="54"/>
        <v>0</v>
      </c>
      <c r="P612" s="10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42086.83085648148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13">
        <v>80000</v>
      </c>
      <c r="E613" s="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 t="shared" si="54"/>
        <v>0</v>
      </c>
      <c r="P613" s="10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42328.560613425929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13">
        <v>10000</v>
      </c>
      <c r="E614" s="13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 t="shared" si="54"/>
        <v>0</v>
      </c>
      <c r="P614" s="10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42585.031782407401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13">
        <v>60000</v>
      </c>
      <c r="E615" s="13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 t="shared" si="54"/>
        <v>0.21363333333333334</v>
      </c>
      <c r="P615" s="10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42247.496759259258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13">
        <v>10000</v>
      </c>
      <c r="E616" s="13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 t="shared" si="54"/>
        <v>0</v>
      </c>
      <c r="P616" s="10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42515.061805555553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13">
        <v>515</v>
      </c>
      <c r="E617" s="13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 t="shared" si="54"/>
        <v>0</v>
      </c>
      <c r="P617" s="10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42242.122210648144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13">
        <v>5000</v>
      </c>
      <c r="E618" s="13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 t="shared" si="54"/>
        <v>0</v>
      </c>
      <c r="P618" s="10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42761.376238425932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13">
        <v>2000</v>
      </c>
      <c r="E619" s="13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 t="shared" si="54"/>
        <v>0.03</v>
      </c>
      <c r="P619" s="10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42087.343090277776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13">
        <v>400</v>
      </c>
      <c r="E620" s="13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 t="shared" si="54"/>
        <v>0</v>
      </c>
      <c r="P620" s="1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42317.810219907406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13">
        <v>2500000</v>
      </c>
      <c r="E621" s="13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 t="shared" si="54"/>
        <v>3.9999999999999998E-7</v>
      </c>
      <c r="P621" s="10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41908.650347222225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13">
        <v>30000</v>
      </c>
      <c r="E622" s="13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 t="shared" si="54"/>
        <v>0.01</v>
      </c>
      <c r="P622" s="10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41831.716874999998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13">
        <v>25000</v>
      </c>
      <c r="E623" s="1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 t="shared" si="54"/>
        <v>1.044E-2</v>
      </c>
      <c r="P623" s="10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42528.987696759257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13">
        <v>6000</v>
      </c>
      <c r="E624" s="13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 t="shared" si="54"/>
        <v>5.6833333333333333E-2</v>
      </c>
      <c r="P624" s="10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42532.774745370371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13">
        <v>75000</v>
      </c>
      <c r="E625" s="13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 t="shared" si="54"/>
        <v>0</v>
      </c>
      <c r="P625" s="10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42122.009224537032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13">
        <v>5000</v>
      </c>
      <c r="E626" s="13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 t="shared" si="54"/>
        <v>0</v>
      </c>
      <c r="P626" s="10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42108.988900462966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13">
        <v>25000</v>
      </c>
      <c r="E627" s="13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 t="shared" si="54"/>
        <v>0</v>
      </c>
      <c r="P627" s="10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42790.895567129628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13">
        <v>25000</v>
      </c>
      <c r="E628" s="13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 t="shared" si="54"/>
        <v>0.17380000000000001</v>
      </c>
      <c r="P628" s="10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42198.559479166666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13">
        <v>450000</v>
      </c>
      <c r="E629" s="13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 t="shared" si="54"/>
        <v>2.0000000000000001E-4</v>
      </c>
      <c r="P629" s="10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42384.306840277779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13">
        <v>5000</v>
      </c>
      <c r="E630" s="13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 t="shared" si="54"/>
        <v>0</v>
      </c>
      <c r="P630" s="1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41803.692789351851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13">
        <v>200000</v>
      </c>
      <c r="E631" s="13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 t="shared" si="54"/>
        <v>1.75E-3</v>
      </c>
      <c r="P631" s="10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42474.637824074074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13">
        <v>11999</v>
      </c>
      <c r="E632" s="13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 t="shared" si="54"/>
        <v>8.3340278356529708E-4</v>
      </c>
      <c r="P632" s="10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42223.619456018518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13">
        <v>50000</v>
      </c>
      <c r="E633" s="1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 t="shared" si="54"/>
        <v>1.38E-2</v>
      </c>
      <c r="P633" s="10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42489.772326388891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13">
        <v>20000</v>
      </c>
      <c r="E634" s="13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 t="shared" si="54"/>
        <v>0</v>
      </c>
      <c r="P634" s="10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42303.659317129626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13">
        <v>10000</v>
      </c>
      <c r="E635" s="13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 t="shared" si="54"/>
        <v>0.1245</v>
      </c>
      <c r="P635" s="10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42507.29932870371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13">
        <v>5000</v>
      </c>
      <c r="E636" s="13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 t="shared" si="54"/>
        <v>2.0000000000000001E-4</v>
      </c>
      <c r="P636" s="10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42031.928576388891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13">
        <v>25000</v>
      </c>
      <c r="E637" s="13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 t="shared" si="54"/>
        <v>8.0000000000000007E-5</v>
      </c>
      <c r="P637" s="10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42076.092152777783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13">
        <v>2000</v>
      </c>
      <c r="E638" s="13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 t="shared" si="54"/>
        <v>2E-3</v>
      </c>
      <c r="P638" s="10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42131.455439814818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13">
        <v>100000</v>
      </c>
      <c r="E639" s="13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 t="shared" si="54"/>
        <v>0</v>
      </c>
      <c r="P639" s="10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42762.962013888886</v>
      </c>
    </row>
    <row r="640" spans="1:20" x14ac:dyDescent="0.25">
      <c r="A640">
        <v>638</v>
      </c>
      <c r="B640" s="3" t="s">
        <v>639</v>
      </c>
      <c r="C640" s="3" t="s">
        <v>4748</v>
      </c>
      <c r="D640" s="13">
        <v>200000</v>
      </c>
      <c r="E640" s="13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 t="shared" si="54"/>
        <v>9.0000000000000006E-5</v>
      </c>
      <c r="P640" s="10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42759.593310185184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13">
        <v>1000000</v>
      </c>
      <c r="E641" s="13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 t="shared" si="54"/>
        <v>9.9999999999999995E-7</v>
      </c>
      <c r="P641" s="10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41865.583275462966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13">
        <v>70</v>
      </c>
      <c r="E642" s="13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 t="shared" si="54"/>
        <v>1.4428571428571428</v>
      </c>
      <c r="P642" s="10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42683.420312500006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13">
        <v>40000</v>
      </c>
      <c r="E643" s="1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 t="shared" ref="O643:O706" si="60">E643/D643</f>
        <v>1.1916249999999999</v>
      </c>
      <c r="P643" s="10">
        <f t="shared" ref="P643:P706" si="61">E643/L643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2">
        <f t="shared" ref="S643:S706" si="64">(((J643/60)/60)/24)+DATE(1970,1,1)</f>
        <v>42199.57</v>
      </c>
      <c r="T643" s="12">
        <f t="shared" ref="T643:T706" si="65">(((J643/60)/60)/24)+DATE(1970,1,1)</f>
        <v>42199.57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13">
        <v>20000</v>
      </c>
      <c r="E644" s="13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 t="shared" si="60"/>
        <v>14.604850000000001</v>
      </c>
      <c r="P644" s="10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42199.651319444441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13">
        <v>25000</v>
      </c>
      <c r="E645" s="13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 t="shared" si="60"/>
        <v>1.0580799999999999</v>
      </c>
      <c r="P645" s="10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42100.642071759255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13">
        <v>25000</v>
      </c>
      <c r="E646" s="13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 t="shared" si="60"/>
        <v>3.0011791999999997</v>
      </c>
      <c r="P646" s="10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41898.665960648148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13">
        <v>2000</v>
      </c>
      <c r="E647" s="13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 t="shared" si="60"/>
        <v>2.7869999999999999</v>
      </c>
      <c r="P647" s="10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42564.026319444441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13">
        <v>800</v>
      </c>
      <c r="E648" s="13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 t="shared" si="60"/>
        <v>1.3187625000000001</v>
      </c>
      <c r="P648" s="10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41832.852627314816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13">
        <v>2000</v>
      </c>
      <c r="E649" s="13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 t="shared" si="60"/>
        <v>1.0705</v>
      </c>
      <c r="P649" s="10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42416.767928240741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13">
        <v>35000</v>
      </c>
      <c r="E650" s="13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 t="shared" si="60"/>
        <v>1.2682285714285715</v>
      </c>
      <c r="P650" s="1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41891.693379629629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13">
        <v>2500</v>
      </c>
      <c r="E651" s="13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 t="shared" si="60"/>
        <v>1.3996</v>
      </c>
      <c r="P651" s="10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41877.912187499998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13">
        <v>1500</v>
      </c>
      <c r="E652" s="13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 t="shared" si="60"/>
        <v>1.1240000000000001</v>
      </c>
      <c r="P652" s="10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41932.036851851852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13">
        <v>25000</v>
      </c>
      <c r="E653" s="1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 t="shared" si="60"/>
        <v>1.00528</v>
      </c>
      <c r="P653" s="10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41956.017488425925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13">
        <v>3000</v>
      </c>
      <c r="E654" s="13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 t="shared" si="60"/>
        <v>1.0046666666666666</v>
      </c>
      <c r="P654" s="10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42675.690393518518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13">
        <v>75000</v>
      </c>
      <c r="E655" s="13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 t="shared" si="60"/>
        <v>1.4144600000000001</v>
      </c>
      <c r="P655" s="10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42199.618518518517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13">
        <v>12000</v>
      </c>
      <c r="E656" s="13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 t="shared" si="60"/>
        <v>2.6729166666666666</v>
      </c>
      <c r="P656" s="10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42163.957326388889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13">
        <v>8000</v>
      </c>
      <c r="E657" s="13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 t="shared" si="60"/>
        <v>1.4688749999999999</v>
      </c>
      <c r="P657" s="10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42045.957314814819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13">
        <v>5000</v>
      </c>
      <c r="E658" s="13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 t="shared" si="60"/>
        <v>2.1356000000000002</v>
      </c>
      <c r="P658" s="10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42417.804618055554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13">
        <v>15000</v>
      </c>
      <c r="E659" s="13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 t="shared" si="60"/>
        <v>1.2569999999999999</v>
      </c>
      <c r="P659" s="10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42331.84574074074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13">
        <v>28888</v>
      </c>
      <c r="E660" s="13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 t="shared" si="60"/>
        <v>1.0446206037108834</v>
      </c>
      <c r="P660" s="1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42179.160752314812</v>
      </c>
    </row>
    <row r="661" spans="1:20" x14ac:dyDescent="0.25">
      <c r="A661">
        <v>659</v>
      </c>
      <c r="B661" s="3" t="s">
        <v>660</v>
      </c>
      <c r="C661" s="3" t="s">
        <v>4769</v>
      </c>
      <c r="D661" s="13">
        <v>3000</v>
      </c>
      <c r="E661" s="13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 t="shared" si="60"/>
        <v>1.0056666666666667</v>
      </c>
      <c r="P661" s="10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42209.593692129631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13">
        <v>50000</v>
      </c>
      <c r="E662" s="13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 t="shared" si="60"/>
        <v>3.058E-2</v>
      </c>
      <c r="P662" s="10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41922.741655092592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13">
        <v>10000</v>
      </c>
      <c r="E663" s="1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 t="shared" si="60"/>
        <v>9.4999999999999998E-3</v>
      </c>
      <c r="P663" s="10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42636.645358796297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13">
        <v>39000</v>
      </c>
      <c r="E664" s="13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 t="shared" si="60"/>
        <v>4.0000000000000001E-3</v>
      </c>
      <c r="P664" s="10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41990.438043981485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13">
        <v>200000</v>
      </c>
      <c r="E665" s="13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 t="shared" si="60"/>
        <v>3.5000000000000001E-3</v>
      </c>
      <c r="P665" s="10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42173.843240740738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13">
        <v>12000</v>
      </c>
      <c r="E666" s="13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 t="shared" si="60"/>
        <v>7.5333333333333335E-2</v>
      </c>
      <c r="P666" s="10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42077.666377314818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13">
        <v>10000</v>
      </c>
      <c r="E667" s="13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 t="shared" si="60"/>
        <v>0.18640000000000001</v>
      </c>
      <c r="P667" s="10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42688.711354166662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13">
        <v>200000</v>
      </c>
      <c r="E668" s="13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 t="shared" si="60"/>
        <v>4.0000000000000003E-5</v>
      </c>
      <c r="P668" s="10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41838.832152777781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13">
        <v>50000</v>
      </c>
      <c r="E669" s="13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 t="shared" si="60"/>
        <v>0.1002</v>
      </c>
      <c r="P669" s="10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42632.373414351852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13">
        <v>15000</v>
      </c>
      <c r="E670" s="13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 t="shared" si="60"/>
        <v>4.5600000000000002E-2</v>
      </c>
      <c r="P670" s="1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42090.831273148149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13">
        <v>200000</v>
      </c>
      <c r="E671" s="13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 t="shared" si="60"/>
        <v>0.21507499999999999</v>
      </c>
      <c r="P671" s="10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42527.625671296293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13">
        <v>90000</v>
      </c>
      <c r="E672" s="13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 t="shared" si="60"/>
        <v>0.29276666666666668</v>
      </c>
      <c r="P672" s="10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42506.709722222222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13">
        <v>30000</v>
      </c>
      <c r="E673" s="1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 t="shared" si="60"/>
        <v>0.39426666666666665</v>
      </c>
      <c r="P673" s="10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41984.692731481482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13">
        <v>50000</v>
      </c>
      <c r="E674" s="13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 t="shared" si="60"/>
        <v>0.21628</v>
      </c>
      <c r="P674" s="10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41974.219490740739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13">
        <v>100000</v>
      </c>
      <c r="E675" s="13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 t="shared" si="60"/>
        <v>2.0500000000000002E-3</v>
      </c>
      <c r="P675" s="10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41838.840474537035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13">
        <v>50000</v>
      </c>
      <c r="E676" s="13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 t="shared" si="60"/>
        <v>2.9999999999999997E-4</v>
      </c>
      <c r="P676" s="10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41803.116053240738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13">
        <v>6000</v>
      </c>
      <c r="E677" s="13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 t="shared" si="60"/>
        <v>0.14849999999999999</v>
      </c>
      <c r="P677" s="10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41975.930601851855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13">
        <v>100000</v>
      </c>
      <c r="E678" s="13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 t="shared" si="60"/>
        <v>1.4710000000000001E-2</v>
      </c>
      <c r="P678" s="10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42012.768298611118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13">
        <v>50000</v>
      </c>
      <c r="E679" s="13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 t="shared" si="60"/>
        <v>0.25584000000000001</v>
      </c>
      <c r="P679" s="10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42504.403877314813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13">
        <v>29000</v>
      </c>
      <c r="E680" s="13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 t="shared" si="60"/>
        <v>3.8206896551724136E-2</v>
      </c>
      <c r="P680" s="1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42481.376597222217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13">
        <v>57000</v>
      </c>
      <c r="E681" s="13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 t="shared" si="60"/>
        <v>0.15485964912280703</v>
      </c>
      <c r="P681" s="10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42556.695706018523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13">
        <v>75000</v>
      </c>
      <c r="E682" s="13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 t="shared" si="60"/>
        <v>0.25912000000000002</v>
      </c>
      <c r="P682" s="10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41864.501516203702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13">
        <v>2500</v>
      </c>
      <c r="E683" s="1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 t="shared" si="60"/>
        <v>4.0000000000000002E-4</v>
      </c>
      <c r="P683" s="10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42639.805601851855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13">
        <v>50000</v>
      </c>
      <c r="E684" s="13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 t="shared" si="60"/>
        <v>1.06E-3</v>
      </c>
      <c r="P684" s="10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42778.765300925923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13">
        <v>35000</v>
      </c>
      <c r="E685" s="13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 t="shared" si="60"/>
        <v>8.5142857142857138E-3</v>
      </c>
      <c r="P685" s="10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42634.900046296301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13">
        <v>320000</v>
      </c>
      <c r="E686" s="13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 t="shared" si="60"/>
        <v>7.4837500000000001E-2</v>
      </c>
      <c r="P686" s="10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41809.473275462966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13">
        <v>2000</v>
      </c>
      <c r="E687" s="13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 t="shared" si="60"/>
        <v>0.27650000000000002</v>
      </c>
      <c r="P687" s="10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41971.866574074069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13">
        <v>500000</v>
      </c>
      <c r="E688" s="13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 t="shared" si="60"/>
        <v>0</v>
      </c>
      <c r="P688" s="10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42189.673263888893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13">
        <v>100000</v>
      </c>
      <c r="E689" s="13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 t="shared" si="60"/>
        <v>3.5499999999999997E-2</v>
      </c>
      <c r="P689" s="10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42711.750613425931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13">
        <v>20000</v>
      </c>
      <c r="E690" s="13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 t="shared" si="60"/>
        <v>0.72989999999999999</v>
      </c>
      <c r="P690" s="1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42262.104780092588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13">
        <v>200000</v>
      </c>
      <c r="E691" s="13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 t="shared" si="60"/>
        <v>0.57648750000000004</v>
      </c>
      <c r="P691" s="10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42675.66778935185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13">
        <v>20000</v>
      </c>
      <c r="E692" s="13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 t="shared" si="60"/>
        <v>0.1234</v>
      </c>
      <c r="P692" s="10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42579.634733796294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13">
        <v>50000</v>
      </c>
      <c r="E693" s="1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 t="shared" si="60"/>
        <v>5.1999999999999998E-3</v>
      </c>
      <c r="P693" s="10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42158.028310185182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13">
        <v>20000</v>
      </c>
      <c r="E694" s="13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 t="shared" si="60"/>
        <v>6.5299999999999997E-2</v>
      </c>
      <c r="P694" s="10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42696.37572916667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13">
        <v>100000</v>
      </c>
      <c r="E695" s="13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 t="shared" si="60"/>
        <v>0.35338000000000003</v>
      </c>
      <c r="P695" s="10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42094.808182870373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13">
        <v>150000</v>
      </c>
      <c r="E696" s="13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 t="shared" si="60"/>
        <v>3.933333333333333E-3</v>
      </c>
      <c r="P696" s="10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42737.663877314815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13">
        <v>60000</v>
      </c>
      <c r="E697" s="13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 t="shared" si="60"/>
        <v>1.06E-2</v>
      </c>
      <c r="P697" s="10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41913.521064814813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13">
        <v>175000</v>
      </c>
      <c r="E698" s="13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 t="shared" si="60"/>
        <v>5.7142857142857145E-6</v>
      </c>
      <c r="P698" s="10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41815.927106481482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13">
        <v>5000</v>
      </c>
      <c r="E699" s="13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 t="shared" si="60"/>
        <v>0.46379999999999999</v>
      </c>
      <c r="P699" s="10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42388.523020833338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13">
        <v>100000</v>
      </c>
      <c r="E700" s="13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 t="shared" si="60"/>
        <v>0.15390000000000001</v>
      </c>
      <c r="P700" s="1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41866.931076388886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13">
        <v>130000</v>
      </c>
      <c r="E701" s="13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 t="shared" si="60"/>
        <v>0.824221076923077</v>
      </c>
      <c r="P701" s="10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41563.485509259262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13">
        <v>15000</v>
      </c>
      <c r="E702" s="13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 t="shared" si="60"/>
        <v>2.6866666666666667E-2</v>
      </c>
      <c r="P702" s="10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42715.688437500001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13">
        <v>23000</v>
      </c>
      <c r="E703" s="1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 t="shared" si="60"/>
        <v>0.26600000000000001</v>
      </c>
      <c r="P703" s="10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41813.662962962961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13">
        <v>15000</v>
      </c>
      <c r="E704" s="13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 t="shared" si="60"/>
        <v>0.30813400000000002</v>
      </c>
      <c r="P704" s="10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42668.726701388892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13">
        <v>15000</v>
      </c>
      <c r="E705" s="13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 t="shared" si="60"/>
        <v>5.5800000000000002E-2</v>
      </c>
      <c r="P705" s="10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42711.950798611113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13">
        <v>55000</v>
      </c>
      <c r="E706" s="13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 t="shared" si="60"/>
        <v>8.7454545454545458E-3</v>
      </c>
      <c r="P706" s="10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42726.192916666667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13">
        <v>100000</v>
      </c>
      <c r="E707" s="13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 t="shared" ref="O707:O770" si="66">E707/D707</f>
        <v>9.7699999999999992E-3</v>
      </c>
      <c r="P707" s="10">
        <f t="shared" ref="P707:P770" si="67">E707/L707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2">
        <f t="shared" ref="S707:S770" si="70">(((J707/60)/60)/24)+DATE(1970,1,1)</f>
        <v>42726.491643518515</v>
      </c>
      <c r="T707" s="12">
        <f t="shared" ref="T707:T770" si="71">(((J707/60)/60)/24)+DATE(1970,1,1)</f>
        <v>42726.491643518515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13">
        <v>100000</v>
      </c>
      <c r="E708" s="13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 t="shared" si="66"/>
        <v>0</v>
      </c>
      <c r="P708" s="10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42676.995173611111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13">
        <v>68000</v>
      </c>
      <c r="E709" s="13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 t="shared" si="66"/>
        <v>0.78927352941176465</v>
      </c>
      <c r="P709" s="10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42696.663506944446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13">
        <v>40000</v>
      </c>
      <c r="E710" s="13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 t="shared" si="66"/>
        <v>0.22092500000000001</v>
      </c>
      <c r="P710" s="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41835.581018518518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13">
        <v>15000</v>
      </c>
      <c r="E711" s="13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 t="shared" si="66"/>
        <v>4.0666666666666663E-3</v>
      </c>
      <c r="P711" s="10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41948.041192129633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13">
        <v>1200</v>
      </c>
      <c r="E712" s="13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 t="shared" si="66"/>
        <v>0</v>
      </c>
      <c r="P712" s="10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41837.984976851854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13">
        <v>100000</v>
      </c>
      <c r="E713" s="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 t="shared" si="66"/>
        <v>0.33790999999999999</v>
      </c>
      <c r="P713" s="10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42678.459120370375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13">
        <v>48500</v>
      </c>
      <c r="E714" s="13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 t="shared" si="66"/>
        <v>2.1649484536082476E-3</v>
      </c>
      <c r="P714" s="10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42384.680925925932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13">
        <v>25000</v>
      </c>
      <c r="E715" s="13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 t="shared" si="66"/>
        <v>7.9600000000000001E-3</v>
      </c>
      <c r="P715" s="10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42496.529305555552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13">
        <v>15000</v>
      </c>
      <c r="E716" s="13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 t="shared" si="66"/>
        <v>0.14993333333333334</v>
      </c>
      <c r="P716" s="10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42734.787986111114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13">
        <v>27500</v>
      </c>
      <c r="E717" s="13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 t="shared" si="66"/>
        <v>5.0509090909090906E-2</v>
      </c>
      <c r="P717" s="10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42273.090740740736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13">
        <v>7000</v>
      </c>
      <c r="E718" s="13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 t="shared" si="66"/>
        <v>0.10214285714285715</v>
      </c>
      <c r="P718" s="10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41940.658645833333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13">
        <v>100000</v>
      </c>
      <c r="E719" s="13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 t="shared" si="66"/>
        <v>3.0500000000000002E-3</v>
      </c>
      <c r="P719" s="10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41857.854189814818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13">
        <v>12000</v>
      </c>
      <c r="E720" s="13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 t="shared" si="66"/>
        <v>7.4999999999999997E-3</v>
      </c>
      <c r="P720" s="1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42752.845451388886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13">
        <v>15000</v>
      </c>
      <c r="E721" s="13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 t="shared" si="66"/>
        <v>1.2933333333333333E-2</v>
      </c>
      <c r="P721" s="10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42409.040231481486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13">
        <v>1900</v>
      </c>
      <c r="E722" s="13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 t="shared" si="66"/>
        <v>1.4394736842105262</v>
      </c>
      <c r="P722" s="10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40909.649201388893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13">
        <v>8200</v>
      </c>
      <c r="E723" s="1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 t="shared" si="66"/>
        <v>1.2210975609756098</v>
      </c>
      <c r="P723" s="10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41807.571840277778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13">
        <v>25000</v>
      </c>
      <c r="E724" s="13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 t="shared" si="66"/>
        <v>1.3202400000000001</v>
      </c>
      <c r="P724" s="10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40977.805300925924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13">
        <v>5000</v>
      </c>
      <c r="E725" s="13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 t="shared" si="66"/>
        <v>1.0938000000000001</v>
      </c>
      <c r="P725" s="10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42184.816539351858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13">
        <v>7000</v>
      </c>
      <c r="E726" s="13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 t="shared" si="66"/>
        <v>1.0547157142857144</v>
      </c>
      <c r="P726" s="10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40694.638460648144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13">
        <v>20000</v>
      </c>
      <c r="E727" s="13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 t="shared" si="66"/>
        <v>1.0035000000000001</v>
      </c>
      <c r="P727" s="10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42321.626296296294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13">
        <v>2500</v>
      </c>
      <c r="E728" s="13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 t="shared" si="66"/>
        <v>1.014</v>
      </c>
      <c r="P728" s="10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41346.042673611111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13">
        <v>3500</v>
      </c>
      <c r="E729" s="13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 t="shared" si="66"/>
        <v>1.5551428571428572</v>
      </c>
      <c r="P729" s="10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41247.020243055551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13">
        <v>7500</v>
      </c>
      <c r="E730" s="13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 t="shared" si="66"/>
        <v>1.05566</v>
      </c>
      <c r="P730" s="1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40731.837465277778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13">
        <v>4000</v>
      </c>
      <c r="E731" s="13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 t="shared" si="66"/>
        <v>1.3065</v>
      </c>
      <c r="P731" s="10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41111.185891203706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13">
        <v>20000</v>
      </c>
      <c r="E732" s="13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 t="shared" si="66"/>
        <v>1.3219000000000001</v>
      </c>
      <c r="P732" s="10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40854.745266203703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13">
        <v>5000</v>
      </c>
      <c r="E733" s="1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 t="shared" si="66"/>
        <v>1.26</v>
      </c>
      <c r="P733" s="10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40879.795682870368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13">
        <v>40</v>
      </c>
      <c r="E734" s="13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 t="shared" si="66"/>
        <v>1.6</v>
      </c>
      <c r="P734" s="10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41486.424317129626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13">
        <v>2500</v>
      </c>
      <c r="E735" s="13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 t="shared" si="66"/>
        <v>1.2048000000000001</v>
      </c>
      <c r="P735" s="10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41598.420046296298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13">
        <v>8500</v>
      </c>
      <c r="E736" s="13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 t="shared" si="66"/>
        <v>1.2552941176470589</v>
      </c>
      <c r="P736" s="10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42102.164583333331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13">
        <v>47000</v>
      </c>
      <c r="E737" s="13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 t="shared" si="66"/>
        <v>1.1440638297872341</v>
      </c>
      <c r="P737" s="10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41946.029467592591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13">
        <v>3600</v>
      </c>
      <c r="E738" s="13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 t="shared" si="66"/>
        <v>3.151388888888889</v>
      </c>
      <c r="P738" s="10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41579.734259259261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13">
        <v>5000</v>
      </c>
      <c r="E739" s="13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 t="shared" si="66"/>
        <v>1.224</v>
      </c>
      <c r="P739" s="10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41667.275312500002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13">
        <v>1500</v>
      </c>
      <c r="E740" s="13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 t="shared" si="66"/>
        <v>1.0673333333333332</v>
      </c>
      <c r="P740" s="1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41943.604097222218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13">
        <v>6000</v>
      </c>
      <c r="E741" s="13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 t="shared" si="66"/>
        <v>1.5833333333333333</v>
      </c>
      <c r="P741" s="10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41829.502650462964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13">
        <v>3000</v>
      </c>
      <c r="E742" s="13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 t="shared" si="66"/>
        <v>1.0740000000000001</v>
      </c>
      <c r="P742" s="10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42162.146782407406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13">
        <v>13000</v>
      </c>
      <c r="E743" s="1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 t="shared" si="66"/>
        <v>1.0226</v>
      </c>
      <c r="P743" s="10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41401.648217592592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13">
        <v>1400</v>
      </c>
      <c r="E744" s="13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 t="shared" si="66"/>
        <v>1.1071428571428572</v>
      </c>
      <c r="P744" s="10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41689.917962962965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13">
        <v>550</v>
      </c>
      <c r="E745" s="13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 t="shared" si="66"/>
        <v>1.48</v>
      </c>
      <c r="P745" s="10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40990.709317129629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13">
        <v>5000</v>
      </c>
      <c r="E746" s="13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 t="shared" si="66"/>
        <v>1.0232000000000001</v>
      </c>
      <c r="P746" s="10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41226.95721064815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13">
        <v>2220</v>
      </c>
      <c r="E747" s="13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 t="shared" si="66"/>
        <v>1.7909909909909909</v>
      </c>
      <c r="P747" s="10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41367.572280092594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13">
        <v>2987</v>
      </c>
      <c r="E748" s="13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 t="shared" si="66"/>
        <v>1.1108135252761968</v>
      </c>
      <c r="P748" s="10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41157.042928240742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13">
        <v>7000</v>
      </c>
      <c r="E749" s="13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 t="shared" si="66"/>
        <v>1.0004285714285714</v>
      </c>
      <c r="P749" s="10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41988.548831018517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13">
        <v>2000</v>
      </c>
      <c r="E750" s="13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 t="shared" si="66"/>
        <v>1.0024999999999999</v>
      </c>
      <c r="P750" s="1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41831.846828703703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13">
        <v>10000</v>
      </c>
      <c r="E751" s="13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 t="shared" si="66"/>
        <v>1.0556000000000001</v>
      </c>
      <c r="P751" s="10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42733.94131944445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13">
        <v>4444</v>
      </c>
      <c r="E752" s="13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 t="shared" si="66"/>
        <v>1.0258775877587758</v>
      </c>
      <c r="P752" s="10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41299.878148148149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13">
        <v>3000</v>
      </c>
      <c r="E753" s="1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 t="shared" si="66"/>
        <v>1.1850000000000001</v>
      </c>
      <c r="P753" s="10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40713.630497685182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13">
        <v>5000</v>
      </c>
      <c r="E754" s="13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 t="shared" si="66"/>
        <v>1.117</v>
      </c>
      <c r="P754" s="10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42639.421493055561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13">
        <v>10000</v>
      </c>
      <c r="E755" s="13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 t="shared" si="66"/>
        <v>1.28</v>
      </c>
      <c r="P755" s="10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42019.590173611112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13">
        <v>2000</v>
      </c>
      <c r="E756" s="13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 t="shared" si="66"/>
        <v>1.0375000000000001</v>
      </c>
      <c r="P756" s="10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41249.749085648145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13">
        <v>2500</v>
      </c>
      <c r="E757" s="13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 t="shared" si="66"/>
        <v>1.0190760000000001</v>
      </c>
      <c r="P757" s="10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41383.605057870373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13">
        <v>700</v>
      </c>
      <c r="E758" s="13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 t="shared" si="66"/>
        <v>1.177142857142857</v>
      </c>
      <c r="P758" s="10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40590.766886574071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13">
        <v>250</v>
      </c>
      <c r="E759" s="13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 t="shared" si="66"/>
        <v>2.38</v>
      </c>
      <c r="P759" s="10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41235.054560185185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13">
        <v>2500</v>
      </c>
      <c r="E760" s="13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 t="shared" si="66"/>
        <v>1.02</v>
      </c>
      <c r="P760" s="1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40429.836435185185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13">
        <v>5000</v>
      </c>
      <c r="E761" s="13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 t="shared" si="66"/>
        <v>1.0192000000000001</v>
      </c>
      <c r="P761" s="10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41789.330312500002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13">
        <v>2200</v>
      </c>
      <c r="E762" s="13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 t="shared" si="66"/>
        <v>0</v>
      </c>
      <c r="P762" s="10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42670.764039351852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13">
        <v>5000</v>
      </c>
      <c r="E763" s="1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 t="shared" si="66"/>
        <v>4.7E-2</v>
      </c>
      <c r="P763" s="10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41642.751458333332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13">
        <v>3500</v>
      </c>
      <c r="E764" s="13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 t="shared" si="66"/>
        <v>0</v>
      </c>
      <c r="P764" s="10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42690.858449074076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13">
        <v>4290</v>
      </c>
      <c r="E765" s="13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 t="shared" si="66"/>
        <v>1.1655011655011655E-3</v>
      </c>
      <c r="P765" s="10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41471.446851851848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13">
        <v>5000</v>
      </c>
      <c r="E766" s="13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 t="shared" si="66"/>
        <v>0</v>
      </c>
      <c r="P766" s="10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42227.173159722224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13">
        <v>7000</v>
      </c>
      <c r="E767" s="13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 t="shared" si="66"/>
        <v>0.36014285714285715</v>
      </c>
      <c r="P767" s="10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41901.542638888888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13">
        <v>4000</v>
      </c>
      <c r="E768" s="13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 t="shared" si="66"/>
        <v>0</v>
      </c>
      <c r="P768" s="10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42021.783368055556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13">
        <v>5000</v>
      </c>
      <c r="E769" s="13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 t="shared" si="66"/>
        <v>3.5400000000000001E-2</v>
      </c>
      <c r="P769" s="10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42115.143634259264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13">
        <v>2500</v>
      </c>
      <c r="E770" s="13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 t="shared" si="66"/>
        <v>0</v>
      </c>
      <c r="P770" s="1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41594.207060185188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13">
        <v>4000</v>
      </c>
      <c r="E771" s="13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 t="shared" ref="O771:O834" si="72">E771/D771</f>
        <v>0.41399999999999998</v>
      </c>
      <c r="P771" s="10">
        <f t="shared" ref="P771:P834" si="73">E771/L771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2">
        <f t="shared" ref="S771:S834" si="76">(((J771/60)/60)/24)+DATE(1970,1,1)</f>
        <v>41604.996458333335</v>
      </c>
      <c r="T771" s="12">
        <f t="shared" ref="T771:T834" si="77">(((J771/60)/60)/24)+DATE(1970,1,1)</f>
        <v>41604.996458333335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13">
        <v>17500</v>
      </c>
      <c r="E772" s="13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 t="shared" si="72"/>
        <v>0</v>
      </c>
      <c r="P772" s="10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41289.999641203707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13">
        <v>38000</v>
      </c>
      <c r="E773" s="1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 t="shared" si="72"/>
        <v>2.631578947368421E-4</v>
      </c>
      <c r="P773" s="10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42349.824097222227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13">
        <v>1500</v>
      </c>
      <c r="E774" s="13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 t="shared" si="72"/>
        <v>3.3333333333333333E-2</v>
      </c>
      <c r="P774" s="10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40068.056932870371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13">
        <v>3759</v>
      </c>
      <c r="E775" s="13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 t="shared" si="72"/>
        <v>8.5129023676509714E-3</v>
      </c>
      <c r="P775" s="10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42100.735937499994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13">
        <v>500</v>
      </c>
      <c r="E776" s="13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 t="shared" si="72"/>
        <v>0.70199999999999996</v>
      </c>
      <c r="P776" s="10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41663.780300925922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13">
        <v>10000</v>
      </c>
      <c r="E777" s="13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 t="shared" si="72"/>
        <v>1.7000000000000001E-2</v>
      </c>
      <c r="P777" s="10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40863.060127314813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13">
        <v>7000</v>
      </c>
      <c r="E778" s="13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 t="shared" si="72"/>
        <v>0.51400000000000001</v>
      </c>
      <c r="P778" s="10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42250.685706018514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13">
        <v>3000</v>
      </c>
      <c r="E779" s="13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 t="shared" si="72"/>
        <v>7.0000000000000001E-3</v>
      </c>
      <c r="P779" s="10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41456.981215277774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13">
        <v>500</v>
      </c>
      <c r="E780" s="13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 t="shared" si="72"/>
        <v>4.0000000000000001E-3</v>
      </c>
      <c r="P780" s="10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41729.702314814815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13">
        <v>15000</v>
      </c>
      <c r="E781" s="13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 t="shared" si="72"/>
        <v>2.6666666666666668E-2</v>
      </c>
      <c r="P781" s="10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40436.68408564815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13">
        <v>1000</v>
      </c>
      <c r="E782" s="13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 t="shared" si="72"/>
        <v>1.04</v>
      </c>
      <c r="P782" s="10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40636.673900462964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13">
        <v>800</v>
      </c>
      <c r="E783" s="1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 t="shared" si="72"/>
        <v>1.3315375</v>
      </c>
      <c r="P783" s="10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41403.000856481485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13">
        <v>700</v>
      </c>
      <c r="E784" s="13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 t="shared" si="72"/>
        <v>1</v>
      </c>
      <c r="P784" s="10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41116.758125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13">
        <v>1500</v>
      </c>
      <c r="E785" s="13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 t="shared" si="72"/>
        <v>1.4813333333333334</v>
      </c>
      <c r="P785" s="10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40987.773715277777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13">
        <v>1000</v>
      </c>
      <c r="E786" s="13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 t="shared" si="72"/>
        <v>1.0249999999999999</v>
      </c>
      <c r="P786" s="10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41675.149525462963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13">
        <v>500</v>
      </c>
      <c r="E787" s="13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 t="shared" si="72"/>
        <v>1.8062799999999999</v>
      </c>
      <c r="P787" s="10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41303.593923611108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13">
        <v>5000</v>
      </c>
      <c r="E788" s="13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 t="shared" si="72"/>
        <v>1.4279999999999999</v>
      </c>
      <c r="P788" s="10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40983.055949074071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13">
        <v>1200</v>
      </c>
      <c r="E789" s="13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 t="shared" si="72"/>
        <v>1.1416666666666666</v>
      </c>
      <c r="P789" s="10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41549.627615740741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13">
        <v>1000</v>
      </c>
      <c r="E790" s="13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 t="shared" si="72"/>
        <v>2.03505</v>
      </c>
      <c r="P790" s="1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41059.006805555553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13">
        <v>1700</v>
      </c>
      <c r="E791" s="13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 t="shared" si="72"/>
        <v>1.0941176470588236</v>
      </c>
      <c r="P791" s="10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41277.186111111114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13">
        <v>10000</v>
      </c>
      <c r="E792" s="13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 t="shared" si="72"/>
        <v>1.443746</v>
      </c>
      <c r="P792" s="10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41276.047905092593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13">
        <v>7500</v>
      </c>
      <c r="E793" s="1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 t="shared" si="72"/>
        <v>1.0386666666666666</v>
      </c>
      <c r="P793" s="10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41557.780624999999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13">
        <v>2500</v>
      </c>
      <c r="E794" s="13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 t="shared" si="72"/>
        <v>1.0044440000000001</v>
      </c>
      <c r="P794" s="10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41555.873645833337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13">
        <v>2750</v>
      </c>
      <c r="E795" s="13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 t="shared" si="72"/>
        <v>1.0277927272727272</v>
      </c>
      <c r="P795" s="10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41442.741249999999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13">
        <v>8000</v>
      </c>
      <c r="E796" s="13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 t="shared" si="72"/>
        <v>1.0531250000000001</v>
      </c>
      <c r="P796" s="10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40736.115011574075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13">
        <v>14000</v>
      </c>
      <c r="E797" s="13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 t="shared" si="72"/>
        <v>1.1178571428571429</v>
      </c>
      <c r="P797" s="10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40963.613032407404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13">
        <v>10000</v>
      </c>
      <c r="E798" s="13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 t="shared" si="72"/>
        <v>1.0135000000000001</v>
      </c>
      <c r="P798" s="10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41502.882928240739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13">
        <v>3000</v>
      </c>
      <c r="E799" s="13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 t="shared" si="72"/>
        <v>1.0753333333333333</v>
      </c>
      <c r="P799" s="10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40996.994074074071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13">
        <v>3500</v>
      </c>
      <c r="E800" s="13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 t="shared" si="72"/>
        <v>1.1488571428571428</v>
      </c>
      <c r="P800" s="1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41882.590127314819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13">
        <v>5000</v>
      </c>
      <c r="E801" s="13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 t="shared" si="72"/>
        <v>1.0002</v>
      </c>
      <c r="P801" s="10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40996.667199074072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13">
        <v>1500</v>
      </c>
      <c r="E802" s="13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 t="shared" si="72"/>
        <v>1.5213333333333334</v>
      </c>
      <c r="P802" s="10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41863.433495370373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13">
        <v>2000</v>
      </c>
      <c r="E803" s="1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 t="shared" si="72"/>
        <v>1.1152149999999998</v>
      </c>
      <c r="P803" s="10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40695.795370370368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13">
        <v>6000</v>
      </c>
      <c r="E804" s="13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 t="shared" si="72"/>
        <v>1.0133333333333334</v>
      </c>
      <c r="P804" s="10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41123.022268518522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13">
        <v>2300</v>
      </c>
      <c r="E805" s="13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 t="shared" si="72"/>
        <v>1.232608695652174</v>
      </c>
      <c r="P805" s="10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40665.949976851851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13">
        <v>5500</v>
      </c>
      <c r="E806" s="13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 t="shared" si="72"/>
        <v>1</v>
      </c>
      <c r="P806" s="10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40730.105625000004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13">
        <v>3000</v>
      </c>
      <c r="E807" s="13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 t="shared" si="72"/>
        <v>1.05</v>
      </c>
      <c r="P807" s="10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40690.823055555556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13">
        <v>8000</v>
      </c>
      <c r="E808" s="13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 t="shared" si="72"/>
        <v>1.0443750000000001</v>
      </c>
      <c r="P808" s="10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40763.691423611112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13">
        <v>4000</v>
      </c>
      <c r="E809" s="13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 t="shared" si="72"/>
        <v>1.05125</v>
      </c>
      <c r="P809" s="10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42759.628599537042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13">
        <v>4500</v>
      </c>
      <c r="E810" s="13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 t="shared" si="72"/>
        <v>1</v>
      </c>
      <c r="P810" s="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41962.100532407407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13">
        <v>4000</v>
      </c>
      <c r="E811" s="13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 t="shared" si="72"/>
        <v>1.03775</v>
      </c>
      <c r="P811" s="10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41628.833680555559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13">
        <v>1500</v>
      </c>
      <c r="E812" s="13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 t="shared" si="72"/>
        <v>1.05</v>
      </c>
      <c r="P812" s="10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41123.056273148148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13">
        <v>1000</v>
      </c>
      <c r="E813" s="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 t="shared" si="72"/>
        <v>1.04</v>
      </c>
      <c r="P813" s="10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41443.643541666665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13">
        <v>600</v>
      </c>
      <c r="E814" s="13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 t="shared" si="72"/>
        <v>1.5183333333333333</v>
      </c>
      <c r="P814" s="10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41282.017962962964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13">
        <v>1500</v>
      </c>
      <c r="E815" s="13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 t="shared" si="72"/>
        <v>1.59996</v>
      </c>
      <c r="P815" s="10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41080.960243055553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13">
        <v>1000</v>
      </c>
      <c r="E816" s="13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 t="shared" si="72"/>
        <v>1.2729999999999999</v>
      </c>
      <c r="P816" s="10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40679.743067129632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13">
        <v>4000</v>
      </c>
      <c r="E817" s="13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 t="shared" si="72"/>
        <v>1.07</v>
      </c>
      <c r="P817" s="10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41914.917858796296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13">
        <v>7000</v>
      </c>
      <c r="E818" s="13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 t="shared" si="72"/>
        <v>1.1512214285714286</v>
      </c>
      <c r="P818" s="10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41341.870868055557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13">
        <v>1500</v>
      </c>
      <c r="E819" s="13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 t="shared" si="72"/>
        <v>1.3711066666666665</v>
      </c>
      <c r="P819" s="10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40925.599664351852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13">
        <v>350</v>
      </c>
      <c r="E820" s="13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 t="shared" si="72"/>
        <v>1.5571428571428572</v>
      </c>
      <c r="P820" s="1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41120.882881944446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13">
        <v>400</v>
      </c>
      <c r="E821" s="13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 t="shared" si="72"/>
        <v>1.0874999999999999</v>
      </c>
      <c r="P821" s="10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41619.998310185183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13">
        <v>2000</v>
      </c>
      <c r="E822" s="13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 t="shared" si="72"/>
        <v>1.3405</v>
      </c>
      <c r="P822" s="10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41768.841921296298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13">
        <v>17482</v>
      </c>
      <c r="E823" s="1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 t="shared" si="72"/>
        <v>1</v>
      </c>
      <c r="P823" s="10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42093.922048611115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13">
        <v>3000</v>
      </c>
      <c r="E824" s="13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 t="shared" si="72"/>
        <v>1.1916666666666667</v>
      </c>
      <c r="P824" s="10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41157.947337962964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13">
        <v>800</v>
      </c>
      <c r="E825" s="13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 t="shared" si="72"/>
        <v>1.7949999999999999</v>
      </c>
      <c r="P825" s="10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42055.972824074073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13">
        <v>1600</v>
      </c>
      <c r="E826" s="13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 t="shared" si="72"/>
        <v>1.3438124999999999</v>
      </c>
      <c r="P826" s="10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40250.242106481484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13">
        <v>12500</v>
      </c>
      <c r="E827" s="13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 t="shared" si="72"/>
        <v>1.0043200000000001</v>
      </c>
      <c r="P827" s="10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41186.306527777779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13">
        <v>5500</v>
      </c>
      <c r="E828" s="13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 t="shared" si="72"/>
        <v>1.0145454545454546</v>
      </c>
      <c r="P828" s="10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40973.038541666669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13">
        <v>300</v>
      </c>
      <c r="E829" s="13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 t="shared" si="72"/>
        <v>1.0333333333333334</v>
      </c>
      <c r="P829" s="10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40927.473460648151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13">
        <v>1300</v>
      </c>
      <c r="E830" s="13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 t="shared" si="72"/>
        <v>1.07</v>
      </c>
      <c r="P830" s="1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41073.050717592596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13">
        <v>500</v>
      </c>
      <c r="E831" s="13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 t="shared" si="72"/>
        <v>1.04</v>
      </c>
      <c r="P831" s="10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42504.801388888889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13">
        <v>1800</v>
      </c>
      <c r="E832" s="13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 t="shared" si="72"/>
        <v>1.0783333333333334</v>
      </c>
      <c r="P832" s="10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41325.525752314818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13">
        <v>1500</v>
      </c>
      <c r="E833" s="1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 t="shared" si="72"/>
        <v>2.3333333333333335</v>
      </c>
      <c r="P833" s="10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40996.646921296298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13">
        <v>15000</v>
      </c>
      <c r="E834" s="13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 t="shared" si="72"/>
        <v>1.0060706666666666</v>
      </c>
      <c r="P834" s="10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40869.675173611111</v>
      </c>
    </row>
    <row r="835" spans="1:20" x14ac:dyDescent="0.25">
      <c r="A835">
        <v>833</v>
      </c>
      <c r="B835" s="3" t="s">
        <v>834</v>
      </c>
      <c r="C835" s="3" t="s">
        <v>4943</v>
      </c>
      <c r="D835" s="13">
        <v>6000</v>
      </c>
      <c r="E835" s="13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 t="shared" ref="O835:O898" si="78">E835/D835</f>
        <v>1.0166666666666666</v>
      </c>
      <c r="P835" s="10">
        <f t="shared" ref="P835:P898" si="79">E835/L835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2">
        <f t="shared" ref="S835:S898" si="82">(((J835/60)/60)/24)+DATE(1970,1,1)</f>
        <v>41718.878182870372</v>
      </c>
      <c r="T835" s="12">
        <f t="shared" ref="T835:T898" si="83">(((J835/60)/60)/24)+DATE(1970,1,1)</f>
        <v>41718.878182870372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13">
        <v>5500</v>
      </c>
      <c r="E836" s="13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 t="shared" si="78"/>
        <v>1.3101818181818181</v>
      </c>
      <c r="P836" s="10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41422.822824074072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13">
        <v>2000</v>
      </c>
      <c r="E837" s="13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 t="shared" si="78"/>
        <v>1.1725000000000001</v>
      </c>
      <c r="P837" s="10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41005.45784722222</v>
      </c>
    </row>
    <row r="838" spans="1:20" x14ac:dyDescent="0.25">
      <c r="A838">
        <v>836</v>
      </c>
      <c r="B838" s="3" t="s">
        <v>837</v>
      </c>
      <c r="C838" s="3" t="s">
        <v>4946</v>
      </c>
      <c r="D838" s="13">
        <v>5000</v>
      </c>
      <c r="E838" s="13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 t="shared" si="78"/>
        <v>1.009304</v>
      </c>
      <c r="P838" s="10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41524.056921296295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13">
        <v>2500</v>
      </c>
      <c r="E839" s="13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 t="shared" si="78"/>
        <v>1.218</v>
      </c>
      <c r="P839" s="10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41730.998402777775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13">
        <v>2000</v>
      </c>
      <c r="E840" s="13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 t="shared" si="78"/>
        <v>1.454</v>
      </c>
      <c r="P840" s="1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40895.897974537038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13">
        <v>5000</v>
      </c>
      <c r="E841" s="13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 t="shared" si="78"/>
        <v>1.166166</v>
      </c>
      <c r="P841" s="10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41144.763379629629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13">
        <v>10000</v>
      </c>
      <c r="E842" s="13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 t="shared" si="78"/>
        <v>1.2041660000000001</v>
      </c>
      <c r="P842" s="10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42607.226701388892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13">
        <v>5000</v>
      </c>
      <c r="E843" s="1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 t="shared" si="78"/>
        <v>1.0132000000000001</v>
      </c>
      <c r="P843" s="10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41923.838692129626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13">
        <v>2500</v>
      </c>
      <c r="E844" s="13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 t="shared" si="78"/>
        <v>1.0431999999999999</v>
      </c>
      <c r="P844" s="10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41526.592395833337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13">
        <v>3000</v>
      </c>
      <c r="E845" s="13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 t="shared" si="78"/>
        <v>2.6713333333333331</v>
      </c>
      <c r="P845" s="10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42695.257870370369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13">
        <v>3000</v>
      </c>
      <c r="E846" s="13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 t="shared" si="78"/>
        <v>1.9413333333333334</v>
      </c>
      <c r="P846" s="10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41905.684629629628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13">
        <v>5000</v>
      </c>
      <c r="E847" s="13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 t="shared" si="78"/>
        <v>1.203802</v>
      </c>
      <c r="P847" s="10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42578.205972222218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13">
        <v>1100</v>
      </c>
      <c r="E848" s="13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 t="shared" si="78"/>
        <v>1.2200090909090908</v>
      </c>
      <c r="P848" s="10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41694.391840277778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13">
        <v>10</v>
      </c>
      <c r="E849" s="13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 t="shared" si="78"/>
        <v>1</v>
      </c>
      <c r="P849" s="10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42165.79833333334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13">
        <v>300</v>
      </c>
      <c r="E850" s="13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 t="shared" si="78"/>
        <v>1</v>
      </c>
      <c r="P850" s="10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42078.792048611111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13">
        <v>4000</v>
      </c>
      <c r="E851" s="13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 t="shared" si="78"/>
        <v>1.1990000000000001</v>
      </c>
      <c r="P851" s="10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42051.148888888885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13">
        <v>4000</v>
      </c>
      <c r="E852" s="13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 t="shared" si="78"/>
        <v>1.55175</v>
      </c>
      <c r="P852" s="10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42452.827743055561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13">
        <v>2000</v>
      </c>
      <c r="E853" s="1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 t="shared" si="78"/>
        <v>1.3045</v>
      </c>
      <c r="P853" s="10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42522.880243055552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13">
        <v>3500</v>
      </c>
      <c r="E854" s="13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 t="shared" si="78"/>
        <v>1.0497142857142858</v>
      </c>
      <c r="P854" s="10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42656.805497685185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13">
        <v>300</v>
      </c>
      <c r="E855" s="13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 t="shared" si="78"/>
        <v>1</v>
      </c>
      <c r="P855" s="10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42021.832280092596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13">
        <v>27800</v>
      </c>
      <c r="E856" s="13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 t="shared" si="78"/>
        <v>1.1822050359712231</v>
      </c>
      <c r="P856" s="10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42702.212337962963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13">
        <v>1450</v>
      </c>
      <c r="E857" s="13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 t="shared" si="78"/>
        <v>1.0344827586206897</v>
      </c>
      <c r="P857" s="10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42545.125196759262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13">
        <v>250</v>
      </c>
      <c r="E858" s="13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 t="shared" si="78"/>
        <v>2.1800000000000002</v>
      </c>
      <c r="P858" s="10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42609.311990740738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13">
        <v>1200</v>
      </c>
      <c r="E859" s="13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 t="shared" si="78"/>
        <v>1</v>
      </c>
      <c r="P859" s="10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42291.581377314811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13">
        <v>1200</v>
      </c>
      <c r="E860" s="13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 t="shared" si="78"/>
        <v>1.4400583333333332</v>
      </c>
      <c r="P860" s="1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42079.745578703703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13">
        <v>4000</v>
      </c>
      <c r="E861" s="13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 t="shared" si="78"/>
        <v>1.0467500000000001</v>
      </c>
      <c r="P861" s="10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42128.820231481484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13">
        <v>14000</v>
      </c>
      <c r="E862" s="13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 t="shared" si="78"/>
        <v>0.18142857142857144</v>
      </c>
      <c r="P862" s="10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41570.482789351852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13">
        <v>4500</v>
      </c>
      <c r="E863" s="1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 t="shared" si="78"/>
        <v>2.2444444444444444E-2</v>
      </c>
      <c r="P863" s="10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42599.965324074074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13">
        <v>50000</v>
      </c>
      <c r="E864" s="13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 t="shared" si="78"/>
        <v>3.3999999999999998E-3</v>
      </c>
      <c r="P864" s="10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41559.5549537037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13">
        <v>2000</v>
      </c>
      <c r="E865" s="13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 t="shared" si="78"/>
        <v>4.4999999999999998E-2</v>
      </c>
      <c r="P865" s="10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40921.117662037039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13">
        <v>6500</v>
      </c>
      <c r="E866" s="13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 t="shared" si="78"/>
        <v>0.41538461538461541</v>
      </c>
      <c r="P866" s="10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41541.106921296298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13">
        <v>2200</v>
      </c>
      <c r="E867" s="13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 t="shared" si="78"/>
        <v>2.0454545454545454E-2</v>
      </c>
      <c r="P867" s="10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41230.77311342593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13">
        <v>3500</v>
      </c>
      <c r="E868" s="13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 t="shared" si="78"/>
        <v>0.18285714285714286</v>
      </c>
      <c r="P868" s="10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42025.637939814813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13">
        <v>5000</v>
      </c>
      <c r="E869" s="13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 t="shared" si="78"/>
        <v>0.2402</v>
      </c>
      <c r="P869" s="10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40088.105393518519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13">
        <v>45000</v>
      </c>
      <c r="E870" s="13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 t="shared" si="78"/>
        <v>1.1111111111111111E-3</v>
      </c>
      <c r="P870" s="10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41616.027754629627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13">
        <v>8800</v>
      </c>
      <c r="E871" s="13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 t="shared" si="78"/>
        <v>0.11818181818181818</v>
      </c>
      <c r="P871" s="10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41342.845567129632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13">
        <v>20000</v>
      </c>
      <c r="E872" s="13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 t="shared" si="78"/>
        <v>3.0999999999999999E-3</v>
      </c>
      <c r="P872" s="10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41488.022256944445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13">
        <v>6000</v>
      </c>
      <c r="E873" s="1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 t="shared" si="78"/>
        <v>5.4166666666666669E-2</v>
      </c>
      <c r="P873" s="10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41577.561284722222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13">
        <v>8000</v>
      </c>
      <c r="E874" s="13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 t="shared" si="78"/>
        <v>8.1250000000000003E-3</v>
      </c>
      <c r="P874" s="10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40567.825543981482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13">
        <v>3500</v>
      </c>
      <c r="E875" s="13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 t="shared" si="78"/>
        <v>1.2857142857142857E-2</v>
      </c>
      <c r="P875" s="10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41184.167129629634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13">
        <v>3000</v>
      </c>
      <c r="E876" s="13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 t="shared" si="78"/>
        <v>0.24333333333333335</v>
      </c>
      <c r="P876" s="10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41368.583726851852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13">
        <v>5000</v>
      </c>
      <c r="E877" s="13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 t="shared" si="78"/>
        <v>0</v>
      </c>
      <c r="P877" s="10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42248.723738425921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13">
        <v>3152</v>
      </c>
      <c r="E878" s="13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 t="shared" si="78"/>
        <v>0.40799492385786801</v>
      </c>
      <c r="P878" s="10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41276.496840277774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13">
        <v>2000</v>
      </c>
      <c r="E879" s="13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 t="shared" si="78"/>
        <v>0.67549999999999999</v>
      </c>
      <c r="P879" s="10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41597.788888888892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13">
        <v>5000</v>
      </c>
      <c r="E880" s="13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 t="shared" si="78"/>
        <v>1.2999999999999999E-2</v>
      </c>
      <c r="P880" s="10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40505.232916666668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13">
        <v>2100</v>
      </c>
      <c r="E881" s="13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 t="shared" si="78"/>
        <v>0.30666666666666664</v>
      </c>
      <c r="P881" s="10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41037.829918981479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13">
        <v>3780</v>
      </c>
      <c r="E882" s="13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 t="shared" si="78"/>
        <v>2.9894179894179893E-2</v>
      </c>
      <c r="P882" s="10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41179.32104166667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13">
        <v>3750</v>
      </c>
      <c r="E883" s="1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 t="shared" si="78"/>
        <v>8.0000000000000002E-3</v>
      </c>
      <c r="P883" s="10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40877.25099537037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13">
        <v>1500</v>
      </c>
      <c r="E884" s="13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 t="shared" si="78"/>
        <v>0.20133333333333334</v>
      </c>
      <c r="P884" s="10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40759.860532407409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13">
        <v>5000</v>
      </c>
      <c r="E885" s="13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 t="shared" si="78"/>
        <v>0.4002</v>
      </c>
      <c r="P885" s="10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42371.935590277775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13">
        <v>2000</v>
      </c>
      <c r="E886" s="13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 t="shared" si="78"/>
        <v>0.01</v>
      </c>
      <c r="P886" s="10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40981.802615740737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13">
        <v>1000</v>
      </c>
      <c r="E887" s="13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 t="shared" si="78"/>
        <v>0.75</v>
      </c>
      <c r="P887" s="10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42713.941099537042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13">
        <v>500</v>
      </c>
      <c r="E888" s="13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 t="shared" si="78"/>
        <v>0.41</v>
      </c>
      <c r="P888" s="10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42603.870520833334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13">
        <v>1000</v>
      </c>
      <c r="E889" s="13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 t="shared" si="78"/>
        <v>0</v>
      </c>
      <c r="P889" s="10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41026.958969907406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13">
        <v>1000</v>
      </c>
      <c r="E890" s="13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 t="shared" si="78"/>
        <v>7.1999999999999995E-2</v>
      </c>
      <c r="P890" s="10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40751.753298611111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13">
        <v>25000</v>
      </c>
      <c r="E891" s="13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 t="shared" si="78"/>
        <v>9.4412800000000005E-2</v>
      </c>
      <c r="P891" s="10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41887.784062500003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13">
        <v>3000</v>
      </c>
      <c r="E892" s="13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 t="shared" si="78"/>
        <v>4.1666666666666664E-2</v>
      </c>
      <c r="P892" s="10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41569.698831018519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13">
        <v>8000</v>
      </c>
      <c r="E893" s="1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 t="shared" si="78"/>
        <v>3.2500000000000001E-2</v>
      </c>
      <c r="P893" s="10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41842.031597222223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13">
        <v>6000</v>
      </c>
      <c r="E894" s="13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 t="shared" si="78"/>
        <v>0.40749999999999997</v>
      </c>
      <c r="P894" s="10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40304.20003472222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13">
        <v>2000</v>
      </c>
      <c r="E895" s="13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 t="shared" si="78"/>
        <v>0.1</v>
      </c>
      <c r="P895" s="10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42065.897719907407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13">
        <v>20000</v>
      </c>
      <c r="E896" s="13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 t="shared" si="78"/>
        <v>0.39169999999999999</v>
      </c>
      <c r="P896" s="10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42496.981597222228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13">
        <v>8000</v>
      </c>
      <c r="E897" s="13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 t="shared" si="78"/>
        <v>2.4375000000000001E-2</v>
      </c>
      <c r="P897" s="10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40431.127650462964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13">
        <v>8000</v>
      </c>
      <c r="E898" s="13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 t="shared" si="78"/>
        <v>0.4</v>
      </c>
      <c r="P898" s="10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42218.872986111113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13">
        <v>3000</v>
      </c>
      <c r="E899" s="13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 t="shared" ref="O899:O962" si="84">E899/D899</f>
        <v>0</v>
      </c>
      <c r="P899" s="10" t="e">
        <f t="shared" ref="P899:P962" si="85">E899/L899</f>
        <v>#DIV/0!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2">
        <f t="shared" ref="S899:S962" si="88">(((J899/60)/60)/24)+DATE(1970,1,1)</f>
        <v>41211.688750000001</v>
      </c>
      <c r="T899" s="12">
        <f t="shared" ref="T899:T962" si="89">(((J899/60)/60)/24)+DATE(1970,1,1)</f>
        <v>41211.688750000001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13">
        <v>2500</v>
      </c>
      <c r="E900" s="13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 t="shared" si="84"/>
        <v>2.8000000000000001E-2</v>
      </c>
      <c r="P900" s="10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40878.758217592593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13">
        <v>750</v>
      </c>
      <c r="E901" s="13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 t="shared" si="84"/>
        <v>0.37333333333333335</v>
      </c>
      <c r="P901" s="10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40646.099097222221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13">
        <v>5000</v>
      </c>
      <c r="E902" s="13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 t="shared" si="84"/>
        <v>4.1999999999999997E-3</v>
      </c>
      <c r="P902" s="10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42429.84956018519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13">
        <v>6500</v>
      </c>
      <c r="E903" s="1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 t="shared" si="84"/>
        <v>0</v>
      </c>
      <c r="P903" s="10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40291.81150462963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13">
        <v>30000</v>
      </c>
      <c r="E904" s="13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 t="shared" si="84"/>
        <v>3.0000000000000001E-3</v>
      </c>
      <c r="P904" s="10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41829.965532407405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13">
        <v>5000</v>
      </c>
      <c r="E905" s="13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 t="shared" si="84"/>
        <v>3.2000000000000001E-2</v>
      </c>
      <c r="P905" s="10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41149.796064814815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13">
        <v>50000</v>
      </c>
      <c r="E906" s="13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 t="shared" si="84"/>
        <v>3.0200000000000001E-3</v>
      </c>
      <c r="P906" s="10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42342.080289351856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13">
        <v>6500</v>
      </c>
      <c r="E907" s="13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 t="shared" si="84"/>
        <v>3.0153846153846153E-2</v>
      </c>
      <c r="P907" s="10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40507.239884259259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13">
        <v>15000</v>
      </c>
      <c r="E908" s="13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 t="shared" si="84"/>
        <v>0</v>
      </c>
      <c r="P908" s="10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41681.189699074072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13">
        <v>2900</v>
      </c>
      <c r="E909" s="13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 t="shared" si="84"/>
        <v>0</v>
      </c>
      <c r="P909" s="10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40767.192395833335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13">
        <v>2500</v>
      </c>
      <c r="E910" s="13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 t="shared" si="84"/>
        <v>0</v>
      </c>
      <c r="P910" s="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40340.801562499997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13">
        <v>16000</v>
      </c>
      <c r="E911" s="13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 t="shared" si="84"/>
        <v>3.2500000000000001E-2</v>
      </c>
      <c r="P911" s="10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41081.69027777778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13">
        <v>550</v>
      </c>
      <c r="E912" s="13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 t="shared" si="84"/>
        <v>0.22363636363636363</v>
      </c>
      <c r="P912" s="10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42737.545358796298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13">
        <v>100000</v>
      </c>
      <c r="E913" s="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 t="shared" si="84"/>
        <v>0</v>
      </c>
      <c r="P913" s="10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41642.005150462966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13">
        <v>3500</v>
      </c>
      <c r="E914" s="13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 t="shared" si="84"/>
        <v>8.5714285714285719E-3</v>
      </c>
      <c r="P914" s="10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41194.109340277777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13">
        <v>30000</v>
      </c>
      <c r="E915" s="13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 t="shared" si="84"/>
        <v>6.6066666666666662E-2</v>
      </c>
      <c r="P915" s="10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41004.139108796298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13">
        <v>1500</v>
      </c>
      <c r="E916" s="13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 t="shared" si="84"/>
        <v>0</v>
      </c>
      <c r="P916" s="10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41116.763275462967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13">
        <v>6500</v>
      </c>
      <c r="E917" s="13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 t="shared" si="84"/>
        <v>5.7692307692307696E-2</v>
      </c>
      <c r="P917" s="10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40937.679560185185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13">
        <v>3300</v>
      </c>
      <c r="E918" s="13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 t="shared" si="84"/>
        <v>0</v>
      </c>
      <c r="P918" s="10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40434.853402777779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13">
        <v>5000</v>
      </c>
      <c r="E919" s="13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 t="shared" si="84"/>
        <v>6.0000000000000001E-3</v>
      </c>
      <c r="P919" s="10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41802.94363425926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13">
        <v>3900</v>
      </c>
      <c r="E920" s="13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 t="shared" si="84"/>
        <v>5.0256410256410255E-2</v>
      </c>
      <c r="P920" s="1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41944.916215277779</v>
      </c>
    </row>
    <row r="921" spans="1:20" x14ac:dyDescent="0.25">
      <c r="A921">
        <v>919</v>
      </c>
      <c r="B921" s="3" t="s">
        <v>920</v>
      </c>
      <c r="C921" s="3" t="s">
        <v>5029</v>
      </c>
      <c r="D921" s="13">
        <v>20000</v>
      </c>
      <c r="E921" s="13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 t="shared" si="84"/>
        <v>5.0000000000000001E-3</v>
      </c>
      <c r="P921" s="10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41227.641724537039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13">
        <v>5500</v>
      </c>
      <c r="E922" s="13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 t="shared" si="84"/>
        <v>0</v>
      </c>
      <c r="P922" s="10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41562.67155092593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13">
        <v>15000</v>
      </c>
      <c r="E923" s="1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 t="shared" si="84"/>
        <v>0.309</v>
      </c>
      <c r="P923" s="10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40847.171018518515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13">
        <v>27000</v>
      </c>
      <c r="E924" s="13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 t="shared" si="84"/>
        <v>0.21037037037037037</v>
      </c>
      <c r="P924" s="10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41878.530011574076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13">
        <v>15000</v>
      </c>
      <c r="E925" s="13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 t="shared" si="84"/>
        <v>2.1999999999999999E-2</v>
      </c>
      <c r="P925" s="10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41934.959756944445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13">
        <v>3000</v>
      </c>
      <c r="E926" s="13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 t="shared" si="84"/>
        <v>0.109</v>
      </c>
      <c r="P926" s="10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41288.942928240744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13">
        <v>6000</v>
      </c>
      <c r="E927" s="13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 t="shared" si="84"/>
        <v>2.6666666666666668E-2</v>
      </c>
      <c r="P927" s="10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41575.880914351852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13">
        <v>7000</v>
      </c>
      <c r="E928" s="13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 t="shared" si="84"/>
        <v>0</v>
      </c>
      <c r="P928" s="10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40338.02002314815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13">
        <v>20000</v>
      </c>
      <c r="E929" s="13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 t="shared" si="84"/>
        <v>0</v>
      </c>
      <c r="P929" s="10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41013.822858796295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13">
        <v>14500</v>
      </c>
      <c r="E930" s="13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 t="shared" si="84"/>
        <v>0.10862068965517241</v>
      </c>
      <c r="P930" s="10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41180.86241898148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13">
        <v>500</v>
      </c>
      <c r="E931" s="13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 t="shared" si="84"/>
        <v>0</v>
      </c>
      <c r="P931" s="10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40978.238067129627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13">
        <v>900</v>
      </c>
      <c r="E932" s="13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 t="shared" si="84"/>
        <v>0.38333333333333336</v>
      </c>
      <c r="P932" s="10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40312.915578703702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13">
        <v>2000</v>
      </c>
      <c r="E933" s="1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 t="shared" si="84"/>
        <v>6.5500000000000003E-2</v>
      </c>
      <c r="P933" s="10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41680.359976851854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13">
        <v>9500</v>
      </c>
      <c r="E934" s="13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 t="shared" si="84"/>
        <v>0.14536842105263159</v>
      </c>
      <c r="P934" s="10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41310.969270833331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13">
        <v>2000</v>
      </c>
      <c r="E935" s="13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 t="shared" si="84"/>
        <v>0.06</v>
      </c>
      <c r="P935" s="10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41711.169085648151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13">
        <v>5000</v>
      </c>
      <c r="E936" s="13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 t="shared" si="84"/>
        <v>0.30399999999999999</v>
      </c>
      <c r="P936" s="10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41733.737083333333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13">
        <v>3500</v>
      </c>
      <c r="E937" s="13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 t="shared" si="84"/>
        <v>1.4285714285714285E-2</v>
      </c>
      <c r="P937" s="10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42368.333668981482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13">
        <v>1400</v>
      </c>
      <c r="E938" s="13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 t="shared" si="84"/>
        <v>0</v>
      </c>
      <c r="P938" s="10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40883.024178240739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13">
        <v>3500</v>
      </c>
      <c r="E939" s="13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 t="shared" si="84"/>
        <v>1.1428571428571429E-2</v>
      </c>
      <c r="P939" s="10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41551.798113425924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13">
        <v>7000</v>
      </c>
      <c r="E940" s="13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 t="shared" si="84"/>
        <v>3.5714285714285713E-3</v>
      </c>
      <c r="P940" s="10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41124.479722222226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13">
        <v>2750</v>
      </c>
      <c r="E941" s="13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 t="shared" si="84"/>
        <v>1.4545454545454545E-2</v>
      </c>
      <c r="P941" s="10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41416.763171296298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13">
        <v>9000</v>
      </c>
      <c r="E942" s="13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 t="shared" si="84"/>
        <v>0.17155555555555554</v>
      </c>
      <c r="P942" s="10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42182.008402777778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13">
        <v>50000</v>
      </c>
      <c r="E943" s="1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 t="shared" si="84"/>
        <v>2.3220000000000001E-2</v>
      </c>
      <c r="P943" s="10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42746.096585648149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13">
        <v>7500</v>
      </c>
      <c r="E944" s="13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 t="shared" si="84"/>
        <v>8.9066666666666669E-2</v>
      </c>
      <c r="P944" s="10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42382.843287037031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13">
        <v>3000</v>
      </c>
      <c r="E945" s="13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 t="shared" si="84"/>
        <v>9.633333333333334E-2</v>
      </c>
      <c r="P945" s="10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42673.66788194445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13">
        <v>50000</v>
      </c>
      <c r="E946" s="13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 t="shared" si="84"/>
        <v>0.13325999999999999</v>
      </c>
      <c r="P946" s="10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42444.583912037036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13">
        <v>100000</v>
      </c>
      <c r="E947" s="13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 t="shared" si="84"/>
        <v>2.4840000000000001E-2</v>
      </c>
      <c r="P947" s="10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42732.872986111113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13">
        <v>15000</v>
      </c>
      <c r="E948" s="13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 t="shared" si="84"/>
        <v>1.9066666666666666E-2</v>
      </c>
      <c r="P948" s="10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42592.750555555554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13">
        <v>850</v>
      </c>
      <c r="E949" s="13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 t="shared" si="84"/>
        <v>0</v>
      </c>
      <c r="P949" s="10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42491.781319444446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13">
        <v>4000</v>
      </c>
      <c r="E950" s="13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 t="shared" si="84"/>
        <v>0.12</v>
      </c>
      <c r="P950" s="10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42411.828287037039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13">
        <v>20000</v>
      </c>
      <c r="E951" s="13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 t="shared" si="84"/>
        <v>1.3650000000000001E-2</v>
      </c>
      <c r="P951" s="10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42361.043703703705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13">
        <v>5000</v>
      </c>
      <c r="E952" s="13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 t="shared" si="84"/>
        <v>0.28039999999999998</v>
      </c>
      <c r="P952" s="10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42356.750706018516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13">
        <v>50000</v>
      </c>
      <c r="E953" s="1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 t="shared" si="84"/>
        <v>0.38390000000000002</v>
      </c>
      <c r="P953" s="10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42480.653611111105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13">
        <v>49000</v>
      </c>
      <c r="E954" s="13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 t="shared" si="84"/>
        <v>0.39942857142857141</v>
      </c>
      <c r="P954" s="10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42662.613564814819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13">
        <v>15000</v>
      </c>
      <c r="E955" s="13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 t="shared" si="84"/>
        <v>8.3999999999999995E-3</v>
      </c>
      <c r="P955" s="10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41999.164340277777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13">
        <v>15000</v>
      </c>
      <c r="E956" s="13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 t="shared" si="84"/>
        <v>0.43406666666666666</v>
      </c>
      <c r="P956" s="10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42194.833784722221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13">
        <v>300000</v>
      </c>
      <c r="E957" s="13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 t="shared" si="84"/>
        <v>5.6613333333333335E-2</v>
      </c>
      <c r="P957" s="10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42586.295138888891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13">
        <v>50000</v>
      </c>
      <c r="E958" s="13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 t="shared" si="84"/>
        <v>1.7219999999999999E-2</v>
      </c>
      <c r="P958" s="10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42060.913877314815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13">
        <v>12000</v>
      </c>
      <c r="E959" s="13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 t="shared" si="84"/>
        <v>1.9416666666666665E-2</v>
      </c>
      <c r="P959" s="10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42660.552465277782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13">
        <v>7777</v>
      </c>
      <c r="E960" s="13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 t="shared" si="84"/>
        <v>0.11328275684711328</v>
      </c>
      <c r="P960" s="1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42082.802812499998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13">
        <v>50000</v>
      </c>
      <c r="E961" s="13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 t="shared" si="84"/>
        <v>0.3886</v>
      </c>
      <c r="P961" s="10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41993.174363425926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13">
        <v>55650</v>
      </c>
      <c r="E962" s="13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 t="shared" si="84"/>
        <v>0.46100628930817611</v>
      </c>
      <c r="P962" s="10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42766.626793981486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13">
        <v>95000</v>
      </c>
      <c r="E963" s="1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 t="shared" ref="O963:O1026" si="90">E963/D963</f>
        <v>0.42188421052631581</v>
      </c>
      <c r="P963" s="10">
        <f t="shared" ref="P963:P1026" si="91">E963/L963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2">
        <f t="shared" ref="S963:S1026" si="94">(((J963/60)/60)/24)+DATE(1970,1,1)</f>
        <v>42740.693692129629</v>
      </c>
      <c r="T963" s="12">
        <f t="shared" ref="T963:T1026" si="95">(((J963/60)/60)/24)+DATE(1970,1,1)</f>
        <v>42740.693692129629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13">
        <v>2500</v>
      </c>
      <c r="E964" s="13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 t="shared" si="90"/>
        <v>0.2848</v>
      </c>
      <c r="P964" s="10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42373.712418981479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13">
        <v>35000</v>
      </c>
      <c r="E965" s="13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 t="shared" si="90"/>
        <v>1.0771428571428571E-2</v>
      </c>
      <c r="P965" s="10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42625.635636574079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13">
        <v>110000</v>
      </c>
      <c r="E966" s="13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 t="shared" si="90"/>
        <v>7.9909090909090902E-3</v>
      </c>
      <c r="P966" s="10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42208.628692129627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13">
        <v>25000</v>
      </c>
      <c r="E967" s="13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 t="shared" si="90"/>
        <v>1.192E-2</v>
      </c>
      <c r="P967" s="10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42637.016736111109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13">
        <v>12000</v>
      </c>
      <c r="E968" s="13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 t="shared" si="90"/>
        <v>0.14799999999999999</v>
      </c>
      <c r="P968" s="10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42619.635787037041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13">
        <v>20000</v>
      </c>
      <c r="E969" s="13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 t="shared" si="90"/>
        <v>0.17810000000000001</v>
      </c>
      <c r="P969" s="10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42422.254328703704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13">
        <v>8000</v>
      </c>
      <c r="E970" s="13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 t="shared" si="90"/>
        <v>1.325E-2</v>
      </c>
      <c r="P970" s="1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41836.847615740742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13">
        <v>30000</v>
      </c>
      <c r="E971" s="13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 t="shared" si="90"/>
        <v>0.46666666666666667</v>
      </c>
      <c r="P971" s="10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42742.30332175926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13">
        <v>5000</v>
      </c>
      <c r="E972" s="13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 t="shared" si="90"/>
        <v>0.4592</v>
      </c>
      <c r="P972" s="10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42721.220520833333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13">
        <v>100000</v>
      </c>
      <c r="E973" s="1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 t="shared" si="90"/>
        <v>2.2599999999999999E-3</v>
      </c>
      <c r="P973" s="10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42111.709027777775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13">
        <v>20000</v>
      </c>
      <c r="E974" s="13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 t="shared" si="90"/>
        <v>0.34625</v>
      </c>
      <c r="P974" s="10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41856.865717592591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13">
        <v>20000</v>
      </c>
      <c r="E975" s="13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 t="shared" si="90"/>
        <v>2.0549999999999999E-2</v>
      </c>
      <c r="P975" s="10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42257.014965277776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13">
        <v>50000</v>
      </c>
      <c r="E976" s="13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 t="shared" si="90"/>
        <v>5.5999999999999999E-3</v>
      </c>
      <c r="P976" s="10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42424.749490740738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13">
        <v>100000</v>
      </c>
      <c r="E977" s="13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 t="shared" si="90"/>
        <v>2.6069999999999999E-2</v>
      </c>
      <c r="P977" s="10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42489.696585648147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13">
        <v>150000</v>
      </c>
      <c r="E978" s="13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 t="shared" si="90"/>
        <v>1.9259999999999999E-2</v>
      </c>
      <c r="P978" s="10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42185.058993055558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13">
        <v>2700</v>
      </c>
      <c r="E979" s="13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 t="shared" si="90"/>
        <v>0.33666666666666667</v>
      </c>
      <c r="P979" s="10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42391.942094907412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13">
        <v>172889</v>
      </c>
      <c r="E980" s="13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 t="shared" si="90"/>
        <v>0.5626326718299024</v>
      </c>
      <c r="P980" s="1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42395.309039351851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13">
        <v>35000</v>
      </c>
      <c r="E981" s="13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 t="shared" si="90"/>
        <v>0.82817600000000002</v>
      </c>
      <c r="P981" s="10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42506.416990740734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13">
        <v>10000</v>
      </c>
      <c r="E982" s="13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 t="shared" si="90"/>
        <v>0.14860000000000001</v>
      </c>
      <c r="P982" s="10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41928.904189814813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13">
        <v>88888</v>
      </c>
      <c r="E983" s="1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 t="shared" si="90"/>
        <v>1.2375123751237513E-4</v>
      </c>
      <c r="P983" s="10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41830.947013888886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13">
        <v>17500</v>
      </c>
      <c r="E984" s="13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 t="shared" si="90"/>
        <v>1.7142857142857143E-4</v>
      </c>
      <c r="P984" s="10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42615.753310185188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13">
        <v>104219</v>
      </c>
      <c r="E985" s="13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 t="shared" si="90"/>
        <v>0.2950613611721471</v>
      </c>
      <c r="P985" s="10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42574.667650462965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13">
        <v>10000</v>
      </c>
      <c r="E986" s="13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 t="shared" si="90"/>
        <v>1.06E-2</v>
      </c>
      <c r="P986" s="10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42061.11583333333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13">
        <v>30000</v>
      </c>
      <c r="E987" s="13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 t="shared" si="90"/>
        <v>6.2933333333333327E-2</v>
      </c>
      <c r="P987" s="10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42339.967708333337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13">
        <v>20000</v>
      </c>
      <c r="E988" s="13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 t="shared" si="90"/>
        <v>0.1275</v>
      </c>
      <c r="P988" s="10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42324.767361111109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13">
        <v>50000</v>
      </c>
      <c r="E989" s="13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 t="shared" si="90"/>
        <v>0.13220000000000001</v>
      </c>
      <c r="P989" s="10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41773.294560185182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13">
        <v>5000</v>
      </c>
      <c r="E990" s="13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 t="shared" si="90"/>
        <v>0</v>
      </c>
      <c r="P990" s="1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42614.356770833328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13">
        <v>10000</v>
      </c>
      <c r="E991" s="13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 t="shared" si="90"/>
        <v>0.16769999999999999</v>
      </c>
      <c r="P991" s="10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42611.933969907404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13">
        <v>25000</v>
      </c>
      <c r="E992" s="13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 t="shared" si="90"/>
        <v>1.0399999999999999E-3</v>
      </c>
      <c r="P992" s="10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41855.784305555557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13">
        <v>5000</v>
      </c>
      <c r="E993" s="1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 t="shared" si="90"/>
        <v>4.24E-2</v>
      </c>
      <c r="P993" s="10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42538.75680555556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13">
        <v>100000</v>
      </c>
      <c r="E994" s="13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 t="shared" si="90"/>
        <v>4.6699999999999997E-3</v>
      </c>
      <c r="P994" s="10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42437.924988425926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13">
        <v>70000</v>
      </c>
      <c r="E995" s="13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 t="shared" si="90"/>
        <v>0.25087142857142858</v>
      </c>
      <c r="P995" s="10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42652.964907407411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13">
        <v>200000</v>
      </c>
      <c r="E996" s="13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 t="shared" si="90"/>
        <v>2.3345000000000001E-2</v>
      </c>
      <c r="P996" s="10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41921.263078703705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13">
        <v>10000</v>
      </c>
      <c r="E997" s="13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 t="shared" si="90"/>
        <v>7.2599999999999998E-2</v>
      </c>
      <c r="P997" s="10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41947.940740740742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13">
        <v>4000</v>
      </c>
      <c r="E998" s="13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 t="shared" si="90"/>
        <v>1.6250000000000001E-2</v>
      </c>
      <c r="P998" s="10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41817.866435185184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13">
        <v>5000</v>
      </c>
      <c r="E999" s="13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 t="shared" si="90"/>
        <v>1.2999999999999999E-2</v>
      </c>
      <c r="P999" s="10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41941.10297453704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13">
        <v>60000</v>
      </c>
      <c r="E1000" s="13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 t="shared" si="90"/>
        <v>0.58558333333333334</v>
      </c>
      <c r="P1000" s="1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42282.168993055559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13">
        <v>150000</v>
      </c>
      <c r="E1001" s="13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 t="shared" si="90"/>
        <v>7.7886666666666673E-2</v>
      </c>
      <c r="P1001" s="10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41926.29965277778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13">
        <v>894700</v>
      </c>
      <c r="E1002" s="13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 t="shared" si="90"/>
        <v>2.2157147647256063E-2</v>
      </c>
      <c r="P1002" s="10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42749.059722222228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13">
        <v>5000</v>
      </c>
      <c r="E1003" s="1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 t="shared" si="90"/>
        <v>1.04</v>
      </c>
      <c r="P1003" s="10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42720.720057870371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13">
        <v>9999</v>
      </c>
      <c r="E1004" s="13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 t="shared" si="90"/>
        <v>0.29602960296029601</v>
      </c>
      <c r="P1004" s="10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42325.684189814812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13">
        <v>20000</v>
      </c>
      <c r="E1005" s="13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 t="shared" si="90"/>
        <v>0.16055</v>
      </c>
      <c r="P1005" s="10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42780.709039351852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13">
        <v>25000</v>
      </c>
      <c r="E1006" s="13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 t="shared" si="90"/>
        <v>0.82208000000000003</v>
      </c>
      <c r="P1006" s="10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42388.708645833336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13">
        <v>200000</v>
      </c>
      <c r="E1007" s="13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 t="shared" si="90"/>
        <v>0.75051000000000001</v>
      </c>
      <c r="P1007" s="10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42276.624803240738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13">
        <v>4000</v>
      </c>
      <c r="E1008" s="13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 t="shared" si="90"/>
        <v>5.8500000000000003E-2</v>
      </c>
      <c r="P1008" s="10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41977.040185185186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13">
        <v>30000</v>
      </c>
      <c r="E1009" s="13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 t="shared" si="90"/>
        <v>0.44319999999999998</v>
      </c>
      <c r="P1009" s="10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42676.583599537036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13">
        <v>93500</v>
      </c>
      <c r="E1010" s="13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 t="shared" si="90"/>
        <v>2.6737967914438501E-3</v>
      </c>
      <c r="P1010" s="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42702.809201388889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13">
        <v>50000</v>
      </c>
      <c r="E1011" s="13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 t="shared" si="90"/>
        <v>0.1313</v>
      </c>
      <c r="P1011" s="10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42510.604699074072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13">
        <v>115250</v>
      </c>
      <c r="E1012" s="13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 t="shared" si="90"/>
        <v>1.9088937093275488E-3</v>
      </c>
      <c r="P1012" s="10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42561.829421296294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13">
        <v>20000</v>
      </c>
      <c r="E1013" s="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 t="shared" si="90"/>
        <v>3.7499999999999999E-3</v>
      </c>
      <c r="P1013" s="10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41946.898090277777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13">
        <v>5000</v>
      </c>
      <c r="E1014" s="13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 t="shared" si="90"/>
        <v>215.35021</v>
      </c>
      <c r="P1014" s="10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42714.440416666665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13">
        <v>25000</v>
      </c>
      <c r="E1015" s="13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 t="shared" si="90"/>
        <v>0.34527999999999998</v>
      </c>
      <c r="P1015" s="10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42339.833981481483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13">
        <v>10000</v>
      </c>
      <c r="E1016" s="13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 t="shared" si="90"/>
        <v>0.30599999999999999</v>
      </c>
      <c r="P1016" s="10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41955.002488425926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13">
        <v>9000</v>
      </c>
      <c r="E1017" s="13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 t="shared" si="90"/>
        <v>2.6666666666666668E-2</v>
      </c>
      <c r="P1017" s="10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42303.878414351857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13">
        <v>100000</v>
      </c>
      <c r="E1018" s="13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 t="shared" si="90"/>
        <v>2.8420000000000001E-2</v>
      </c>
      <c r="P1018" s="10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42422.107129629629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13">
        <v>250000</v>
      </c>
      <c r="E1019" s="13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 t="shared" si="90"/>
        <v>0.22878799999999999</v>
      </c>
      <c r="P1019" s="10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42289.675173611111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13">
        <v>20000</v>
      </c>
      <c r="E1020" s="13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 t="shared" si="90"/>
        <v>3.1050000000000001E-2</v>
      </c>
      <c r="P1020" s="1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42535.492280092592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13">
        <v>45000</v>
      </c>
      <c r="E1021" s="13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 t="shared" si="90"/>
        <v>0.47333333333333333</v>
      </c>
      <c r="P1021" s="10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42009.973946759259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13">
        <v>1550</v>
      </c>
      <c r="E1022" s="13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 t="shared" si="90"/>
        <v>2.0554838709677421</v>
      </c>
      <c r="P1022" s="10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42127.069548611107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13">
        <v>3000</v>
      </c>
      <c r="E1023" s="1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 t="shared" si="90"/>
        <v>3.5180366666666667</v>
      </c>
      <c r="P1023" s="10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42271.251979166671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13">
        <v>2000</v>
      </c>
      <c r="E1024" s="13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 t="shared" si="90"/>
        <v>1.149</v>
      </c>
      <c r="P1024" s="10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42111.646724537044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13">
        <v>2000</v>
      </c>
      <c r="E1025" s="13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 t="shared" si="90"/>
        <v>2.3715000000000002</v>
      </c>
      <c r="P1025" s="10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42145.919687500005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13">
        <v>20000</v>
      </c>
      <c r="E1026" s="13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 t="shared" si="90"/>
        <v>1.1863774999999999</v>
      </c>
      <c r="P1026" s="10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42370.580590277779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13">
        <v>70000</v>
      </c>
      <c r="E1027" s="13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 t="shared" ref="O1027:O1090" si="96">E1027/D1027</f>
        <v>1.099283142857143</v>
      </c>
      <c r="P1027" s="10">
        <f t="shared" ref="P1027:P1090" si="97">E1027/L1027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(((J1027/60)/60)/24)+DATE(1970,1,1)</f>
        <v>42049.833761574075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13">
        <v>7000</v>
      </c>
      <c r="E1028" s="13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 t="shared" si="96"/>
        <v>1.0000828571428571</v>
      </c>
      <c r="P1028" s="10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42426.407592592594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13">
        <v>7501</v>
      </c>
      <c r="E1029" s="13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 t="shared" si="96"/>
        <v>1.0309292094387414</v>
      </c>
      <c r="P1029" s="10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41905.034108796295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13">
        <v>10000</v>
      </c>
      <c r="E1030" s="13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 t="shared" si="96"/>
        <v>1.1727000000000001</v>
      </c>
      <c r="P1030" s="1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42755.627372685187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13">
        <v>10000</v>
      </c>
      <c r="E1031" s="13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 t="shared" si="96"/>
        <v>1.1175999999999999</v>
      </c>
      <c r="P1031" s="10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42044.711886574078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13">
        <v>2000</v>
      </c>
      <c r="E1032" s="13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 t="shared" si="96"/>
        <v>3.4209999999999998</v>
      </c>
      <c r="P1032" s="10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42611.483206018514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13">
        <v>10000</v>
      </c>
      <c r="E1033" s="1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 t="shared" si="96"/>
        <v>1.0740000000000001</v>
      </c>
      <c r="P1033" s="10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42324.764004629629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13">
        <v>5400</v>
      </c>
      <c r="E1034" s="13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 t="shared" si="96"/>
        <v>1.0849703703703704</v>
      </c>
      <c r="P1034" s="10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42514.666956018518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13">
        <v>1328</v>
      </c>
      <c r="E1035" s="13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 t="shared" si="96"/>
        <v>1.0286144578313252</v>
      </c>
      <c r="P1035" s="10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42688.732407407413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13">
        <v>5000</v>
      </c>
      <c r="E1036" s="13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 t="shared" si="96"/>
        <v>1.3000180000000001</v>
      </c>
      <c r="P1036" s="10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42555.166712962964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13">
        <v>4600</v>
      </c>
      <c r="E1037" s="13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 t="shared" si="96"/>
        <v>1.0765217391304347</v>
      </c>
      <c r="P1037" s="10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42016.641435185185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13">
        <v>4500</v>
      </c>
      <c r="E1038" s="13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 t="shared" si="96"/>
        <v>1.1236044444444444</v>
      </c>
      <c r="P1038" s="10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41249.448958333334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13">
        <v>1000</v>
      </c>
      <c r="E1039" s="13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 t="shared" si="96"/>
        <v>1.0209999999999999</v>
      </c>
      <c r="P1039" s="10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42119.822476851856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13">
        <v>1500</v>
      </c>
      <c r="E1040" s="13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 t="shared" si="96"/>
        <v>1.4533333333333334</v>
      </c>
      <c r="P1040" s="1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42418.231747685189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13">
        <v>500</v>
      </c>
      <c r="E1041" s="13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 t="shared" si="96"/>
        <v>1.282</v>
      </c>
      <c r="P1041" s="10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42692.109328703707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13">
        <v>85000</v>
      </c>
      <c r="E1042" s="13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 t="shared" si="96"/>
        <v>2.9411764705882353E-3</v>
      </c>
      <c r="P1042" s="10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42579.708437499998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13">
        <v>50</v>
      </c>
      <c r="E1043" s="1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 t="shared" si="96"/>
        <v>0</v>
      </c>
      <c r="P1043" s="10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41831.060092592597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13">
        <v>650</v>
      </c>
      <c r="E1044" s="13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 t="shared" si="96"/>
        <v>1.5384615384615385E-2</v>
      </c>
      <c r="P1044" s="10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41851.696157407408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13">
        <v>100000</v>
      </c>
      <c r="E1045" s="13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 t="shared" si="96"/>
        <v>8.5370000000000001E-2</v>
      </c>
      <c r="P1045" s="10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42114.252951388888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13">
        <v>7000</v>
      </c>
      <c r="E1046" s="13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 t="shared" si="96"/>
        <v>8.571428571428571E-4</v>
      </c>
      <c r="P1046" s="10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42011.925937499997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13">
        <v>10000</v>
      </c>
      <c r="E1047" s="13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 t="shared" si="96"/>
        <v>2.6599999999999999E-2</v>
      </c>
      <c r="P1047" s="10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41844.874421296299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13">
        <v>3000</v>
      </c>
      <c r="E1048" s="13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 t="shared" si="96"/>
        <v>0</v>
      </c>
      <c r="P1048" s="10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42319.851388888885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13">
        <v>2000</v>
      </c>
      <c r="E1049" s="13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 t="shared" si="96"/>
        <v>5.0000000000000001E-4</v>
      </c>
      <c r="P1049" s="10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41918.818460648145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13">
        <v>15000</v>
      </c>
      <c r="E1050" s="13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 t="shared" si="96"/>
        <v>1.4133333333333333E-2</v>
      </c>
      <c r="P1050" s="10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42598.053113425922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13">
        <v>12000</v>
      </c>
      <c r="E1051" s="13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 t="shared" si="96"/>
        <v>0</v>
      </c>
      <c r="P1051" s="10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42382.431076388893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13">
        <v>2500</v>
      </c>
      <c r="E1052" s="13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96"/>
        <v>0</v>
      </c>
      <c r="P1052" s="10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42231.7971875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13">
        <v>500</v>
      </c>
      <c r="E1053" s="1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96"/>
        <v>0</v>
      </c>
      <c r="P1053" s="10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41850.014178240745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13">
        <v>4336</v>
      </c>
      <c r="E1054" s="13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96"/>
        <v>0</v>
      </c>
      <c r="P1054" s="10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42483.797395833331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13">
        <v>1500</v>
      </c>
      <c r="E1055" s="13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 t="shared" si="96"/>
        <v>0.01</v>
      </c>
      <c r="P1055" s="10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42775.172824074078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13">
        <v>2500</v>
      </c>
      <c r="E1056" s="13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 t="shared" si="96"/>
        <v>0</v>
      </c>
      <c r="P1056" s="10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41831.851840277777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13">
        <v>3500</v>
      </c>
      <c r="E1057" s="13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96"/>
        <v>0</v>
      </c>
      <c r="P1057" s="10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42406.992418981477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13">
        <v>10000</v>
      </c>
      <c r="E1058" s="13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 t="shared" si="96"/>
        <v>0</v>
      </c>
      <c r="P1058" s="10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42058.719641203701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13">
        <v>10000</v>
      </c>
      <c r="E1059" s="13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96"/>
        <v>0</v>
      </c>
      <c r="P1059" s="10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42678.871331018512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13">
        <v>40000</v>
      </c>
      <c r="E1060" s="13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96"/>
        <v>0</v>
      </c>
      <c r="P1060" s="1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42047.900960648149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13">
        <v>1100</v>
      </c>
      <c r="E1061" s="13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96"/>
        <v>0</v>
      </c>
      <c r="P1061" s="10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42046.79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13">
        <v>5000</v>
      </c>
      <c r="E1062" s="13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 t="shared" si="96"/>
        <v>0.01</v>
      </c>
      <c r="P1062" s="10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42079.913113425922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13">
        <v>4000</v>
      </c>
      <c r="E1063" s="1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 t="shared" si="96"/>
        <v>0</v>
      </c>
      <c r="P1063" s="10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42432.276712962965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13">
        <v>199</v>
      </c>
      <c r="E1064" s="13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 t="shared" si="96"/>
        <v>0.95477386934673369</v>
      </c>
      <c r="P1064" s="10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42556.807187500002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13">
        <v>1000</v>
      </c>
      <c r="E1065" s="13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 t="shared" si="96"/>
        <v>0</v>
      </c>
      <c r="P1065" s="10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42583.030810185184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13">
        <v>90000</v>
      </c>
      <c r="E1066" s="13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 t="shared" si="96"/>
        <v>8.9744444444444446E-2</v>
      </c>
      <c r="P1066" s="10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41417.228043981479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13">
        <v>3000</v>
      </c>
      <c r="E1067" s="13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 t="shared" si="96"/>
        <v>2.7E-2</v>
      </c>
      <c r="P1067" s="10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41661.381041666667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13">
        <v>150000</v>
      </c>
      <c r="E1068" s="13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 t="shared" si="96"/>
        <v>3.3673333333333333E-2</v>
      </c>
      <c r="P1068" s="10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41445.962754629632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13">
        <v>500</v>
      </c>
      <c r="E1069" s="13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 t="shared" si="96"/>
        <v>0.26</v>
      </c>
      <c r="P1069" s="10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41599.855682870373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13">
        <v>30000</v>
      </c>
      <c r="E1070" s="13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 t="shared" si="96"/>
        <v>1.5E-3</v>
      </c>
      <c r="P1070" s="1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42440.371111111104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13">
        <v>2200</v>
      </c>
      <c r="E1071" s="13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 t="shared" si="96"/>
        <v>0.38636363636363635</v>
      </c>
      <c r="P1071" s="10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41572.229849537034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13">
        <v>10000</v>
      </c>
      <c r="E1072" s="13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 t="shared" si="96"/>
        <v>7.0000000000000001E-3</v>
      </c>
      <c r="P1072" s="10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41163.011828703704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13">
        <v>100</v>
      </c>
      <c r="E1073" s="1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 t="shared" si="96"/>
        <v>0</v>
      </c>
      <c r="P1073" s="10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42295.753391203703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13">
        <v>75000</v>
      </c>
      <c r="E1074" s="13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 t="shared" si="96"/>
        <v>6.8000000000000005E-4</v>
      </c>
      <c r="P1074" s="10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41645.832141203704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13">
        <v>750</v>
      </c>
      <c r="E1075" s="13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 t="shared" si="96"/>
        <v>1.3333333333333334E-2</v>
      </c>
      <c r="P1075" s="10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40802.964594907404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13">
        <v>54000</v>
      </c>
      <c r="E1076" s="13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 t="shared" si="96"/>
        <v>6.3092592592592589E-2</v>
      </c>
      <c r="P1076" s="10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41613.172974537039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13">
        <v>1000</v>
      </c>
      <c r="E1077" s="13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 t="shared" si="96"/>
        <v>4.4999999999999998E-2</v>
      </c>
      <c r="P1077" s="10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41005.904120370367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13">
        <v>75000</v>
      </c>
      <c r="E1078" s="13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 t="shared" si="96"/>
        <v>0.62765333333333329</v>
      </c>
      <c r="P1078" s="10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41838.377893518518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13">
        <v>25000</v>
      </c>
      <c r="E1079" s="13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 t="shared" si="96"/>
        <v>0.29376000000000002</v>
      </c>
      <c r="P1079" s="10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42353.16679398148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13">
        <v>600</v>
      </c>
      <c r="E1080" s="13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 t="shared" si="96"/>
        <v>7.4999999999999997E-2</v>
      </c>
      <c r="P1080" s="10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40701.195844907408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13">
        <v>26000</v>
      </c>
      <c r="E1081" s="13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 t="shared" si="96"/>
        <v>2.6076923076923077E-2</v>
      </c>
      <c r="P1081" s="10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42479.566388888896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13">
        <v>20000</v>
      </c>
      <c r="E1082" s="13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 t="shared" si="96"/>
        <v>9.1050000000000006E-2</v>
      </c>
      <c r="P1082" s="10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41740.138113425928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13">
        <v>68000</v>
      </c>
      <c r="E1083" s="1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 t="shared" si="96"/>
        <v>1.7647058823529413E-4</v>
      </c>
      <c r="P1083" s="10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42002.926990740743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13">
        <v>10000</v>
      </c>
      <c r="E1084" s="13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 t="shared" si="96"/>
        <v>5.5999999999999999E-3</v>
      </c>
      <c r="P1084" s="10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41101.906111111115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13">
        <v>50000</v>
      </c>
      <c r="E1085" s="13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 t="shared" si="96"/>
        <v>8.2000000000000007E-3</v>
      </c>
      <c r="P1085" s="10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41793.659525462965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13">
        <v>550</v>
      </c>
      <c r="E1086" s="13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 t="shared" si="96"/>
        <v>0</v>
      </c>
      <c r="P1086" s="10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41829.912083333329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13">
        <v>30000</v>
      </c>
      <c r="E1087" s="13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 t="shared" si="96"/>
        <v>3.4200000000000001E-2</v>
      </c>
      <c r="P1087" s="10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42413.671006944445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13">
        <v>18000</v>
      </c>
      <c r="E1088" s="13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 t="shared" si="96"/>
        <v>8.3333333333333339E-4</v>
      </c>
      <c r="P1088" s="10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41845.866793981484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13">
        <v>1100</v>
      </c>
      <c r="E1089" s="13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 t="shared" si="96"/>
        <v>0</v>
      </c>
      <c r="P1089" s="10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41775.713969907411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13">
        <v>45000</v>
      </c>
      <c r="E1090" s="13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 t="shared" si="96"/>
        <v>0.14182977777777778</v>
      </c>
      <c r="P1090" s="1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41723.799386574072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13">
        <v>15000</v>
      </c>
      <c r="E1091" s="13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 t="shared" ref="O1091:O1154" si="102">E1091/D1091</f>
        <v>7.8266666666666665E-2</v>
      </c>
      <c r="P1091" s="10">
        <f t="shared" ref="P1091:P1154" si="103">E1091/L1091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(((J1091/60)/60)/24)+DATE(1970,1,1)</f>
        <v>42151.189525462964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13">
        <v>12999</v>
      </c>
      <c r="E1092" s="13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 t="shared" si="102"/>
        <v>3.8464497269020693E-4</v>
      </c>
      <c r="P1092" s="10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42123.185798611114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13">
        <v>200</v>
      </c>
      <c r="E1093" s="1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 t="shared" si="102"/>
        <v>0.125</v>
      </c>
      <c r="P1093" s="10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42440.820277777777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13">
        <v>2000</v>
      </c>
      <c r="E1094" s="13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 t="shared" si="102"/>
        <v>1.0500000000000001E-2</v>
      </c>
      <c r="P1094" s="10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41250.025902777779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13">
        <v>300</v>
      </c>
      <c r="E1095" s="13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 t="shared" si="102"/>
        <v>0.14083333333333334</v>
      </c>
      <c r="P1095" s="10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42396.973807870367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13">
        <v>18000</v>
      </c>
      <c r="E1096" s="13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 t="shared" si="102"/>
        <v>0.18300055555555556</v>
      </c>
      <c r="P1096" s="10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40795.713344907403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13">
        <v>500000</v>
      </c>
      <c r="E1097" s="13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 t="shared" si="102"/>
        <v>5.0347999999999997E-2</v>
      </c>
      <c r="P1097" s="10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41486.537268518521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13">
        <v>12000</v>
      </c>
      <c r="E1098" s="13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 t="shared" si="102"/>
        <v>0.17933333333333334</v>
      </c>
      <c r="P1098" s="10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41885.51798611111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13">
        <v>100000</v>
      </c>
      <c r="E1099" s="13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 t="shared" si="102"/>
        <v>4.6999999999999999E-4</v>
      </c>
      <c r="P1099" s="10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41660.792557870373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13">
        <v>25000</v>
      </c>
      <c r="E1100" s="13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 t="shared" si="102"/>
        <v>7.2120000000000004E-2</v>
      </c>
      <c r="P1100" s="1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41712.762673611112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13">
        <v>5000</v>
      </c>
      <c r="E1101" s="13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 t="shared" si="102"/>
        <v>5.0000000000000001E-3</v>
      </c>
      <c r="P1101" s="10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42107.836435185185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13">
        <v>4000</v>
      </c>
      <c r="E1102" s="13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 t="shared" si="102"/>
        <v>2.5000000000000001E-2</v>
      </c>
      <c r="P1102" s="10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42384.110775462963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13">
        <v>100000</v>
      </c>
      <c r="E1103" s="1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 t="shared" si="102"/>
        <v>4.0999999999999999E-4</v>
      </c>
      <c r="P1103" s="10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42538.77243055556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13">
        <v>8000</v>
      </c>
      <c r="E1104" s="13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 t="shared" si="102"/>
        <v>5.3124999999999999E-2</v>
      </c>
      <c r="P1104" s="10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41577.045428240745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13">
        <v>15000</v>
      </c>
      <c r="E1105" s="13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 t="shared" si="102"/>
        <v>1.6199999999999999E-2</v>
      </c>
      <c r="P1105" s="10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42479.22210648148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13">
        <v>60000</v>
      </c>
      <c r="E1106" s="13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 t="shared" si="102"/>
        <v>4.9516666666666667E-2</v>
      </c>
      <c r="P1106" s="10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41771.40996527778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13">
        <v>900000</v>
      </c>
      <c r="E1107" s="13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 t="shared" si="102"/>
        <v>1.5900000000000001E-3</v>
      </c>
      <c r="P1107" s="10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41692.135729166665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13">
        <v>400</v>
      </c>
      <c r="E1108" s="13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 t="shared" si="102"/>
        <v>0.41249999999999998</v>
      </c>
      <c r="P1108" s="10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40973.740451388891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13">
        <v>10000</v>
      </c>
      <c r="E1109" s="13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 t="shared" si="102"/>
        <v>0</v>
      </c>
      <c r="P1109" s="10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41813.861388888887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13">
        <v>25000</v>
      </c>
      <c r="E1110" s="13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 t="shared" si="102"/>
        <v>2.93E-2</v>
      </c>
      <c r="P1110" s="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40952.636979166666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13">
        <v>10000</v>
      </c>
      <c r="E1111" s="13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 t="shared" si="102"/>
        <v>4.4999999999999997E-3</v>
      </c>
      <c r="P1111" s="10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42662.752199074079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13">
        <v>50000</v>
      </c>
      <c r="E1112" s="13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 t="shared" si="102"/>
        <v>5.1000000000000004E-3</v>
      </c>
      <c r="P1112" s="10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41220.933124999996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13">
        <v>2500</v>
      </c>
      <c r="E1113" s="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 t="shared" si="102"/>
        <v>4.0000000000000002E-4</v>
      </c>
      <c r="P1113" s="10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42347.203587962969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13">
        <v>88000</v>
      </c>
      <c r="E1114" s="13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 t="shared" si="102"/>
        <v>0.35537409090909089</v>
      </c>
      <c r="P1114" s="10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41963.759386574078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13">
        <v>1000</v>
      </c>
      <c r="E1115" s="13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 t="shared" si="102"/>
        <v>5.0000000000000001E-3</v>
      </c>
      <c r="P1115" s="10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41835.977083333331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13">
        <v>6000</v>
      </c>
      <c r="E1116" s="13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 t="shared" si="102"/>
        <v>1.6666666666666668E-3</v>
      </c>
      <c r="P1116" s="10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41526.345914351856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13">
        <v>40000</v>
      </c>
      <c r="E1117" s="13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 t="shared" si="102"/>
        <v>1.325E-3</v>
      </c>
      <c r="P1117" s="10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42429.695543981477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13">
        <v>500000</v>
      </c>
      <c r="E1118" s="13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 t="shared" si="102"/>
        <v>3.5704000000000004E-4</v>
      </c>
      <c r="P1118" s="10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41009.847314814811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13">
        <v>1000</v>
      </c>
      <c r="E1119" s="13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 t="shared" si="102"/>
        <v>8.3000000000000004E-2</v>
      </c>
      <c r="P1119" s="10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42333.598530092597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13">
        <v>4500</v>
      </c>
      <c r="E1120" s="13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 t="shared" si="102"/>
        <v>2.4222222222222221E-2</v>
      </c>
      <c r="P1120" s="1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41704.16642361111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13">
        <v>2100</v>
      </c>
      <c r="E1121" s="13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 t="shared" si="102"/>
        <v>2.3809523809523812E-3</v>
      </c>
      <c r="P1121" s="10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41722.792407407411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13">
        <v>25000</v>
      </c>
      <c r="E1122" s="13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 t="shared" si="102"/>
        <v>0</v>
      </c>
      <c r="P1122" s="10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40799.872685185182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13">
        <v>250000</v>
      </c>
      <c r="E1123" s="1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 t="shared" si="102"/>
        <v>1.16E-4</v>
      </c>
      <c r="P1123" s="10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42412.934212962966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13">
        <v>3200</v>
      </c>
      <c r="E1124" s="13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 t="shared" si="102"/>
        <v>0</v>
      </c>
      <c r="P1124" s="10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41410.703993055555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13">
        <v>5000</v>
      </c>
      <c r="E1125" s="13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 t="shared" si="102"/>
        <v>2.2000000000000001E-3</v>
      </c>
      <c r="P1125" s="10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41718.5237037037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13">
        <v>90000</v>
      </c>
      <c r="E1126" s="13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 t="shared" si="102"/>
        <v>4.7222222222222223E-3</v>
      </c>
      <c r="P1126" s="10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42094.667256944449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13">
        <v>3000</v>
      </c>
      <c r="E1127" s="13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 t="shared" si="102"/>
        <v>0</v>
      </c>
      <c r="P1127" s="10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42212.624189814815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13">
        <v>2000</v>
      </c>
      <c r="E1128" s="13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 t="shared" si="102"/>
        <v>5.0000000000000001E-3</v>
      </c>
      <c r="P1128" s="10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42535.327476851846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13">
        <v>35000</v>
      </c>
      <c r="E1129" s="13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 t="shared" si="102"/>
        <v>1.6714285714285713E-2</v>
      </c>
      <c r="P1129" s="10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41926.854166666664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13">
        <v>1000</v>
      </c>
      <c r="E1130" s="13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 t="shared" si="102"/>
        <v>1E-3</v>
      </c>
      <c r="P1130" s="1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41828.649502314816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13">
        <v>20000</v>
      </c>
      <c r="E1131" s="13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 t="shared" si="102"/>
        <v>1.0499999999999999E-3</v>
      </c>
      <c r="P1131" s="10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42496.264965277776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13">
        <v>5000</v>
      </c>
      <c r="E1132" s="13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 t="shared" si="102"/>
        <v>2.2000000000000001E-3</v>
      </c>
      <c r="P1132" s="10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41908.996527777781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13">
        <v>40000</v>
      </c>
      <c r="E1133" s="1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 t="shared" si="102"/>
        <v>0</v>
      </c>
      <c r="P1133" s="10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42332.908194444448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13">
        <v>10000</v>
      </c>
      <c r="E1134" s="13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 t="shared" si="102"/>
        <v>0.14380000000000001</v>
      </c>
      <c r="P1134" s="10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42706.115405092598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13">
        <v>3000</v>
      </c>
      <c r="E1135" s="13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 t="shared" si="102"/>
        <v>6.6666666666666671E-3</v>
      </c>
      <c r="P1135" s="10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41821.407187500001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13">
        <v>25000</v>
      </c>
      <c r="E1136" s="13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 t="shared" si="102"/>
        <v>4.0000000000000003E-5</v>
      </c>
      <c r="P1136" s="10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41958.285046296296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13">
        <v>1000</v>
      </c>
      <c r="E1137" s="13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 t="shared" si="102"/>
        <v>0.05</v>
      </c>
      <c r="P1137" s="10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42558.989513888882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13">
        <v>4190</v>
      </c>
      <c r="E1138" s="13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 t="shared" si="102"/>
        <v>6.4439140811455853E-2</v>
      </c>
      <c r="P1138" s="10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42327.671631944439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13">
        <v>25000</v>
      </c>
      <c r="E1139" s="13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 t="shared" si="102"/>
        <v>0.39500000000000002</v>
      </c>
      <c r="P1139" s="10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42453.819687499999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13">
        <v>35000</v>
      </c>
      <c r="E1140" s="13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 t="shared" si="102"/>
        <v>3.5714285714285713E-3</v>
      </c>
      <c r="P1140" s="1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42736.9066087963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13">
        <v>8000</v>
      </c>
      <c r="E1141" s="13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 t="shared" si="102"/>
        <v>6.2500000000000001E-4</v>
      </c>
      <c r="P1141" s="10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41975.347523148142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13">
        <v>5000</v>
      </c>
      <c r="E1142" s="13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 t="shared" si="102"/>
        <v>0</v>
      </c>
      <c r="P1142" s="10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42192.462048611109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13">
        <v>500</v>
      </c>
      <c r="E1143" s="1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 t="shared" si="102"/>
        <v>0</v>
      </c>
      <c r="P1143" s="10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42164.699652777781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13">
        <v>4000</v>
      </c>
      <c r="E1144" s="13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 t="shared" si="102"/>
        <v>0</v>
      </c>
      <c r="P1144" s="10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42022.006099537044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13">
        <v>45000</v>
      </c>
      <c r="E1145" s="13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 t="shared" si="102"/>
        <v>4.1333333333333335E-3</v>
      </c>
      <c r="P1145" s="10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42325.19358796296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13">
        <v>9300</v>
      </c>
      <c r="E1146" s="13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 t="shared" si="102"/>
        <v>0</v>
      </c>
      <c r="P1146" s="10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42093.181944444441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13">
        <v>80000</v>
      </c>
      <c r="E1147" s="13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 t="shared" si="102"/>
        <v>1.25E-3</v>
      </c>
      <c r="P1147" s="10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41854.747592592597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13">
        <v>6000</v>
      </c>
      <c r="E1148" s="13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 t="shared" si="102"/>
        <v>8.8333333333333333E-2</v>
      </c>
      <c r="P1148" s="10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41723.9533912037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13">
        <v>25000</v>
      </c>
      <c r="E1149" s="13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 t="shared" si="102"/>
        <v>0</v>
      </c>
      <c r="P1149" s="10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41871.972025462965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13">
        <v>15000</v>
      </c>
      <c r="E1150" s="13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 t="shared" si="102"/>
        <v>4.8666666666666667E-3</v>
      </c>
      <c r="P1150" s="1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42675.171076388884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13">
        <v>50000</v>
      </c>
      <c r="E1151" s="13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 t="shared" si="102"/>
        <v>1.5E-3</v>
      </c>
      <c r="P1151" s="10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42507.71025462963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13">
        <v>2500</v>
      </c>
      <c r="E1152" s="13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 t="shared" si="102"/>
        <v>0.1008</v>
      </c>
      <c r="P1152" s="10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42317.954571759255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13">
        <v>25000</v>
      </c>
      <c r="E1153" s="1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 t="shared" si="102"/>
        <v>0</v>
      </c>
      <c r="P1153" s="10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42224.102581018517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13">
        <v>16000</v>
      </c>
      <c r="E1154" s="13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 t="shared" si="102"/>
        <v>5.6937500000000002E-2</v>
      </c>
      <c r="P1154" s="10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42109.709629629629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13">
        <v>8000</v>
      </c>
      <c r="E1155" s="13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 t="shared" ref="O1155:O1218" si="108">E1155/D1155</f>
        <v>6.2500000000000003E-3</v>
      </c>
      <c r="P1155" s="10">
        <f t="shared" ref="P1155:P1218" si="109">E1155/L1155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(((J1155/60)/60)/24)+DATE(1970,1,1)</f>
        <v>42143.714178240742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13">
        <v>5000</v>
      </c>
      <c r="E1156" s="13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 t="shared" si="108"/>
        <v>6.5000000000000002E-2</v>
      </c>
      <c r="P1156" s="10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42223.108865740738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13">
        <v>25000</v>
      </c>
      <c r="E1157" s="13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 t="shared" si="108"/>
        <v>7.5199999999999998E-3</v>
      </c>
      <c r="P1157" s="10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41835.763981481483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13">
        <v>6500</v>
      </c>
      <c r="E1158" s="13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 t="shared" si="108"/>
        <v>0</v>
      </c>
      <c r="P1158" s="10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42029.07131944444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13">
        <v>10000</v>
      </c>
      <c r="E1159" s="13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 t="shared" si="108"/>
        <v>1.5100000000000001E-2</v>
      </c>
      <c r="P1159" s="10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41918.628240740742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13">
        <v>7500</v>
      </c>
      <c r="E1160" s="13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 t="shared" si="108"/>
        <v>4.6666666666666671E-3</v>
      </c>
      <c r="P1160" s="1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41952.09175925926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13">
        <v>6750</v>
      </c>
      <c r="E1161" s="13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 t="shared" si="108"/>
        <v>0</v>
      </c>
      <c r="P1161" s="10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42154.726446759261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13">
        <v>30000</v>
      </c>
      <c r="E1162" s="13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 t="shared" si="108"/>
        <v>3.85E-2</v>
      </c>
      <c r="P1162" s="10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42061.154930555553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13">
        <v>18000</v>
      </c>
      <c r="E1163" s="1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 t="shared" si="108"/>
        <v>0</v>
      </c>
      <c r="P1163" s="10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42122.629502314812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13">
        <v>60000</v>
      </c>
      <c r="E1164" s="13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 t="shared" si="108"/>
        <v>5.8333333333333338E-4</v>
      </c>
      <c r="P1164" s="10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41876.683611111112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13">
        <v>5200</v>
      </c>
      <c r="E1165" s="13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 t="shared" si="108"/>
        <v>0</v>
      </c>
      <c r="P1165" s="10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41830.723611111112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13">
        <v>10000</v>
      </c>
      <c r="E1166" s="13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 t="shared" si="108"/>
        <v>0</v>
      </c>
      <c r="P1166" s="10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42509.724328703705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13">
        <v>10000</v>
      </c>
      <c r="E1167" s="13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 t="shared" si="108"/>
        <v>0.20705000000000001</v>
      </c>
      <c r="P1167" s="10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41792.214467592588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13">
        <v>15000</v>
      </c>
      <c r="E1168" s="13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 t="shared" si="108"/>
        <v>0.19139999999999999</v>
      </c>
      <c r="P1168" s="10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42150.485439814816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13">
        <v>60000</v>
      </c>
      <c r="E1169" s="13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 t="shared" si="108"/>
        <v>1.6316666666666667E-2</v>
      </c>
      <c r="P1169" s="10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41863.734895833331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13">
        <v>18000</v>
      </c>
      <c r="E1170" s="13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 t="shared" si="108"/>
        <v>5.6666666666666664E-2</v>
      </c>
      <c r="P1170" s="1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42605.053993055553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13">
        <v>10000</v>
      </c>
      <c r="E1171" s="13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 t="shared" si="108"/>
        <v>1.6999999999999999E-3</v>
      </c>
      <c r="P1171" s="10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42027.353738425925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13">
        <v>25000</v>
      </c>
      <c r="E1172" s="13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 t="shared" si="108"/>
        <v>4.0000000000000001E-3</v>
      </c>
      <c r="P1172" s="10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42124.893182870372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13">
        <v>25000</v>
      </c>
      <c r="E1173" s="1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 t="shared" si="108"/>
        <v>1E-3</v>
      </c>
      <c r="P1173" s="10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41938.804710648146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13">
        <v>9000</v>
      </c>
      <c r="E1174" s="13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 t="shared" si="108"/>
        <v>0</v>
      </c>
      <c r="P1174" s="10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41841.682314814818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13">
        <v>125000</v>
      </c>
      <c r="E1175" s="13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 t="shared" si="108"/>
        <v>2.4000000000000001E-4</v>
      </c>
      <c r="P1175" s="10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42184.185844907406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13">
        <v>15000</v>
      </c>
      <c r="E1176" s="13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 t="shared" si="108"/>
        <v>5.906666666666667E-2</v>
      </c>
      <c r="P1176" s="10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42468.84174768519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13">
        <v>20000</v>
      </c>
      <c r="E1177" s="13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 t="shared" si="108"/>
        <v>2.9250000000000002E-2</v>
      </c>
      <c r="P1177" s="10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42170.728460648148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13">
        <v>175000</v>
      </c>
      <c r="E1178" s="13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 t="shared" si="108"/>
        <v>5.7142857142857142E-5</v>
      </c>
      <c r="P1178" s="10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42746.019652777773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13">
        <v>6000</v>
      </c>
      <c r="E1179" s="13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 t="shared" si="108"/>
        <v>0</v>
      </c>
      <c r="P1179" s="10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41897.660833333335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13">
        <v>75000</v>
      </c>
      <c r="E1180" s="13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 t="shared" si="108"/>
        <v>6.666666666666667E-5</v>
      </c>
      <c r="P1180" s="10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41837.905694444446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13">
        <v>60000</v>
      </c>
      <c r="E1181" s="13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 t="shared" si="108"/>
        <v>5.3333333333333337E-2</v>
      </c>
      <c r="P1181" s="10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42275.720219907409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13">
        <v>50000</v>
      </c>
      <c r="E1182" s="13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 t="shared" si="108"/>
        <v>0.11749999999999999</v>
      </c>
      <c r="P1182" s="10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41781.806875000002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13">
        <v>50000</v>
      </c>
      <c r="E1183" s="1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 t="shared" si="108"/>
        <v>8.0000000000000007E-5</v>
      </c>
      <c r="P1183" s="10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42034.339363425926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13">
        <v>1000</v>
      </c>
      <c r="E1184" s="13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 t="shared" si="108"/>
        <v>4.2000000000000003E-2</v>
      </c>
      <c r="P1184" s="10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42728.827407407407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13">
        <v>2500</v>
      </c>
      <c r="E1185" s="13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 t="shared" si="108"/>
        <v>0.04</v>
      </c>
      <c r="P1185" s="10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42656.86137731481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13">
        <v>22000</v>
      </c>
      <c r="E1186" s="13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 t="shared" si="108"/>
        <v>1.0493636363636363</v>
      </c>
      <c r="P1186" s="10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42741.599664351852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13">
        <v>12500</v>
      </c>
      <c r="E1187" s="13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 t="shared" si="108"/>
        <v>1.0544</v>
      </c>
      <c r="P1187" s="10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42130.865150462967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13">
        <v>7500</v>
      </c>
      <c r="E1188" s="13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 t="shared" si="108"/>
        <v>1.0673333333333332</v>
      </c>
      <c r="P1188" s="10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42123.86336805555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13">
        <v>8750</v>
      </c>
      <c r="E1189" s="13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 t="shared" si="108"/>
        <v>1.0412571428571429</v>
      </c>
      <c r="P1189" s="10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42109.894942129627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13">
        <v>2000</v>
      </c>
      <c r="E1190" s="13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 t="shared" si="108"/>
        <v>1.6054999999999999</v>
      </c>
      <c r="P1190" s="1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42711.700694444444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13">
        <v>9000</v>
      </c>
      <c r="E1191" s="13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 t="shared" si="108"/>
        <v>1.0777777777777777</v>
      </c>
      <c r="P1191" s="10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42529.979108796295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13">
        <v>500</v>
      </c>
      <c r="E1192" s="13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 t="shared" si="108"/>
        <v>1.35</v>
      </c>
      <c r="P1192" s="10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41852.665798611109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13">
        <v>2700</v>
      </c>
      <c r="E1193" s="1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 t="shared" si="108"/>
        <v>1.0907407407407408</v>
      </c>
      <c r="P1193" s="10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42419.603703703702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13">
        <v>100</v>
      </c>
      <c r="E1194" s="13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 t="shared" si="108"/>
        <v>2.9</v>
      </c>
      <c r="P1194" s="10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42747.506689814814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13">
        <v>21000</v>
      </c>
      <c r="E1195" s="13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 t="shared" si="108"/>
        <v>1.0395714285714286</v>
      </c>
      <c r="P1195" s="10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42409.776076388895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13">
        <v>12500</v>
      </c>
      <c r="E1196" s="13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 t="shared" si="108"/>
        <v>3.2223999999999999</v>
      </c>
      <c r="P1196" s="10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42072.488182870366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13">
        <v>10000</v>
      </c>
      <c r="E1197" s="13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 t="shared" si="108"/>
        <v>1.35</v>
      </c>
      <c r="P1197" s="10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42298.34783564815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13">
        <v>14500</v>
      </c>
      <c r="E1198" s="13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 t="shared" si="108"/>
        <v>2.6991034482758622</v>
      </c>
      <c r="P1198" s="10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42326.818738425922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13">
        <v>15000</v>
      </c>
      <c r="E1199" s="13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 t="shared" si="108"/>
        <v>2.5329333333333333</v>
      </c>
      <c r="P1199" s="10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42503.66474537037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13">
        <v>3500</v>
      </c>
      <c r="E1200" s="13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 t="shared" si="108"/>
        <v>2.6059999999999999</v>
      </c>
      <c r="P1200" s="1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42333.619050925925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13">
        <v>2658</v>
      </c>
      <c r="E1201" s="13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 t="shared" si="108"/>
        <v>1.0131677953348381</v>
      </c>
      <c r="P1201" s="10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42161.770833333328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13">
        <v>4800</v>
      </c>
      <c r="E1202" s="13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 t="shared" si="108"/>
        <v>1.2560416666666667</v>
      </c>
      <c r="P1202" s="10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42089.477500000001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13">
        <v>6000</v>
      </c>
      <c r="E1203" s="1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 t="shared" si="108"/>
        <v>1.0243783333333334</v>
      </c>
      <c r="P1203" s="10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42536.60701388889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13">
        <v>25000</v>
      </c>
      <c r="E1204" s="13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 t="shared" si="108"/>
        <v>1.99244</v>
      </c>
      <c r="P1204" s="10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42152.288819444439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13">
        <v>16300</v>
      </c>
      <c r="E1205" s="13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 t="shared" si="108"/>
        <v>1.0245398773006136</v>
      </c>
      <c r="P1205" s="10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42125.614895833336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13">
        <v>13000</v>
      </c>
      <c r="E1206" s="13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 t="shared" si="108"/>
        <v>1.0294615384615384</v>
      </c>
      <c r="P1206" s="10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42297.748067129629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13">
        <v>13000</v>
      </c>
      <c r="E1207" s="13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 t="shared" si="108"/>
        <v>1.0086153846153847</v>
      </c>
      <c r="P1207" s="10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42138.506377314814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13">
        <v>900</v>
      </c>
      <c r="E1208" s="13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 t="shared" si="108"/>
        <v>1.1499999999999999</v>
      </c>
      <c r="P1208" s="10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42772.776076388895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13">
        <v>16700</v>
      </c>
      <c r="E1209" s="13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 t="shared" si="108"/>
        <v>1.0416766467065868</v>
      </c>
      <c r="P1209" s="10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42430.430243055554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13">
        <v>10000</v>
      </c>
      <c r="E1210" s="13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 t="shared" si="108"/>
        <v>1.5529999999999999</v>
      </c>
      <c r="P1210" s="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42423.709074074075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13">
        <v>6000</v>
      </c>
      <c r="E1211" s="13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 t="shared" si="108"/>
        <v>1.06</v>
      </c>
      <c r="P1211" s="10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42761.846122685187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13">
        <v>20000</v>
      </c>
      <c r="E1212" s="13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 t="shared" si="108"/>
        <v>2.5431499999999998</v>
      </c>
      <c r="P1212" s="10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42132.941805555558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13">
        <v>1000</v>
      </c>
      <c r="E1213" s="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 t="shared" si="108"/>
        <v>1.0109999999999999</v>
      </c>
      <c r="P1213" s="10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42515.866446759261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13">
        <v>2500</v>
      </c>
      <c r="E1214" s="13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 t="shared" si="108"/>
        <v>1.2904</v>
      </c>
      <c r="P1214" s="10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42318.950173611112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13">
        <v>6500</v>
      </c>
      <c r="E1215" s="13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 t="shared" si="108"/>
        <v>1.0223076923076924</v>
      </c>
      <c r="P1215" s="10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42731.755787037036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13">
        <v>2000</v>
      </c>
      <c r="E1216" s="13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 t="shared" si="108"/>
        <v>1.3180000000000001</v>
      </c>
      <c r="P1216" s="10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42104.840335648143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13">
        <v>5000</v>
      </c>
      <c r="E1217" s="13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 t="shared" si="108"/>
        <v>7.8608020000000005</v>
      </c>
      <c r="P1217" s="10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41759.923101851848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13">
        <v>14000</v>
      </c>
      <c r="E1218" s="13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 t="shared" si="108"/>
        <v>1.4570000000000001</v>
      </c>
      <c r="P1218" s="10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42247.616400462968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13">
        <v>26500</v>
      </c>
      <c r="E1219" s="13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 t="shared" ref="O1219:O1282" si="114">E1219/D1219</f>
        <v>1.026</v>
      </c>
      <c r="P1219" s="10">
        <f t="shared" ref="P1219:P1282" si="115">E1219/L1219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(((J1219/60)/60)/24)+DATE(1970,1,1)</f>
        <v>42535.809490740736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13">
        <v>9000</v>
      </c>
      <c r="E1220" s="13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 t="shared" si="114"/>
        <v>1.7227777777777777</v>
      </c>
      <c r="P1220" s="1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42278.662037037036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13">
        <v>16350</v>
      </c>
      <c r="E1221" s="13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 t="shared" si="114"/>
        <v>1.5916819571865444</v>
      </c>
      <c r="P1221" s="10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42633.461956018517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13">
        <v>15000</v>
      </c>
      <c r="E1222" s="13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 t="shared" si="114"/>
        <v>1.0376666666666667</v>
      </c>
      <c r="P1222" s="10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42211.628611111111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13">
        <v>2200</v>
      </c>
      <c r="E1223" s="1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 t="shared" si="114"/>
        <v>1.1140954545454547</v>
      </c>
      <c r="P1223" s="10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42680.47555555556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13">
        <v>4000</v>
      </c>
      <c r="E1224" s="13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 t="shared" si="114"/>
        <v>2.80375</v>
      </c>
      <c r="P1224" s="10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42430.720451388886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13">
        <v>19800</v>
      </c>
      <c r="E1225" s="13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 t="shared" si="114"/>
        <v>1.1210606060606061</v>
      </c>
      <c r="P1225" s="10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42654.177187499998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13">
        <v>15000</v>
      </c>
      <c r="E1226" s="13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 t="shared" si="114"/>
        <v>7.0666666666666669E-2</v>
      </c>
      <c r="P1226" s="10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41736.549791666665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13">
        <v>3000</v>
      </c>
      <c r="E1227" s="13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 t="shared" si="114"/>
        <v>4.3999999999999997E-2</v>
      </c>
      <c r="P1227" s="10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41509.905995370369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13">
        <v>50000</v>
      </c>
      <c r="E1228" s="13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 t="shared" si="114"/>
        <v>3.8739999999999997E-2</v>
      </c>
      <c r="P1228" s="10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41715.874780092592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13">
        <v>2000</v>
      </c>
      <c r="E1229" s="13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 t="shared" si="114"/>
        <v>0</v>
      </c>
      <c r="P1229" s="10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41827.919166666667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13">
        <v>5000</v>
      </c>
      <c r="E1230" s="13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 t="shared" si="114"/>
        <v>0.29299999999999998</v>
      </c>
      <c r="P1230" s="1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40754.729259259257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13">
        <v>2750</v>
      </c>
      <c r="E1231" s="13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 t="shared" si="114"/>
        <v>9.0909090909090905E-3</v>
      </c>
      <c r="P1231" s="10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40985.459803240738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13">
        <v>500000</v>
      </c>
      <c r="E1232" s="13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 t="shared" si="114"/>
        <v>0</v>
      </c>
      <c r="P1232" s="10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40568.972569444442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13">
        <v>5000</v>
      </c>
      <c r="E1233" s="1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114"/>
        <v>0</v>
      </c>
      <c r="P1233" s="10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42193.941759259258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13">
        <v>5000</v>
      </c>
      <c r="E1234" s="13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 t="shared" si="114"/>
        <v>8.0000000000000002E-3</v>
      </c>
      <c r="P1234" s="10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41506.848032407412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13">
        <v>1000</v>
      </c>
      <c r="E1235" s="13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 t="shared" si="114"/>
        <v>0.11600000000000001</v>
      </c>
      <c r="P1235" s="10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40939.948773148149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13">
        <v>50000</v>
      </c>
      <c r="E1236" s="13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 t="shared" si="114"/>
        <v>0</v>
      </c>
      <c r="P1236" s="10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42007.788680555561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13">
        <v>7534</v>
      </c>
      <c r="E1237" s="13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 t="shared" si="114"/>
        <v>2.787363950092912E-2</v>
      </c>
      <c r="P1237" s="10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41583.135405092595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13">
        <v>2500</v>
      </c>
      <c r="E1238" s="13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 t="shared" si="114"/>
        <v>0</v>
      </c>
      <c r="P1238" s="10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41110.680138888885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13">
        <v>25000</v>
      </c>
      <c r="E1239" s="13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114"/>
        <v>0</v>
      </c>
      <c r="P1239" s="10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41125.283159722225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13">
        <v>1000</v>
      </c>
      <c r="E1240" s="13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 t="shared" si="114"/>
        <v>0.17799999999999999</v>
      </c>
      <c r="P1240" s="1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40731.61037037037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13">
        <v>2500</v>
      </c>
      <c r="E1241" s="13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 t="shared" si="114"/>
        <v>0</v>
      </c>
      <c r="P1241" s="10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40883.962581018517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13">
        <v>8000</v>
      </c>
      <c r="E1242" s="13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 t="shared" si="114"/>
        <v>3.0124999999999999E-2</v>
      </c>
      <c r="P1242" s="10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41409.040011574078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13">
        <v>5000</v>
      </c>
      <c r="E1243" s="1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 t="shared" si="114"/>
        <v>0.50739999999999996</v>
      </c>
      <c r="P1243" s="10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41923.837731481479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13">
        <v>911</v>
      </c>
      <c r="E1244" s="13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 t="shared" si="114"/>
        <v>5.4884742041712408E-3</v>
      </c>
      <c r="P1244" s="10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40782.165532407409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13">
        <v>12000</v>
      </c>
      <c r="E1245" s="13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 t="shared" si="114"/>
        <v>0.14091666666666666</v>
      </c>
      <c r="P1245" s="10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40671.879293981481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13">
        <v>2000</v>
      </c>
      <c r="E1246" s="13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 t="shared" si="114"/>
        <v>1.038</v>
      </c>
      <c r="P1246" s="10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41355.825497685182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13">
        <v>2000</v>
      </c>
      <c r="E1247" s="13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 t="shared" si="114"/>
        <v>1.2024999999999999</v>
      </c>
      <c r="P1247" s="10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41774.599930555552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13">
        <v>2000</v>
      </c>
      <c r="E1248" s="13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 t="shared" si="114"/>
        <v>1.17</v>
      </c>
      <c r="P1248" s="10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40838.043391203704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13">
        <v>3500</v>
      </c>
      <c r="E1249" s="13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 t="shared" si="114"/>
        <v>1.2214285714285715</v>
      </c>
      <c r="P1249" s="10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41370.292303240742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13">
        <v>2500</v>
      </c>
      <c r="E1250" s="13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 t="shared" si="114"/>
        <v>1.5164</v>
      </c>
      <c r="P1250" s="1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41767.656863425924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13">
        <v>5000</v>
      </c>
      <c r="E1251" s="13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 t="shared" si="114"/>
        <v>1.0444</v>
      </c>
      <c r="P1251" s="10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41067.74086805556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13">
        <v>30000</v>
      </c>
      <c r="E1252" s="13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 t="shared" si="114"/>
        <v>2.0015333333333332</v>
      </c>
      <c r="P1252" s="10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41843.64271990741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13">
        <v>6000</v>
      </c>
      <c r="E1253" s="1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 t="shared" si="114"/>
        <v>1.018</v>
      </c>
      <c r="P1253" s="10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40751.814432870371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13">
        <v>3500</v>
      </c>
      <c r="E1254" s="13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 t="shared" si="114"/>
        <v>1.3765714285714286</v>
      </c>
      <c r="P1254" s="10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41543.988067129627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13">
        <v>10</v>
      </c>
      <c r="E1255" s="13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 t="shared" si="114"/>
        <v>3038.3319999999999</v>
      </c>
      <c r="P1255" s="10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41855.783645833333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13">
        <v>6700</v>
      </c>
      <c r="E1256" s="13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 t="shared" si="114"/>
        <v>1.9885074626865671</v>
      </c>
      <c r="P1256" s="10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40487.621365740742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13">
        <v>3000</v>
      </c>
      <c r="E1257" s="13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 t="shared" si="114"/>
        <v>2.0236666666666667</v>
      </c>
      <c r="P1257" s="10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41579.845509259263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13">
        <v>30000</v>
      </c>
      <c r="E1258" s="13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 t="shared" si="114"/>
        <v>1.1796376666666666</v>
      </c>
      <c r="P1258" s="10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40921.919340277782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13">
        <v>5500</v>
      </c>
      <c r="E1259" s="13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 t="shared" si="114"/>
        <v>2.9472727272727273</v>
      </c>
      <c r="P1259" s="10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40587.085532407407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13">
        <v>12000</v>
      </c>
      <c r="E1260" s="13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 t="shared" si="114"/>
        <v>2.1314633333333335</v>
      </c>
      <c r="P1260" s="1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41487.611250000002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13">
        <v>2500</v>
      </c>
      <c r="E1261" s="13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 t="shared" si="114"/>
        <v>1.0424</v>
      </c>
      <c r="P1261" s="10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41766.970648148148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13">
        <v>3300</v>
      </c>
      <c r="E1262" s="13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 t="shared" si="114"/>
        <v>1.1366666666666667</v>
      </c>
      <c r="P1262" s="10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41666.842824074076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13">
        <v>2000</v>
      </c>
      <c r="E1263" s="1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 t="shared" si="114"/>
        <v>1.0125</v>
      </c>
      <c r="P1263" s="10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41638.342905092592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13">
        <v>6500</v>
      </c>
      <c r="E1264" s="13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 t="shared" si="114"/>
        <v>1.2541538461538462</v>
      </c>
      <c r="P1264" s="10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41656.762638888889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13">
        <v>1500</v>
      </c>
      <c r="E1265" s="13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 t="shared" si="114"/>
        <v>1.19</v>
      </c>
      <c r="P1265" s="10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41692.084143518521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13">
        <v>650</v>
      </c>
      <c r="E1266" s="13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 t="shared" si="114"/>
        <v>1.6646153846153846</v>
      </c>
      <c r="P1266" s="10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41547.662997685184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13">
        <v>3500</v>
      </c>
      <c r="E1267" s="13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 t="shared" si="114"/>
        <v>1.1914771428571429</v>
      </c>
      <c r="P1267" s="10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40465.655266203699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13">
        <v>9500</v>
      </c>
      <c r="E1268" s="13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 t="shared" si="114"/>
        <v>1.0047368421052632</v>
      </c>
      <c r="P1268" s="10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41620.87667824074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13">
        <v>22000</v>
      </c>
      <c r="E1269" s="13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 t="shared" si="114"/>
        <v>1.018</v>
      </c>
      <c r="P1269" s="10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41449.585162037038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13">
        <v>12000</v>
      </c>
      <c r="E1270" s="13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 t="shared" si="114"/>
        <v>1.1666666666666667</v>
      </c>
      <c r="P1270" s="1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41507.845451388886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13">
        <v>18800</v>
      </c>
      <c r="E1271" s="13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 t="shared" si="114"/>
        <v>1.0864893617021276</v>
      </c>
      <c r="P1271" s="10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42445.823055555549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13">
        <v>10000</v>
      </c>
      <c r="E1272" s="13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 t="shared" si="114"/>
        <v>1.1472</v>
      </c>
      <c r="P1272" s="10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40933.856967592597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13">
        <v>7500</v>
      </c>
      <c r="E1273" s="1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 t="shared" si="114"/>
        <v>1.018</v>
      </c>
      <c r="P1273" s="10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41561.683553240742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13">
        <v>5000</v>
      </c>
      <c r="E1274" s="13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 t="shared" si="114"/>
        <v>1.06</v>
      </c>
      <c r="P1274" s="10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40274.745127314818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13">
        <v>4000</v>
      </c>
      <c r="E1275" s="13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 t="shared" si="114"/>
        <v>1.0349999999999999</v>
      </c>
      <c r="P1275" s="10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41852.730219907404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13">
        <v>25000</v>
      </c>
      <c r="E1276" s="13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 t="shared" si="114"/>
        <v>1.5497535999999998</v>
      </c>
      <c r="P1276" s="10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41116.690104166664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13">
        <v>15000</v>
      </c>
      <c r="E1277" s="13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 t="shared" si="114"/>
        <v>1.6214066666666667</v>
      </c>
      <c r="P1277" s="10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41458.867905092593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13">
        <v>3000</v>
      </c>
      <c r="E1278" s="13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 t="shared" si="114"/>
        <v>1.0442100000000001</v>
      </c>
      <c r="P1278" s="10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40007.704247685186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13">
        <v>15000</v>
      </c>
      <c r="E1279" s="13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 t="shared" si="114"/>
        <v>1.0612433333333333</v>
      </c>
      <c r="P1279" s="10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41121.561886574076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13">
        <v>6500</v>
      </c>
      <c r="E1280" s="13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 t="shared" si="114"/>
        <v>1.5493846153846154</v>
      </c>
      <c r="P1280" s="1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41786.555162037039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13">
        <v>12516</v>
      </c>
      <c r="E1281" s="13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 t="shared" si="114"/>
        <v>1.1077157238734421</v>
      </c>
      <c r="P1281" s="10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41682.099189814813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13">
        <v>15000</v>
      </c>
      <c r="E1282" s="13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 t="shared" si="114"/>
        <v>1.1091186666666666</v>
      </c>
      <c r="P1282" s="10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40513.757569444446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13">
        <v>7000</v>
      </c>
      <c r="E1283" s="1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 t="shared" ref="O1283:O1346" si="120">E1283/D1283</f>
        <v>1.1071428571428572</v>
      </c>
      <c r="P1283" s="10">
        <f t="shared" ref="P1283:P1346" si="121">E1283/L1283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2">
        <f t="shared" ref="S1283:S1346" si="124">(((J1283/60)/60)/24)+DATE(1970,1,1)</f>
        <v>41463.743472222224</v>
      </c>
      <c r="T1283" s="12">
        <f t="shared" ref="T1283:T1346" si="125">(((J1283/60)/60)/24)+DATE(1970,1,1)</f>
        <v>41463.743472222224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13">
        <v>15000</v>
      </c>
      <c r="E1284" s="13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 t="shared" si="120"/>
        <v>1.2361333333333333</v>
      </c>
      <c r="P1284" s="10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41586.475173611114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13">
        <v>1000</v>
      </c>
      <c r="E1285" s="13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 t="shared" si="120"/>
        <v>2.1105</v>
      </c>
      <c r="P1285" s="10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41320.717465277776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13">
        <v>2000</v>
      </c>
      <c r="E1286" s="13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 t="shared" si="120"/>
        <v>1.01</v>
      </c>
      <c r="P1286" s="10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42712.23474537037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13">
        <v>2000</v>
      </c>
      <c r="E1287" s="13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 t="shared" si="120"/>
        <v>1.0165</v>
      </c>
      <c r="P1287" s="10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42160.583043981482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13">
        <v>1500</v>
      </c>
      <c r="E1288" s="13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 t="shared" si="120"/>
        <v>1.0833333333333333</v>
      </c>
      <c r="P1288" s="10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42039.384571759263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13">
        <v>250</v>
      </c>
      <c r="E1289" s="13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 t="shared" si="120"/>
        <v>2.42</v>
      </c>
      <c r="P1289" s="10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42107.621018518519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13">
        <v>4000</v>
      </c>
      <c r="E1290" s="13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 t="shared" si="120"/>
        <v>1.0044999999999999</v>
      </c>
      <c r="P1290" s="1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42561.154664351852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13">
        <v>1500</v>
      </c>
      <c r="E1291" s="13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 t="shared" si="120"/>
        <v>1.2506666666666666</v>
      </c>
      <c r="P1291" s="10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42709.134780092587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13">
        <v>3500</v>
      </c>
      <c r="E1292" s="13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 t="shared" si="120"/>
        <v>1.0857142857142856</v>
      </c>
      <c r="P1292" s="10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42086.614942129629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13">
        <v>3000</v>
      </c>
      <c r="E1293" s="1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 t="shared" si="120"/>
        <v>1.4570000000000001</v>
      </c>
      <c r="P1293" s="10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42064.652673611112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13">
        <v>1700</v>
      </c>
      <c r="E1294" s="13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 t="shared" si="120"/>
        <v>1.1000000000000001</v>
      </c>
      <c r="P1294" s="10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42256.764212962968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13">
        <v>15000</v>
      </c>
      <c r="E1295" s="13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 t="shared" si="120"/>
        <v>1.0223333333333333</v>
      </c>
      <c r="P1295" s="10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42292.701053240744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13">
        <v>500</v>
      </c>
      <c r="E1296" s="13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 t="shared" si="120"/>
        <v>1.22</v>
      </c>
      <c r="P1296" s="10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42278.453668981485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13">
        <v>2500</v>
      </c>
      <c r="E1297" s="13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 t="shared" si="120"/>
        <v>1.0196000000000001</v>
      </c>
      <c r="P1297" s="10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42184.572881944448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13">
        <v>850</v>
      </c>
      <c r="E1298" s="13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 t="shared" si="120"/>
        <v>1.411764705882353</v>
      </c>
      <c r="P1298" s="10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42423.050613425927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13">
        <v>20000</v>
      </c>
      <c r="E1299" s="13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 t="shared" si="120"/>
        <v>1.0952500000000001</v>
      </c>
      <c r="P1299" s="10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42461.747199074074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13">
        <v>2000</v>
      </c>
      <c r="E1300" s="13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 t="shared" si="120"/>
        <v>1.0465</v>
      </c>
      <c r="P1300" s="1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42458.680925925932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13">
        <v>3500</v>
      </c>
      <c r="E1301" s="13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 t="shared" si="120"/>
        <v>1.24</v>
      </c>
      <c r="P1301" s="10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42169.814340277779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13">
        <v>3000</v>
      </c>
      <c r="E1302" s="13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 t="shared" si="120"/>
        <v>1.35</v>
      </c>
      <c r="P1302" s="10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42483.675208333334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13">
        <v>2000</v>
      </c>
      <c r="E1303" s="1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 t="shared" si="120"/>
        <v>1.0275000000000001</v>
      </c>
      <c r="P1303" s="10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42195.749745370369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13">
        <v>2500</v>
      </c>
      <c r="E1304" s="13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 t="shared" si="120"/>
        <v>1</v>
      </c>
      <c r="P1304" s="10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42675.057997685188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13">
        <v>3500</v>
      </c>
      <c r="E1305" s="13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 t="shared" si="120"/>
        <v>1.3026085714285716</v>
      </c>
      <c r="P1305" s="10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42566.441203703704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13">
        <v>40000</v>
      </c>
      <c r="E1306" s="13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 t="shared" si="120"/>
        <v>0.39627499999999999</v>
      </c>
      <c r="P1306" s="10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42747.194502314815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13">
        <v>30000</v>
      </c>
      <c r="E1307" s="13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 t="shared" si="120"/>
        <v>0.25976666666666665</v>
      </c>
      <c r="P1307" s="10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42543.665601851855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13">
        <v>110000</v>
      </c>
      <c r="E1308" s="13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 t="shared" si="120"/>
        <v>0.65246363636363636</v>
      </c>
      <c r="P1308" s="10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41947.457569444443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13">
        <v>50000</v>
      </c>
      <c r="E1309" s="13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 t="shared" si="120"/>
        <v>0.11514000000000001</v>
      </c>
      <c r="P1309" s="10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42387.503229166665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13">
        <v>10000</v>
      </c>
      <c r="E1310" s="13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 t="shared" si="120"/>
        <v>0.11360000000000001</v>
      </c>
      <c r="P1310" s="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42611.613564814819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13">
        <v>11500</v>
      </c>
      <c r="E1311" s="13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 t="shared" si="120"/>
        <v>1.1199130434782609</v>
      </c>
      <c r="P1311" s="10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42257.882731481484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13">
        <v>20000</v>
      </c>
      <c r="E1312" s="13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 t="shared" si="120"/>
        <v>0.155</v>
      </c>
      <c r="P1312" s="10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42556.667245370365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13">
        <v>250000</v>
      </c>
      <c r="E1313" s="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 t="shared" si="120"/>
        <v>0.32028000000000001</v>
      </c>
      <c r="P1313" s="10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42669.802303240736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13">
        <v>4600</v>
      </c>
      <c r="E1314" s="13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 t="shared" si="120"/>
        <v>6.0869565217391303E-3</v>
      </c>
      <c r="P1314" s="10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42082.702800925923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13">
        <v>40000</v>
      </c>
      <c r="E1315" s="13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 t="shared" si="120"/>
        <v>0.31114999999999998</v>
      </c>
      <c r="P1315" s="10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42402.709652777776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13">
        <v>180000</v>
      </c>
      <c r="E1316" s="13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 t="shared" si="120"/>
        <v>1.1266666666666666E-2</v>
      </c>
      <c r="P1316" s="10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42604.669675925921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13">
        <v>100000</v>
      </c>
      <c r="E1317" s="13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 t="shared" si="120"/>
        <v>0.40404000000000001</v>
      </c>
      <c r="P1317" s="10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42278.498240740737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13">
        <v>75000</v>
      </c>
      <c r="E1318" s="13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 t="shared" si="120"/>
        <v>1.3333333333333333E-5</v>
      </c>
      <c r="P1318" s="10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42393.961909722217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13">
        <v>200000</v>
      </c>
      <c r="E1319" s="13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 t="shared" si="120"/>
        <v>5.7334999999999997E-2</v>
      </c>
      <c r="P1319" s="10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42520.235486111109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13">
        <v>40000</v>
      </c>
      <c r="E1320" s="13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 t="shared" si="120"/>
        <v>0.15325</v>
      </c>
      <c r="P1320" s="1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41985.043657407412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13">
        <v>5800</v>
      </c>
      <c r="E1321" s="13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 t="shared" si="120"/>
        <v>0.15103448275862069</v>
      </c>
      <c r="P1321" s="10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41816.812094907407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13">
        <v>100000</v>
      </c>
      <c r="E1322" s="13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 t="shared" si="120"/>
        <v>5.0299999999999997E-3</v>
      </c>
      <c r="P1322" s="10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42705.690347222218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13">
        <v>462000</v>
      </c>
      <c r="E1323" s="1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 t="shared" si="120"/>
        <v>1.3028138528138528E-2</v>
      </c>
      <c r="P1323" s="10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42697.74927083333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13">
        <v>35000</v>
      </c>
      <c r="E1324" s="13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 t="shared" si="120"/>
        <v>3.0285714285714286E-3</v>
      </c>
      <c r="P1324" s="10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42115.656539351854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13">
        <v>15000</v>
      </c>
      <c r="E1325" s="13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 t="shared" si="120"/>
        <v>8.8800000000000004E-2</v>
      </c>
      <c r="P1325" s="10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42451.698449074072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13">
        <v>50000</v>
      </c>
      <c r="E1326" s="13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 t="shared" si="120"/>
        <v>9.8400000000000001E-2</v>
      </c>
      <c r="P1326" s="10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42626.633703703701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13">
        <v>20000</v>
      </c>
      <c r="E1327" s="13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 t="shared" si="120"/>
        <v>2.4299999999999999E-2</v>
      </c>
      <c r="P1327" s="10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42704.086053240739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13">
        <v>100000</v>
      </c>
      <c r="E1328" s="13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 t="shared" si="120"/>
        <v>1.1299999999999999E-2</v>
      </c>
      <c r="P1328" s="10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41974.791990740734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13">
        <v>48000</v>
      </c>
      <c r="E1329" s="13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 t="shared" si="120"/>
        <v>3.5520833333333335E-2</v>
      </c>
      <c r="P1329" s="10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42123.678645833337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13">
        <v>75000</v>
      </c>
      <c r="E1330" s="13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 t="shared" si="120"/>
        <v>2.3306666666666667E-2</v>
      </c>
      <c r="P1330" s="1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42612.642754629633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13">
        <v>50000</v>
      </c>
      <c r="E1331" s="13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 t="shared" si="120"/>
        <v>8.1600000000000006E-3</v>
      </c>
      <c r="P1331" s="10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41935.221585648149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13">
        <v>35000</v>
      </c>
      <c r="E1332" s="13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 t="shared" si="120"/>
        <v>0.22494285714285714</v>
      </c>
      <c r="P1332" s="10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42522.276724537034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13">
        <v>250000</v>
      </c>
      <c r="E1333" s="1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 t="shared" si="120"/>
        <v>1.3668E-2</v>
      </c>
      <c r="P1333" s="10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42569.50409722222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13">
        <v>10115</v>
      </c>
      <c r="E1334" s="13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 t="shared" si="120"/>
        <v>0</v>
      </c>
      <c r="P1334" s="10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42732.060277777782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13">
        <v>2500</v>
      </c>
      <c r="E1335" s="13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120"/>
        <v>0</v>
      </c>
      <c r="P1335" s="10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41806.106770833336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13">
        <v>133000</v>
      </c>
      <c r="E1336" s="13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 t="shared" si="120"/>
        <v>0.10754135338345865</v>
      </c>
      <c r="P1336" s="10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42410.774155092593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13">
        <v>25000</v>
      </c>
      <c r="E1337" s="13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 t="shared" si="120"/>
        <v>0.1976</v>
      </c>
      <c r="P1337" s="10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42313.936365740738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13">
        <v>100000</v>
      </c>
      <c r="E1338" s="13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 t="shared" si="120"/>
        <v>0.84946999999999995</v>
      </c>
      <c r="P1338" s="10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41955.863750000004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13">
        <v>50000</v>
      </c>
      <c r="E1339" s="13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 t="shared" si="120"/>
        <v>0.49381999999999998</v>
      </c>
      <c r="P1339" s="10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42767.577303240745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13">
        <v>30000</v>
      </c>
      <c r="E1340" s="13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 t="shared" si="120"/>
        <v>3.3033333333333331E-2</v>
      </c>
      <c r="P1340" s="1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42188.803622685184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13">
        <v>50000</v>
      </c>
      <c r="E1341" s="13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 t="shared" si="120"/>
        <v>6.6339999999999996E-2</v>
      </c>
      <c r="P1341" s="10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41936.647164351853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13">
        <v>1680</v>
      </c>
      <c r="E1342" s="13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 t="shared" si="120"/>
        <v>0</v>
      </c>
      <c r="P1342" s="10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41836.595520833333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13">
        <v>25000</v>
      </c>
      <c r="E1343" s="1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 t="shared" si="120"/>
        <v>0.7036</v>
      </c>
      <c r="P1343" s="10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42612.624039351853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13">
        <v>50000</v>
      </c>
      <c r="E1344" s="13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 t="shared" si="120"/>
        <v>2E-3</v>
      </c>
      <c r="P1344" s="10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42172.816423611104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13">
        <v>50000</v>
      </c>
      <c r="E1345" s="13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 t="shared" si="120"/>
        <v>1.02298</v>
      </c>
      <c r="P1345" s="10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42542.526423611111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13">
        <v>1500</v>
      </c>
      <c r="E1346" s="13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 t="shared" si="120"/>
        <v>3.7773333333333334</v>
      </c>
      <c r="P1346" s="10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42522.789803240739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13">
        <v>300</v>
      </c>
      <c r="E1347" s="13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 t="shared" ref="O1347:O1410" si="126">E1347/D1347</f>
        <v>1.25</v>
      </c>
      <c r="P1347" s="10">
        <f t="shared" ref="P1347:P1410" si="127">E1347/L1347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(((J1347/60)/60)/24)+DATE(1970,1,1)</f>
        <v>41799.814340277779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13">
        <v>4900</v>
      </c>
      <c r="E1348" s="13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 t="shared" si="126"/>
        <v>1.473265306122449</v>
      </c>
      <c r="P1348" s="10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41422.075821759259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13">
        <v>2500</v>
      </c>
      <c r="E1349" s="13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 t="shared" si="126"/>
        <v>1.022</v>
      </c>
      <c r="P1349" s="10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42040.638020833328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13">
        <v>5875</v>
      </c>
      <c r="E1350" s="13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 t="shared" si="126"/>
        <v>1.018723404255319</v>
      </c>
      <c r="P1350" s="1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41963.506168981476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13">
        <v>5000</v>
      </c>
      <c r="E1351" s="13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 t="shared" si="126"/>
        <v>2.0419999999999998</v>
      </c>
      <c r="P1351" s="10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42317.33258101852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13">
        <v>5000</v>
      </c>
      <c r="E1352" s="13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 t="shared" si="126"/>
        <v>1.0405</v>
      </c>
      <c r="P1352" s="10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42334.013124999998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13">
        <v>20000</v>
      </c>
      <c r="E1353" s="1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 t="shared" si="126"/>
        <v>1.0126500000000001</v>
      </c>
      <c r="P1353" s="10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42382.74009259259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13">
        <v>10000</v>
      </c>
      <c r="E1354" s="13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 t="shared" si="126"/>
        <v>1.3613999999999999</v>
      </c>
      <c r="P1354" s="10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42200.578310185185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13">
        <v>1000</v>
      </c>
      <c r="E1355" s="13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 t="shared" si="126"/>
        <v>1.3360000000000001</v>
      </c>
      <c r="P1355" s="10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41309.11791666667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13">
        <v>1200</v>
      </c>
      <c r="E1356" s="13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 t="shared" si="126"/>
        <v>1.3025</v>
      </c>
      <c r="P1356" s="10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42502.807627314818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13">
        <v>2500</v>
      </c>
      <c r="E1357" s="13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 t="shared" si="126"/>
        <v>1.2267999999999999</v>
      </c>
      <c r="P1357" s="10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41213.254687499997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13">
        <v>3400</v>
      </c>
      <c r="E1358" s="13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 t="shared" si="126"/>
        <v>1.8281058823529412</v>
      </c>
      <c r="P1358" s="10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41430.038888888892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13">
        <v>2000</v>
      </c>
      <c r="E1359" s="13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 t="shared" si="126"/>
        <v>1.2529999999999999</v>
      </c>
      <c r="P1359" s="10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41304.962233796294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13">
        <v>3000</v>
      </c>
      <c r="E1360" s="13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 t="shared" si="126"/>
        <v>1.1166666666666667</v>
      </c>
      <c r="P1360" s="1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40689.570868055554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13">
        <v>660</v>
      </c>
      <c r="E1361" s="13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 t="shared" si="126"/>
        <v>1.1575757575757575</v>
      </c>
      <c r="P1361" s="10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40668.814699074072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13">
        <v>1500</v>
      </c>
      <c r="E1362" s="13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 t="shared" si="126"/>
        <v>1.732</v>
      </c>
      <c r="P1362" s="10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41095.900694444441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13">
        <v>6000</v>
      </c>
      <c r="E1363" s="1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 t="shared" si="126"/>
        <v>1.2598333333333334</v>
      </c>
      <c r="P1363" s="10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41781.717268518521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13">
        <v>1000</v>
      </c>
      <c r="E1364" s="13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 t="shared" si="126"/>
        <v>1.091</v>
      </c>
      <c r="P1364" s="10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41464.934386574074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13">
        <v>200</v>
      </c>
      <c r="E1365" s="13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 t="shared" si="126"/>
        <v>1</v>
      </c>
      <c r="P1365" s="10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42396.8440625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13">
        <v>42000</v>
      </c>
      <c r="E1366" s="13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 t="shared" si="126"/>
        <v>1.1864285714285714</v>
      </c>
      <c r="P1366" s="10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41951.695671296293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13">
        <v>7500</v>
      </c>
      <c r="E1367" s="13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 t="shared" si="126"/>
        <v>1.0026666666666666</v>
      </c>
      <c r="P1367" s="10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42049.733240740738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13">
        <v>7500</v>
      </c>
      <c r="E1368" s="13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 t="shared" si="126"/>
        <v>1.2648920000000001</v>
      </c>
      <c r="P1368" s="10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41924.996099537035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13">
        <v>5000</v>
      </c>
      <c r="E1369" s="13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 t="shared" si="126"/>
        <v>1.1426000000000001</v>
      </c>
      <c r="P1369" s="10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42292.002893518518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13">
        <v>5000</v>
      </c>
      <c r="E1370" s="13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 t="shared" si="126"/>
        <v>1.107</v>
      </c>
      <c r="P1370" s="1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42146.190902777773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13">
        <v>32360</v>
      </c>
      <c r="E1371" s="13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 t="shared" si="126"/>
        <v>1.0534805315203954</v>
      </c>
      <c r="P1371" s="10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41710.594282407408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13">
        <v>1500</v>
      </c>
      <c r="E1372" s="13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 t="shared" si="126"/>
        <v>1.0366666666666666</v>
      </c>
      <c r="P1372" s="10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41548.00335648148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13">
        <v>6999</v>
      </c>
      <c r="E1373" s="1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 t="shared" si="126"/>
        <v>1.0708672667523933</v>
      </c>
      <c r="P1373" s="10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42101.758587962962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13">
        <v>500</v>
      </c>
      <c r="E1374" s="13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 t="shared" si="126"/>
        <v>1.24</v>
      </c>
      <c r="P1374" s="10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41072.739953703705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13">
        <v>10000</v>
      </c>
      <c r="E1375" s="13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 t="shared" si="126"/>
        <v>1.0501</v>
      </c>
      <c r="P1375" s="10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42704.95177083333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13">
        <v>1500</v>
      </c>
      <c r="E1376" s="13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 t="shared" si="126"/>
        <v>1.8946666666666667</v>
      </c>
      <c r="P1376" s="10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42424.161898148144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13">
        <v>4000</v>
      </c>
      <c r="E1377" s="13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 t="shared" si="126"/>
        <v>1.7132499999999999</v>
      </c>
      <c r="P1377" s="10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42720.066192129627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13">
        <v>3700</v>
      </c>
      <c r="E1378" s="13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 t="shared" si="126"/>
        <v>2.5248648648648651</v>
      </c>
      <c r="P1378" s="10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42677.669050925921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13">
        <v>1300</v>
      </c>
      <c r="E1379" s="13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 t="shared" si="126"/>
        <v>1.1615384615384616</v>
      </c>
      <c r="P1379" s="10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42747.219560185185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13">
        <v>2000</v>
      </c>
      <c r="E1380" s="13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 t="shared" si="126"/>
        <v>2.0335000000000001</v>
      </c>
      <c r="P1380" s="1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42568.759374999994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13">
        <v>10000</v>
      </c>
      <c r="E1381" s="13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 t="shared" si="126"/>
        <v>1.1160000000000001</v>
      </c>
      <c r="P1381" s="10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42130.491620370376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13">
        <v>25</v>
      </c>
      <c r="E1382" s="13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 t="shared" si="126"/>
        <v>4.24</v>
      </c>
      <c r="P1382" s="10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42141.762800925921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13">
        <v>5000</v>
      </c>
      <c r="E1383" s="1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 t="shared" si="126"/>
        <v>1.071</v>
      </c>
      <c r="P1383" s="10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42703.214409722219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13">
        <v>8000</v>
      </c>
      <c r="E1384" s="13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 t="shared" si="126"/>
        <v>1.043625</v>
      </c>
      <c r="P1384" s="10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41370.800185185188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13">
        <v>2200</v>
      </c>
      <c r="E1385" s="13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 t="shared" si="126"/>
        <v>2.124090909090909</v>
      </c>
      <c r="P1385" s="10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42707.074976851851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13">
        <v>3500</v>
      </c>
      <c r="E1386" s="13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 t="shared" si="126"/>
        <v>1.2408571428571429</v>
      </c>
      <c r="P1386" s="10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42160.735208333332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13">
        <v>8000</v>
      </c>
      <c r="E1387" s="13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 t="shared" si="126"/>
        <v>1.10406125</v>
      </c>
      <c r="P1387" s="10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42433.688900462963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13">
        <v>400</v>
      </c>
      <c r="E1388" s="13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 t="shared" si="126"/>
        <v>2.1875</v>
      </c>
      <c r="P1388" s="10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42184.646863425922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13">
        <v>4000</v>
      </c>
      <c r="E1389" s="13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 t="shared" si="126"/>
        <v>1.36625</v>
      </c>
      <c r="P1389" s="10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42126.92123842593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13">
        <v>5000</v>
      </c>
      <c r="E1390" s="13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 t="shared" si="126"/>
        <v>1.348074</v>
      </c>
      <c r="P1390" s="1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42634.614780092597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13">
        <v>500</v>
      </c>
      <c r="E1391" s="13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 t="shared" si="126"/>
        <v>1.454</v>
      </c>
      <c r="P1391" s="10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42565.480983796297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13">
        <v>2800</v>
      </c>
      <c r="E1392" s="13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 t="shared" si="126"/>
        <v>1.0910714285714285</v>
      </c>
      <c r="P1392" s="10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42087.803310185183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13">
        <v>500</v>
      </c>
      <c r="E1393" s="1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 t="shared" si="126"/>
        <v>1.1020000000000001</v>
      </c>
      <c r="P1393" s="10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42193.650671296295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13">
        <v>2500</v>
      </c>
      <c r="E1394" s="13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 t="shared" si="126"/>
        <v>1.1364000000000001</v>
      </c>
      <c r="P1394" s="10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42401.154930555553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13">
        <v>10000</v>
      </c>
      <c r="E1395" s="13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 t="shared" si="126"/>
        <v>1.0235000000000001</v>
      </c>
      <c r="P1395" s="10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42553.681979166664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13">
        <v>750</v>
      </c>
      <c r="E1396" s="13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 t="shared" si="126"/>
        <v>1.2213333333333334</v>
      </c>
      <c r="P1396" s="10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42752.144976851851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13">
        <v>3500</v>
      </c>
      <c r="E1397" s="13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 t="shared" si="126"/>
        <v>1.1188571428571428</v>
      </c>
      <c r="P1397" s="10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42719.90834490741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13">
        <v>6000</v>
      </c>
      <c r="E1398" s="13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 t="shared" si="126"/>
        <v>1.073</v>
      </c>
      <c r="P1398" s="10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42018.99863425926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13">
        <v>10000</v>
      </c>
      <c r="E1399" s="13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 t="shared" si="126"/>
        <v>1.1385000000000001</v>
      </c>
      <c r="P1399" s="10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42640.917939814812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13">
        <v>4400</v>
      </c>
      <c r="E1400" s="13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 t="shared" si="126"/>
        <v>1.0968181818181819</v>
      </c>
      <c r="P1400" s="1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42526.874236111107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13">
        <v>9000</v>
      </c>
      <c r="E1401" s="13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 t="shared" si="126"/>
        <v>1.2614444444444444</v>
      </c>
      <c r="P1401" s="10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41889.004317129627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13">
        <v>350</v>
      </c>
      <c r="E1402" s="13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 t="shared" si="126"/>
        <v>1.6742857142857144</v>
      </c>
      <c r="P1402" s="10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42498.341122685189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13">
        <v>2500</v>
      </c>
      <c r="E1403" s="1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 t="shared" si="126"/>
        <v>4.9652000000000003</v>
      </c>
      <c r="P1403" s="10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41399.99622685185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13">
        <v>2500</v>
      </c>
      <c r="E1404" s="13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 t="shared" si="126"/>
        <v>1.0915999999999999</v>
      </c>
      <c r="P1404" s="10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42065.053368055553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13">
        <v>4000</v>
      </c>
      <c r="E1405" s="13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 t="shared" si="126"/>
        <v>1.0257499999999999</v>
      </c>
      <c r="P1405" s="10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41451.062905092593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13">
        <v>14500</v>
      </c>
      <c r="E1406" s="13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 t="shared" si="126"/>
        <v>1.6620689655172414E-2</v>
      </c>
      <c r="P1406" s="10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42032.510243055556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13">
        <v>25000</v>
      </c>
      <c r="E1407" s="13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 t="shared" si="126"/>
        <v>4.1999999999999997E-3</v>
      </c>
      <c r="P1407" s="10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41941.680567129632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13">
        <v>12000</v>
      </c>
      <c r="E1408" s="13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 t="shared" si="126"/>
        <v>1.25E-3</v>
      </c>
      <c r="P1408" s="10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42297.432951388888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13">
        <v>3000</v>
      </c>
      <c r="E1409" s="13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 t="shared" si="126"/>
        <v>5.0000000000000001E-3</v>
      </c>
      <c r="P1409" s="10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41838.536782407406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13">
        <v>1000</v>
      </c>
      <c r="E1410" s="13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 t="shared" si="126"/>
        <v>7.1999999999999995E-2</v>
      </c>
      <c r="P1410" s="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42291.872175925921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13">
        <v>4000</v>
      </c>
      <c r="E1411" s="13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 t="shared" ref="O1411:O1474" si="132">E1411/D1411</f>
        <v>0</v>
      </c>
      <c r="P1411" s="10" t="e">
        <f t="shared" ref="P1411:P1474" si="133">E1411/L1411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(((J1411/60)/60)/24)+DATE(1970,1,1)</f>
        <v>41945.133506944447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13">
        <v>6000</v>
      </c>
      <c r="E1412" s="13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 t="shared" si="132"/>
        <v>1.6666666666666666E-4</v>
      </c>
      <c r="P1412" s="10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42479.318518518514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13">
        <v>3000</v>
      </c>
      <c r="E1413" s="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 t="shared" si="132"/>
        <v>2.3333333333333335E-3</v>
      </c>
      <c r="P1413" s="10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42013.059027777781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13">
        <v>7000</v>
      </c>
      <c r="E1414" s="13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 t="shared" si="132"/>
        <v>4.5714285714285714E-2</v>
      </c>
      <c r="P1414" s="10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41947.063645833332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13">
        <v>2000</v>
      </c>
      <c r="E1415" s="13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 t="shared" si="132"/>
        <v>0.05</v>
      </c>
      <c r="P1415" s="10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42360.437152777777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13">
        <v>500</v>
      </c>
      <c r="E1416" s="13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 t="shared" si="132"/>
        <v>2E-3</v>
      </c>
      <c r="P1416" s="10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42708.25309027778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13">
        <v>4400</v>
      </c>
      <c r="E1417" s="13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 t="shared" si="132"/>
        <v>0.18181818181818182</v>
      </c>
      <c r="P1417" s="10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42192.675821759258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13">
        <v>50000</v>
      </c>
      <c r="E1418" s="13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 t="shared" si="132"/>
        <v>0</v>
      </c>
      <c r="P1418" s="10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42299.926145833335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13">
        <v>4500</v>
      </c>
      <c r="E1419" s="13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 t="shared" si="132"/>
        <v>1.2222222222222223E-2</v>
      </c>
      <c r="P1419" s="10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42232.15016203704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13">
        <v>3000</v>
      </c>
      <c r="E1420" s="13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 t="shared" si="132"/>
        <v>2E-3</v>
      </c>
      <c r="P1420" s="1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42395.456412037034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13">
        <v>6300</v>
      </c>
      <c r="E1421" s="13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 t="shared" si="132"/>
        <v>7.0634920634920634E-2</v>
      </c>
      <c r="P1421" s="10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42622.456238425926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13">
        <v>110</v>
      </c>
      <c r="E1422" s="13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 t="shared" si="132"/>
        <v>2.7272727272727271E-2</v>
      </c>
      <c r="P1422" s="10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42524.667662037042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13">
        <v>200000</v>
      </c>
      <c r="E1423" s="1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 t="shared" si="132"/>
        <v>1E-3</v>
      </c>
      <c r="P1423" s="10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42013.915613425925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13">
        <v>25000</v>
      </c>
      <c r="E1424" s="13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 t="shared" si="132"/>
        <v>1.0399999999999999E-3</v>
      </c>
      <c r="P1424" s="10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42604.239629629628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13">
        <v>30000</v>
      </c>
      <c r="E1425" s="13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 t="shared" si="132"/>
        <v>3.3333333333333335E-3</v>
      </c>
      <c r="P1425" s="10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42340.360312500001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13">
        <v>7500</v>
      </c>
      <c r="E1426" s="13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 t="shared" si="132"/>
        <v>0.2036</v>
      </c>
      <c r="P1426" s="10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42676.717615740738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13">
        <v>13000</v>
      </c>
      <c r="E1427" s="13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 t="shared" si="132"/>
        <v>0</v>
      </c>
      <c r="P1427" s="10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42093.131469907406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13">
        <v>1000</v>
      </c>
      <c r="E1428" s="13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 t="shared" si="132"/>
        <v>0</v>
      </c>
      <c r="P1428" s="10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42180.390277777777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13">
        <v>5000</v>
      </c>
      <c r="E1429" s="13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 t="shared" si="132"/>
        <v>8.3799999999999999E-2</v>
      </c>
      <c r="P1429" s="10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42601.851678240739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13">
        <v>1000</v>
      </c>
      <c r="E1430" s="13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 t="shared" si="132"/>
        <v>4.4999999999999998E-2</v>
      </c>
      <c r="P1430" s="1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42432.379826388889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13">
        <v>10000</v>
      </c>
      <c r="E1431" s="13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 t="shared" si="132"/>
        <v>0</v>
      </c>
      <c r="P1431" s="10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42074.060671296291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13">
        <v>5000</v>
      </c>
      <c r="E1432" s="13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 t="shared" si="132"/>
        <v>8.0600000000000005E-2</v>
      </c>
      <c r="P1432" s="10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41961.813518518517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13">
        <v>17000</v>
      </c>
      <c r="E1433" s="1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 t="shared" si="132"/>
        <v>0.31947058823529412</v>
      </c>
      <c r="P1433" s="10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42304.210833333331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13">
        <v>40000</v>
      </c>
      <c r="E1434" s="13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 t="shared" si="132"/>
        <v>0</v>
      </c>
      <c r="P1434" s="10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42175.780416666668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13">
        <v>12000</v>
      </c>
      <c r="E1435" s="13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 t="shared" si="132"/>
        <v>6.7083333333333328E-2</v>
      </c>
      <c r="P1435" s="10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42673.625868055555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13">
        <v>82000</v>
      </c>
      <c r="E1436" s="13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 t="shared" si="132"/>
        <v>9.987804878048781E-2</v>
      </c>
      <c r="P1436" s="10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42142.767106481479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13">
        <v>15000</v>
      </c>
      <c r="E1437" s="13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 t="shared" si="132"/>
        <v>1E-3</v>
      </c>
      <c r="P1437" s="10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42258.780324074076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13">
        <v>10000</v>
      </c>
      <c r="E1438" s="13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 t="shared" si="132"/>
        <v>7.7000000000000002E-3</v>
      </c>
      <c r="P1438" s="10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42391.35019675926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13">
        <v>3000</v>
      </c>
      <c r="E1439" s="13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 t="shared" si="132"/>
        <v>0.26900000000000002</v>
      </c>
      <c r="P1439" s="10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41796.531701388885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13">
        <v>20000</v>
      </c>
      <c r="E1440" s="13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 t="shared" si="132"/>
        <v>0.03</v>
      </c>
      <c r="P1440" s="1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42457.871516203704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13">
        <v>2725</v>
      </c>
      <c r="E1441" s="13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 t="shared" si="132"/>
        <v>6.6055045871559637E-2</v>
      </c>
      <c r="P1441" s="10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42040.829872685179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13">
        <v>13000</v>
      </c>
      <c r="E1442" s="13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 t="shared" si="132"/>
        <v>7.6923076923076926E-5</v>
      </c>
      <c r="P1442" s="10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42486.748414351852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13">
        <v>180000</v>
      </c>
      <c r="E1443" s="1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 t="shared" si="132"/>
        <v>1.1222222222222222E-2</v>
      </c>
      <c r="P1443" s="10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42198.765844907408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13">
        <v>1500</v>
      </c>
      <c r="E1444" s="13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 t="shared" si="132"/>
        <v>0</v>
      </c>
      <c r="P1444" s="10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42485.64534722222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13">
        <v>13000</v>
      </c>
      <c r="E1445" s="13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 t="shared" si="132"/>
        <v>0</v>
      </c>
      <c r="P1445" s="10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42707.926030092596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13">
        <v>4950</v>
      </c>
      <c r="E1446" s="13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 t="shared" si="132"/>
        <v>0</v>
      </c>
      <c r="P1446" s="10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42199.873402777783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13">
        <v>130000</v>
      </c>
      <c r="E1447" s="13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 t="shared" si="132"/>
        <v>0</v>
      </c>
      <c r="P1447" s="10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42139.542303240742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13">
        <v>900</v>
      </c>
      <c r="E1448" s="13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 t="shared" si="132"/>
        <v>0</v>
      </c>
      <c r="P1448" s="10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42461.447662037041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13">
        <v>500000</v>
      </c>
      <c r="E1449" s="13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 t="shared" si="132"/>
        <v>1.4999999999999999E-4</v>
      </c>
      <c r="P1449" s="10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42529.730717592596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13">
        <v>200000</v>
      </c>
      <c r="E1450" s="13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 t="shared" si="132"/>
        <v>0</v>
      </c>
      <c r="P1450" s="1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42115.936550925922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13">
        <v>8888</v>
      </c>
      <c r="E1451" s="13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 t="shared" si="132"/>
        <v>0</v>
      </c>
      <c r="P1451" s="10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42086.811400462961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13">
        <v>100000</v>
      </c>
      <c r="E1452" s="13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 t="shared" si="132"/>
        <v>1.0000000000000001E-5</v>
      </c>
      <c r="P1452" s="10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42390.171261574069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13">
        <v>18950</v>
      </c>
      <c r="E1453" s="1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 t="shared" si="132"/>
        <v>1.0554089709762533E-4</v>
      </c>
      <c r="P1453" s="10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41931.959016203706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13">
        <v>14000</v>
      </c>
      <c r="E1454" s="13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 t="shared" si="132"/>
        <v>0</v>
      </c>
      <c r="P1454" s="10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41818.703275462962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13">
        <v>25000</v>
      </c>
      <c r="E1455" s="13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132"/>
        <v>0</v>
      </c>
      <c r="P1455" s="10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42795.696145833332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13">
        <v>1750</v>
      </c>
      <c r="E1456" s="13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 t="shared" si="132"/>
        <v>8.5714285714285719E-3</v>
      </c>
      <c r="P1456" s="10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42463.866666666669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13">
        <v>15000</v>
      </c>
      <c r="E1457" s="13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 t="shared" si="132"/>
        <v>0.105</v>
      </c>
      <c r="P1457" s="10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41832.672685185185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13">
        <v>5000</v>
      </c>
      <c r="E1458" s="13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 t="shared" si="132"/>
        <v>2.9000000000000001E-2</v>
      </c>
      <c r="P1458" s="10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42708.668576388889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13">
        <v>6000</v>
      </c>
      <c r="E1459" s="13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 t="shared" si="132"/>
        <v>0</v>
      </c>
      <c r="P1459" s="10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42289.89634259259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13">
        <v>5000</v>
      </c>
      <c r="E1460" s="13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132"/>
        <v>0</v>
      </c>
      <c r="P1460" s="1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41831.705555555556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13">
        <v>37000</v>
      </c>
      <c r="E1461" s="13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132"/>
        <v>0</v>
      </c>
      <c r="P1461" s="10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42312.204814814817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13">
        <v>25000000</v>
      </c>
      <c r="E1462" s="13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132"/>
        <v>0</v>
      </c>
      <c r="P1462" s="10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41915.896967592591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13">
        <v>15000</v>
      </c>
      <c r="E1463" s="1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 t="shared" si="132"/>
        <v>1.012446</v>
      </c>
      <c r="P1463" s="10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41899.645300925928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13">
        <v>4000</v>
      </c>
      <c r="E1464" s="13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 t="shared" si="132"/>
        <v>1.085175</v>
      </c>
      <c r="P1464" s="10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41344.662858796299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13">
        <v>600</v>
      </c>
      <c r="E1465" s="13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 t="shared" si="132"/>
        <v>1.4766666666666666</v>
      </c>
      <c r="P1465" s="10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41326.911319444444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13">
        <v>5000</v>
      </c>
      <c r="E1466" s="13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 t="shared" si="132"/>
        <v>1.6319999999999999</v>
      </c>
      <c r="P1466" s="10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41291.661550925928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13">
        <v>30000</v>
      </c>
      <c r="E1467" s="13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 t="shared" si="132"/>
        <v>4.5641449999999999</v>
      </c>
      <c r="P1467" s="10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40959.734398148146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13">
        <v>16000</v>
      </c>
      <c r="E1468" s="13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 t="shared" si="132"/>
        <v>1.0787731249999999</v>
      </c>
      <c r="P1468" s="10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42340.172060185185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13">
        <v>40000</v>
      </c>
      <c r="E1469" s="13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 t="shared" si="132"/>
        <v>1.1508</v>
      </c>
      <c r="P1469" s="10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40933.80190972222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13">
        <v>9500</v>
      </c>
      <c r="E1470" s="13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 t="shared" si="132"/>
        <v>1.0236842105263158</v>
      </c>
      <c r="P1470" s="1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40646.014456018522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13">
        <v>44250</v>
      </c>
      <c r="E1471" s="13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 t="shared" si="132"/>
        <v>1.0842485875706214</v>
      </c>
      <c r="P1471" s="10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41290.598483796297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13">
        <v>1500</v>
      </c>
      <c r="E1472" s="13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 t="shared" si="132"/>
        <v>1.2513333333333334</v>
      </c>
      <c r="P1472" s="10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41250.827118055553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13">
        <v>32000</v>
      </c>
      <c r="E1473" s="1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 t="shared" si="132"/>
        <v>1.03840625</v>
      </c>
      <c r="P1473" s="10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42073.957569444443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13">
        <v>25000</v>
      </c>
      <c r="E1474" s="13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 t="shared" si="132"/>
        <v>1.3870400000000001</v>
      </c>
      <c r="P1474" s="10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41533.542858796296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13">
        <v>1500</v>
      </c>
      <c r="E1475" s="13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 t="shared" ref="O1475:O1538" si="138">E1475/D1475</f>
        <v>1.20516</v>
      </c>
      <c r="P1475" s="10">
        <f t="shared" ref="P1475:P1538" si="139">E1475/L1475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(((J1475/60)/60)/24)+DATE(1970,1,1)</f>
        <v>40939.979618055557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13">
        <v>3000</v>
      </c>
      <c r="E1476" s="13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 t="shared" si="138"/>
        <v>1.1226666666666667</v>
      </c>
      <c r="P1476" s="10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41500.727916666663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13">
        <v>15000</v>
      </c>
      <c r="E1477" s="13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 t="shared" si="138"/>
        <v>1.8866966666666667</v>
      </c>
      <c r="P1477" s="10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41960.722951388889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13">
        <v>6000</v>
      </c>
      <c r="E1478" s="13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 t="shared" si="138"/>
        <v>6.6155466666666669</v>
      </c>
      <c r="P1478" s="10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40766.041921296295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13">
        <v>30000</v>
      </c>
      <c r="E1479" s="13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 t="shared" si="138"/>
        <v>1.1131</v>
      </c>
      <c r="P1479" s="10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40840.615787037037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13">
        <v>50000</v>
      </c>
      <c r="E1480" s="13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 t="shared" si="138"/>
        <v>11.8161422</v>
      </c>
      <c r="P1480" s="1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41394.871678240743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13">
        <v>1600</v>
      </c>
      <c r="E1481" s="13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 t="shared" si="138"/>
        <v>1.37375</v>
      </c>
      <c r="P1481" s="10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41754.745243055557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13">
        <v>50000</v>
      </c>
      <c r="E1482" s="13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 t="shared" si="138"/>
        <v>1.170404</v>
      </c>
      <c r="P1482" s="10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41464.934016203704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13">
        <v>5000</v>
      </c>
      <c r="E1483" s="1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 t="shared" si="138"/>
        <v>2.1000000000000001E-2</v>
      </c>
      <c r="P1483" s="10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41550.922974537039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13">
        <v>5000</v>
      </c>
      <c r="E1484" s="13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 t="shared" si="138"/>
        <v>1E-3</v>
      </c>
      <c r="P1484" s="10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41136.85805555556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13">
        <v>7000</v>
      </c>
      <c r="E1485" s="13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 t="shared" si="138"/>
        <v>7.1428571428571426E-3</v>
      </c>
      <c r="P1485" s="10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42548.192997685182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13">
        <v>2000</v>
      </c>
      <c r="E1486" s="13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 t="shared" si="138"/>
        <v>0</v>
      </c>
      <c r="P1486" s="10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41053.200960648144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13">
        <v>6700</v>
      </c>
      <c r="E1487" s="13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 t="shared" si="138"/>
        <v>2.2388059701492536E-2</v>
      </c>
      <c r="P1487" s="10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42130.795983796299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13">
        <v>20000</v>
      </c>
      <c r="E1488" s="13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 t="shared" si="138"/>
        <v>2.3999999999999998E-3</v>
      </c>
      <c r="P1488" s="10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42032.168530092589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13">
        <v>10000</v>
      </c>
      <c r="E1489" s="13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 t="shared" si="138"/>
        <v>0</v>
      </c>
      <c r="P1489" s="10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42554.917488425926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13">
        <v>15000</v>
      </c>
      <c r="E1490" s="13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 t="shared" si="138"/>
        <v>2.4E-2</v>
      </c>
      <c r="P1490" s="1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41614.563194444447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13">
        <v>5000</v>
      </c>
      <c r="E1491" s="13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 t="shared" si="138"/>
        <v>0</v>
      </c>
      <c r="P1491" s="10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41198.611712962964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13">
        <v>2900</v>
      </c>
      <c r="E1492" s="13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 t="shared" si="138"/>
        <v>0.30862068965517242</v>
      </c>
      <c r="P1492" s="10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41520.561041666668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13">
        <v>1200</v>
      </c>
      <c r="E1493" s="1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 t="shared" si="138"/>
        <v>8.3333333333333329E-2</v>
      </c>
      <c r="P1493" s="10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41991.713460648149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13">
        <v>4000</v>
      </c>
      <c r="E1494" s="13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 t="shared" si="138"/>
        <v>7.4999999999999997E-3</v>
      </c>
      <c r="P1494" s="10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40682.884791666671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13">
        <v>2400</v>
      </c>
      <c r="E1495" s="13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 t="shared" si="138"/>
        <v>0</v>
      </c>
      <c r="P1495" s="10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41411.866608796299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13">
        <v>5000</v>
      </c>
      <c r="E1496" s="13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 t="shared" si="138"/>
        <v>8.8999999999999996E-2</v>
      </c>
      <c r="P1496" s="10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42067.722372685181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13">
        <v>2000</v>
      </c>
      <c r="E1497" s="13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 t="shared" si="138"/>
        <v>0</v>
      </c>
      <c r="P1497" s="10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40752.789710648147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13">
        <v>1500</v>
      </c>
      <c r="E1498" s="13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 t="shared" si="138"/>
        <v>0</v>
      </c>
      <c r="P1498" s="10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41838.475219907406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13">
        <v>15000</v>
      </c>
      <c r="E1499" s="13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 t="shared" si="138"/>
        <v>6.666666666666667E-5</v>
      </c>
      <c r="P1499" s="10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41444.64261574074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13">
        <v>3000</v>
      </c>
      <c r="E1500" s="13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 t="shared" si="138"/>
        <v>1.9E-2</v>
      </c>
      <c r="P1500" s="1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41840.983541666668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13">
        <v>2000</v>
      </c>
      <c r="E1501" s="13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 t="shared" si="138"/>
        <v>2.5000000000000001E-3</v>
      </c>
      <c r="P1501" s="10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42527.007326388892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13">
        <v>2800</v>
      </c>
      <c r="E1502" s="13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 t="shared" si="138"/>
        <v>0.25035714285714283</v>
      </c>
      <c r="P1502" s="10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41365.904594907406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13">
        <v>52000</v>
      </c>
      <c r="E1503" s="1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 t="shared" si="138"/>
        <v>1.6633076923076924</v>
      </c>
      <c r="P1503" s="10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42163.583599537036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13">
        <v>22000</v>
      </c>
      <c r="E1504" s="13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 t="shared" si="138"/>
        <v>1.0144545454545455</v>
      </c>
      <c r="P1504" s="10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42426.542592592596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13">
        <v>3750</v>
      </c>
      <c r="E1505" s="13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 t="shared" si="138"/>
        <v>1.0789146666666667</v>
      </c>
      <c r="P1505" s="10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42606.347233796296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13">
        <v>6500</v>
      </c>
      <c r="E1506" s="13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 t="shared" si="138"/>
        <v>2.7793846153846156</v>
      </c>
      <c r="P1506" s="10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41772.657685185186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13">
        <v>16000</v>
      </c>
      <c r="E1507" s="13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 t="shared" si="138"/>
        <v>1.0358125</v>
      </c>
      <c r="P1507" s="10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42414.44332175926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13">
        <v>1500</v>
      </c>
      <c r="E1508" s="13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 t="shared" si="138"/>
        <v>1.1140000000000001</v>
      </c>
      <c r="P1508" s="10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41814.785925925928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13">
        <v>1200</v>
      </c>
      <c r="E1509" s="13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 t="shared" si="138"/>
        <v>2.15</v>
      </c>
      <c r="P1509" s="10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40254.450335648151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13">
        <v>18500</v>
      </c>
      <c r="E1510" s="13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 t="shared" si="138"/>
        <v>1.1076216216216217</v>
      </c>
      <c r="P1510" s="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41786.614363425928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13">
        <v>17500</v>
      </c>
      <c r="E1511" s="13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 t="shared" si="138"/>
        <v>1.2364125714285714</v>
      </c>
      <c r="P1511" s="10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42751.533391203702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13">
        <v>16000</v>
      </c>
      <c r="E1512" s="13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 t="shared" si="138"/>
        <v>1.0103500000000001</v>
      </c>
      <c r="P1512" s="10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41809.385162037033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13">
        <v>14000</v>
      </c>
      <c r="E1513" s="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 t="shared" si="138"/>
        <v>1.1179285714285714</v>
      </c>
      <c r="P1513" s="10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42296.583379629628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13">
        <v>3500</v>
      </c>
      <c r="E1514" s="13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 t="shared" si="138"/>
        <v>5.5877142857142861</v>
      </c>
      <c r="P1514" s="10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42741.684479166666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13">
        <v>8000</v>
      </c>
      <c r="E1515" s="13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 t="shared" si="138"/>
        <v>1.5001875</v>
      </c>
      <c r="P1515" s="10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41806.637337962966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13">
        <v>25000</v>
      </c>
      <c r="E1516" s="13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 t="shared" si="138"/>
        <v>1.0647599999999999</v>
      </c>
      <c r="P1516" s="10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42234.597685185188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13">
        <v>300000</v>
      </c>
      <c r="E1517" s="13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 t="shared" si="138"/>
        <v>1.57189</v>
      </c>
      <c r="P1517" s="10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42415.253437499996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13">
        <v>17000</v>
      </c>
      <c r="E1518" s="13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 t="shared" si="138"/>
        <v>1.0865882352941176</v>
      </c>
      <c r="P1518" s="10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42619.466342592597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13">
        <v>15000</v>
      </c>
      <c r="E1519" s="13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 t="shared" si="138"/>
        <v>1.6197999999999999</v>
      </c>
      <c r="P1519" s="10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41948.56658564815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13">
        <v>15000</v>
      </c>
      <c r="E1520" s="13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 t="shared" si="138"/>
        <v>2.0536666666666665</v>
      </c>
      <c r="P1520" s="1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41760.8200462963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13">
        <v>9000</v>
      </c>
      <c r="E1521" s="13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 t="shared" si="138"/>
        <v>1.033638888888889</v>
      </c>
      <c r="P1521" s="10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41782.741701388892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13">
        <v>18000</v>
      </c>
      <c r="E1522" s="13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 t="shared" si="138"/>
        <v>1.0347222222222223</v>
      </c>
      <c r="P1522" s="10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41955.857789351852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13">
        <v>37500</v>
      </c>
      <c r="E1523" s="1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 t="shared" si="138"/>
        <v>1.0681333333333334</v>
      </c>
      <c r="P1523" s="10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42493.167719907404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13">
        <v>43500</v>
      </c>
      <c r="E1524" s="13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 t="shared" si="138"/>
        <v>1.3896574712643677</v>
      </c>
      <c r="P1524" s="10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41899.830312500002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13">
        <v>18500</v>
      </c>
      <c r="E1525" s="13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 t="shared" si="138"/>
        <v>1.2484324324324325</v>
      </c>
      <c r="P1525" s="10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41964.751342592594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13">
        <v>3000</v>
      </c>
      <c r="E1526" s="13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 t="shared" si="138"/>
        <v>2.0699999999999998</v>
      </c>
      <c r="P1526" s="10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42756.501041666663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13">
        <v>2600</v>
      </c>
      <c r="E1527" s="13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 t="shared" si="138"/>
        <v>1.7400576923076922</v>
      </c>
      <c r="P1527" s="10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42570.702986111108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13">
        <v>23000</v>
      </c>
      <c r="E1528" s="13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 t="shared" si="138"/>
        <v>1.2032608695652174</v>
      </c>
      <c r="P1528" s="10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42339.276006944448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13">
        <v>3500</v>
      </c>
      <c r="E1529" s="13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 t="shared" si="138"/>
        <v>1.1044428571428573</v>
      </c>
      <c r="P1529" s="10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42780.600532407407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13">
        <v>3000</v>
      </c>
      <c r="E1530" s="13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 t="shared" si="138"/>
        <v>2.8156666666666665</v>
      </c>
      <c r="P1530" s="1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42736.732893518521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13">
        <v>19000</v>
      </c>
      <c r="E1531" s="13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 t="shared" si="138"/>
        <v>1.0067894736842105</v>
      </c>
      <c r="P1531" s="10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42052.628703703704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13">
        <v>35000</v>
      </c>
      <c r="E1532" s="13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 t="shared" si="138"/>
        <v>1.3482571428571428</v>
      </c>
      <c r="P1532" s="10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42275.767303240747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13">
        <v>2350</v>
      </c>
      <c r="E1533" s="1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 t="shared" si="138"/>
        <v>1.7595744680851064</v>
      </c>
      <c r="P1533" s="10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41941.802384259259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13">
        <v>5000</v>
      </c>
      <c r="E1534" s="13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 t="shared" si="138"/>
        <v>4.8402000000000003</v>
      </c>
      <c r="P1534" s="10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42391.475289351853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13">
        <v>45000</v>
      </c>
      <c r="E1535" s="13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 t="shared" si="138"/>
        <v>1.4514</v>
      </c>
      <c r="P1535" s="10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42443.00204861111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13">
        <v>7500</v>
      </c>
      <c r="E1536" s="13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 t="shared" si="138"/>
        <v>4.1773333333333333</v>
      </c>
      <c r="P1536" s="10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42221.67432870371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13">
        <v>4000</v>
      </c>
      <c r="E1537" s="13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 t="shared" si="138"/>
        <v>1.3242499999999999</v>
      </c>
      <c r="P1537" s="10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42484.829062500001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13">
        <v>12000</v>
      </c>
      <c r="E1538" s="13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 t="shared" si="138"/>
        <v>2.5030841666666666</v>
      </c>
      <c r="P1538" s="10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42213.802199074074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13">
        <v>12000</v>
      </c>
      <c r="E1539" s="13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 t="shared" ref="O1539:O1602" si="144">E1539/D1539</f>
        <v>1.7989999999999999</v>
      </c>
      <c r="P1539" s="10">
        <f t="shared" ref="P1539:P1602" si="145">E1539/L1539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(((J1539/60)/60)/24)+DATE(1970,1,1)</f>
        <v>42552.315127314811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13">
        <v>7000</v>
      </c>
      <c r="E1540" s="13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 t="shared" si="144"/>
        <v>1.0262857142857142</v>
      </c>
      <c r="P1540" s="1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41981.782060185185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13">
        <v>20000</v>
      </c>
      <c r="E1541" s="13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 t="shared" si="144"/>
        <v>1.359861</v>
      </c>
      <c r="P1541" s="10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42705.919201388882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13">
        <v>15000</v>
      </c>
      <c r="E1542" s="13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 t="shared" si="144"/>
        <v>1.1786666666666668</v>
      </c>
      <c r="P1542" s="10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41939.00712962963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13">
        <v>18000</v>
      </c>
      <c r="E1543" s="1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 t="shared" si="144"/>
        <v>3.3333333333333332E-4</v>
      </c>
      <c r="P1543" s="10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41974.712245370371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13">
        <v>500</v>
      </c>
      <c r="E1544" s="13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 t="shared" si="144"/>
        <v>0.04</v>
      </c>
      <c r="P1544" s="10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42170.996527777781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13">
        <v>2250</v>
      </c>
      <c r="E1545" s="13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 t="shared" si="144"/>
        <v>4.4444444444444444E-3</v>
      </c>
      <c r="P1545" s="10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41935.509652777779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13">
        <v>1000</v>
      </c>
      <c r="E1546" s="13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 t="shared" si="144"/>
        <v>0</v>
      </c>
      <c r="P1546" s="10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42053.051203703704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13">
        <v>3000</v>
      </c>
      <c r="E1547" s="13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 t="shared" si="144"/>
        <v>3.3333333333333332E-4</v>
      </c>
      <c r="P1547" s="10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42031.884652777779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13">
        <v>1000</v>
      </c>
      <c r="E1548" s="13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 t="shared" si="144"/>
        <v>0.28899999999999998</v>
      </c>
      <c r="P1548" s="10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41839.212951388887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13">
        <v>20</v>
      </c>
      <c r="E1549" s="13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 t="shared" si="144"/>
        <v>0</v>
      </c>
      <c r="P1549" s="10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42782.426875000005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13">
        <v>700</v>
      </c>
      <c r="E1550" s="13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 t="shared" si="144"/>
        <v>8.5714285714285715E-2</v>
      </c>
      <c r="P1550" s="1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42286.88217592593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13">
        <v>500</v>
      </c>
      <c r="E1551" s="13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 t="shared" si="144"/>
        <v>0.34</v>
      </c>
      <c r="P1551" s="10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42281.136099537034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13">
        <v>750</v>
      </c>
      <c r="E1552" s="13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 t="shared" si="144"/>
        <v>0.13466666666666666</v>
      </c>
      <c r="P1552" s="10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42472.449467592596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13">
        <v>3500</v>
      </c>
      <c r="E1553" s="1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 t="shared" si="144"/>
        <v>0</v>
      </c>
      <c r="P1553" s="10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42121.824525462958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13">
        <v>4300</v>
      </c>
      <c r="E1554" s="13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 t="shared" si="144"/>
        <v>0.49186046511627907</v>
      </c>
      <c r="P1554" s="10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41892.688750000001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13">
        <v>6000</v>
      </c>
      <c r="E1555" s="13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 t="shared" si="144"/>
        <v>0</v>
      </c>
      <c r="P1555" s="10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42219.282951388886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13">
        <v>20000</v>
      </c>
      <c r="E1556" s="13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 t="shared" si="144"/>
        <v>0</v>
      </c>
      <c r="P1556" s="10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42188.252199074079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13">
        <v>750</v>
      </c>
      <c r="E1557" s="13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 t="shared" si="144"/>
        <v>0</v>
      </c>
      <c r="P1557" s="10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42241.613796296297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13">
        <v>1500</v>
      </c>
      <c r="E1558" s="13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 t="shared" si="144"/>
        <v>0.45133333333333331</v>
      </c>
      <c r="P1558" s="10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42525.153055555551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13">
        <v>2500</v>
      </c>
      <c r="E1559" s="13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 t="shared" si="144"/>
        <v>0.04</v>
      </c>
      <c r="P1559" s="10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41871.65315972222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13">
        <v>750</v>
      </c>
      <c r="E1560" s="13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 t="shared" si="144"/>
        <v>4.6666666666666669E-2</v>
      </c>
      <c r="P1560" s="1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42185.397673611107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13">
        <v>15000</v>
      </c>
      <c r="E1561" s="13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 t="shared" si="144"/>
        <v>3.3333333333333335E-3</v>
      </c>
      <c r="P1561" s="10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42108.05322916666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13">
        <v>2500</v>
      </c>
      <c r="E1562" s="13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 t="shared" si="144"/>
        <v>3.7600000000000001E-2</v>
      </c>
      <c r="P1562" s="10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41936.020752314813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13">
        <v>10000</v>
      </c>
      <c r="E1563" s="1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 t="shared" si="144"/>
        <v>6.7000000000000002E-3</v>
      </c>
      <c r="P1563" s="10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41555.041701388887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13">
        <v>4000</v>
      </c>
      <c r="E1564" s="13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 t="shared" si="144"/>
        <v>0</v>
      </c>
      <c r="P1564" s="10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40079.566157407404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13">
        <v>6000</v>
      </c>
      <c r="E1565" s="13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 t="shared" si="144"/>
        <v>1.4166666666666666E-2</v>
      </c>
      <c r="P1565" s="10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41652.742488425924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13">
        <v>10000</v>
      </c>
      <c r="E1566" s="13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 t="shared" si="144"/>
        <v>1E-3</v>
      </c>
      <c r="P1566" s="10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42121.367002314815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13">
        <v>4000</v>
      </c>
      <c r="E1567" s="13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144"/>
        <v>2.5000000000000001E-2</v>
      </c>
      <c r="P1567" s="10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40672.729872685188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13">
        <v>30000</v>
      </c>
      <c r="E1568" s="13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 t="shared" si="144"/>
        <v>0.21249999999999999</v>
      </c>
      <c r="P1568" s="10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42549.916712962964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13">
        <v>8500</v>
      </c>
      <c r="E1569" s="13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 t="shared" si="144"/>
        <v>4.1176470588235294E-2</v>
      </c>
      <c r="P1569" s="10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41671.936863425923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13">
        <v>25000</v>
      </c>
      <c r="E1570" s="13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 t="shared" si="144"/>
        <v>0.13639999999999999</v>
      </c>
      <c r="P1570" s="1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41962.062326388885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13">
        <v>30000</v>
      </c>
      <c r="E1571" s="13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 t="shared" si="144"/>
        <v>0</v>
      </c>
      <c r="P1571" s="10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41389.679560185185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13">
        <v>6000</v>
      </c>
      <c r="E1572" s="13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 t="shared" si="144"/>
        <v>0.41399999999999998</v>
      </c>
      <c r="P1572" s="10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42438.813449074078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13">
        <v>12100</v>
      </c>
      <c r="E1573" s="1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 t="shared" si="144"/>
        <v>6.6115702479338841E-3</v>
      </c>
      <c r="P1573" s="10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42144.769479166673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13">
        <v>2500</v>
      </c>
      <c r="E1574" s="13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 t="shared" si="144"/>
        <v>0.05</v>
      </c>
      <c r="P1574" s="10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42404.033090277779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13">
        <v>9000</v>
      </c>
      <c r="E1575" s="13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144"/>
        <v>2.4777777777777777E-2</v>
      </c>
      <c r="P1575" s="10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42786.000023148154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13">
        <v>10000</v>
      </c>
      <c r="E1576" s="13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 t="shared" si="144"/>
        <v>5.0599999999999999E-2</v>
      </c>
      <c r="P1576" s="10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42017.927418981482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13">
        <v>10000</v>
      </c>
      <c r="E1577" s="13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 t="shared" si="144"/>
        <v>0.2291</v>
      </c>
      <c r="P1577" s="10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41799.524259259262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13">
        <v>5000</v>
      </c>
      <c r="E1578" s="13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 t="shared" si="144"/>
        <v>0.13</v>
      </c>
      <c r="P1578" s="10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42140.879259259258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13">
        <v>10000</v>
      </c>
      <c r="E1579" s="13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 t="shared" si="144"/>
        <v>5.4999999999999997E-3</v>
      </c>
      <c r="P1579" s="10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41054.847777777781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13">
        <v>1897</v>
      </c>
      <c r="E1580" s="13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 t="shared" si="144"/>
        <v>0.10806536636794939</v>
      </c>
      <c r="P1580" s="1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40399.065868055557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13">
        <v>3333</v>
      </c>
      <c r="E1581" s="13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 t="shared" si="144"/>
        <v>8.4008400840084006E-3</v>
      </c>
      <c r="P1581" s="10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41481.996423611112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13">
        <v>1750</v>
      </c>
      <c r="E1582" s="13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 t="shared" si="144"/>
        <v>0</v>
      </c>
      <c r="P1582" s="10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40990.050069444449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13">
        <v>1000</v>
      </c>
      <c r="E1583" s="1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 t="shared" si="144"/>
        <v>5.0000000000000001E-3</v>
      </c>
      <c r="P1583" s="10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42325.448958333334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13">
        <v>1000</v>
      </c>
      <c r="E1584" s="13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 t="shared" si="144"/>
        <v>9.2999999999999999E-2</v>
      </c>
      <c r="P1584" s="10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42246.789965277778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13">
        <v>20000</v>
      </c>
      <c r="E1585" s="13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 t="shared" si="144"/>
        <v>7.5000000000000002E-4</v>
      </c>
      <c r="P1585" s="10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41877.904988425929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13">
        <v>1200</v>
      </c>
      <c r="E1586" s="13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 t="shared" si="144"/>
        <v>0</v>
      </c>
      <c r="P1586" s="10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41779.649317129632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13">
        <v>2000</v>
      </c>
      <c r="E1587" s="13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 t="shared" si="144"/>
        <v>0.79</v>
      </c>
      <c r="P1587" s="10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42707.895462962959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13">
        <v>1500</v>
      </c>
      <c r="E1588" s="13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 t="shared" si="144"/>
        <v>0</v>
      </c>
      <c r="P1588" s="10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42069.104421296302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13">
        <v>7500</v>
      </c>
      <c r="E1589" s="13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 t="shared" si="144"/>
        <v>1.3333333333333334E-4</v>
      </c>
      <c r="P1589" s="10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41956.950983796298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13">
        <v>516</v>
      </c>
      <c r="E1590" s="13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 t="shared" si="144"/>
        <v>0</v>
      </c>
      <c r="P1590" s="1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42005.24998842593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13">
        <v>1200</v>
      </c>
      <c r="E1591" s="13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 t="shared" si="144"/>
        <v>0</v>
      </c>
      <c r="P1591" s="10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42256.984791666662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13">
        <v>60000</v>
      </c>
      <c r="E1592" s="13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 t="shared" si="144"/>
        <v>1.7000000000000001E-2</v>
      </c>
      <c r="P1592" s="10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42240.857222222221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13">
        <v>14000</v>
      </c>
      <c r="E1593" s="1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 t="shared" si="144"/>
        <v>0.29228571428571426</v>
      </c>
      <c r="P1593" s="10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42433.726168981477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13">
        <v>25</v>
      </c>
      <c r="E1594" s="13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 t="shared" si="144"/>
        <v>0</v>
      </c>
      <c r="P1594" s="10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42046.072743055556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13">
        <v>22000</v>
      </c>
      <c r="E1595" s="13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 t="shared" si="144"/>
        <v>1.3636363636363637E-4</v>
      </c>
      <c r="P1595" s="10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42033.845543981486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13">
        <v>1000</v>
      </c>
      <c r="E1596" s="13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 t="shared" si="144"/>
        <v>0.20499999999999999</v>
      </c>
      <c r="P1596" s="10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42445.712754629625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13">
        <v>100000</v>
      </c>
      <c r="E1597" s="13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 t="shared" si="144"/>
        <v>2.8E-3</v>
      </c>
      <c r="P1597" s="10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41780.050092592595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13">
        <v>3250</v>
      </c>
      <c r="E1598" s="13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 t="shared" si="144"/>
        <v>2.3076923076923078E-2</v>
      </c>
      <c r="P1598" s="10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41941.430196759262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13">
        <v>15000</v>
      </c>
      <c r="E1599" s="13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 t="shared" si="144"/>
        <v>0</v>
      </c>
      <c r="P1599" s="10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42603.354131944448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13">
        <v>800</v>
      </c>
      <c r="E1600" s="13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 t="shared" si="144"/>
        <v>1.25E-3</v>
      </c>
      <c r="P1600" s="1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42151.667337962965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13">
        <v>500</v>
      </c>
      <c r="E1601" s="13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 t="shared" si="144"/>
        <v>0</v>
      </c>
      <c r="P1601" s="10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42438.53907407407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13">
        <v>5000</v>
      </c>
      <c r="E1602" s="13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 t="shared" si="144"/>
        <v>7.3400000000000007E-2</v>
      </c>
      <c r="P1602" s="10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41791.057314814818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13">
        <v>2500</v>
      </c>
      <c r="E1603" s="1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 t="shared" ref="O1603:O1666" si="150">E1603/D1603</f>
        <v>1.082492</v>
      </c>
      <c r="P1603" s="10">
        <f t="shared" ref="P1603:P1666" si="151">E1603/L1603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2">
        <f t="shared" ref="S1603:S1666" si="154">(((J1603/60)/60)/24)+DATE(1970,1,1)</f>
        <v>40638.092974537038</v>
      </c>
      <c r="T1603" s="12">
        <f t="shared" ref="T1603:T1666" si="155">(((J1603/60)/60)/24)+DATE(1970,1,1)</f>
        <v>40638.092974537038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13">
        <v>1500</v>
      </c>
      <c r="E1604" s="13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 t="shared" si="150"/>
        <v>1.0016666666666667</v>
      </c>
      <c r="P1604" s="10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40788.297650462962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13">
        <v>2000</v>
      </c>
      <c r="E1605" s="13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 t="shared" si="150"/>
        <v>1.0003299999999999</v>
      </c>
      <c r="P1605" s="10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40876.169664351852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13">
        <v>2800</v>
      </c>
      <c r="E1606" s="13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 t="shared" si="150"/>
        <v>1.2210714285714286</v>
      </c>
      <c r="P1606" s="10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40945.845312500001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13">
        <v>6000</v>
      </c>
      <c r="E1607" s="13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 t="shared" si="150"/>
        <v>1.0069333333333335</v>
      </c>
      <c r="P1607" s="10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40747.012881944444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13">
        <v>8000</v>
      </c>
      <c r="E1608" s="13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 t="shared" si="150"/>
        <v>1.01004125</v>
      </c>
      <c r="P1608" s="10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40536.111550925925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13">
        <v>10000</v>
      </c>
      <c r="E1609" s="13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 t="shared" si="150"/>
        <v>1.4511000000000001</v>
      </c>
      <c r="P1609" s="10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41053.80846064815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13">
        <v>1200</v>
      </c>
      <c r="E1610" s="13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 t="shared" si="150"/>
        <v>1.0125</v>
      </c>
      <c r="P1610" s="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41607.83085648148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13">
        <v>1500</v>
      </c>
      <c r="E1611" s="13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 t="shared" si="150"/>
        <v>1.1833333333333333</v>
      </c>
      <c r="P1611" s="10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40796.001261574071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13">
        <v>2000</v>
      </c>
      <c r="E1612" s="13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 t="shared" si="150"/>
        <v>2.7185000000000001</v>
      </c>
      <c r="P1612" s="10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41228.924884259257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13">
        <v>800</v>
      </c>
      <c r="E1613" s="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 t="shared" si="150"/>
        <v>1.25125</v>
      </c>
      <c r="P1613" s="10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41409.00037037037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13">
        <v>500</v>
      </c>
      <c r="E1614" s="13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 t="shared" si="150"/>
        <v>1.1000000000000001</v>
      </c>
      <c r="P1614" s="10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41246.874814814815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13">
        <v>1000</v>
      </c>
      <c r="E1615" s="13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 t="shared" si="150"/>
        <v>1.0149999999999999</v>
      </c>
      <c r="P1615" s="10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41082.069467592592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13">
        <v>5000</v>
      </c>
      <c r="E1616" s="13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 t="shared" si="150"/>
        <v>1.0269999999999999</v>
      </c>
      <c r="P1616" s="10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41794.981122685182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13">
        <v>8000</v>
      </c>
      <c r="E1617" s="13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 t="shared" si="150"/>
        <v>1.1412500000000001</v>
      </c>
      <c r="P1617" s="10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40845.050879629627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13">
        <v>10000</v>
      </c>
      <c r="E1618" s="13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 t="shared" si="150"/>
        <v>1.042</v>
      </c>
      <c r="P1618" s="10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41194.715520833335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13">
        <v>7000</v>
      </c>
      <c r="E1619" s="13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 t="shared" si="150"/>
        <v>1.4585714285714286</v>
      </c>
      <c r="P1619" s="10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41546.664212962962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13">
        <v>1500</v>
      </c>
      <c r="E1620" s="13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 t="shared" si="150"/>
        <v>1.0506666666666666</v>
      </c>
      <c r="P1620" s="1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41301.654340277775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13">
        <v>1500</v>
      </c>
      <c r="E1621" s="13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 t="shared" si="150"/>
        <v>1.3333333333333333</v>
      </c>
      <c r="P1621" s="10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41876.18618055556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13">
        <v>1000</v>
      </c>
      <c r="E1622" s="13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 t="shared" si="150"/>
        <v>1.1299999999999999</v>
      </c>
      <c r="P1622" s="10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41321.339583333334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13">
        <v>5000</v>
      </c>
      <c r="E1623" s="1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 t="shared" si="150"/>
        <v>1.212</v>
      </c>
      <c r="P1623" s="10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41003.60665509259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13">
        <v>6900</v>
      </c>
      <c r="E1624" s="13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 t="shared" si="150"/>
        <v>1.0172463768115942</v>
      </c>
      <c r="P1624" s="10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41950.29483796296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13">
        <v>750</v>
      </c>
      <c r="E1625" s="13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 t="shared" si="150"/>
        <v>1.0106666666666666</v>
      </c>
      <c r="P1625" s="10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41453.688530092593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13">
        <v>1000</v>
      </c>
      <c r="E1626" s="13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 t="shared" si="150"/>
        <v>1.18</v>
      </c>
      <c r="P1626" s="10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41243.367303240739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13">
        <v>7500</v>
      </c>
      <c r="E1627" s="13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 t="shared" si="150"/>
        <v>1.5533333333333332</v>
      </c>
      <c r="P1627" s="10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41135.699687500004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13">
        <v>8000</v>
      </c>
      <c r="E1628" s="13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 t="shared" si="150"/>
        <v>1.0118750000000001</v>
      </c>
      <c r="P1628" s="10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41579.847997685189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13">
        <v>2000</v>
      </c>
      <c r="E1629" s="13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 t="shared" si="150"/>
        <v>1.17</v>
      </c>
      <c r="P1629" s="10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41205.707048611112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13">
        <v>4000</v>
      </c>
      <c r="E1630" s="13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 t="shared" si="150"/>
        <v>1.00925</v>
      </c>
      <c r="P1630" s="10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41774.737060185187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13">
        <v>6000</v>
      </c>
      <c r="E1631" s="13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 t="shared" si="150"/>
        <v>1.0366666666666666</v>
      </c>
      <c r="P1631" s="10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41645.867280092592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13">
        <v>4000</v>
      </c>
      <c r="E1632" s="13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 t="shared" si="150"/>
        <v>2.6524999999999999</v>
      </c>
      <c r="P1632" s="10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40939.837673611109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13">
        <v>10000</v>
      </c>
      <c r="E1633" s="1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 t="shared" si="150"/>
        <v>1.5590999999999999</v>
      </c>
      <c r="P1633" s="10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41164.859502314815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13">
        <v>4000</v>
      </c>
      <c r="E1634" s="13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 t="shared" si="150"/>
        <v>1.0162500000000001</v>
      </c>
      <c r="P1634" s="10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40750.340902777774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13">
        <v>10000</v>
      </c>
      <c r="E1635" s="13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 t="shared" si="150"/>
        <v>1</v>
      </c>
      <c r="P1635" s="10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40896.883750000001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13">
        <v>2000</v>
      </c>
      <c r="E1636" s="13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 t="shared" si="150"/>
        <v>1.0049999999999999</v>
      </c>
      <c r="P1636" s="10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40658.189826388887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13">
        <v>2000</v>
      </c>
      <c r="E1637" s="13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 t="shared" si="150"/>
        <v>1.2529999999999999</v>
      </c>
      <c r="P1637" s="10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42502.868761574078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13">
        <v>4500</v>
      </c>
      <c r="E1638" s="13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 t="shared" si="150"/>
        <v>1.0355555555555556</v>
      </c>
      <c r="P1638" s="10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40663.08666666667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13">
        <v>500</v>
      </c>
      <c r="E1639" s="13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 t="shared" si="150"/>
        <v>1.038</v>
      </c>
      <c r="P1639" s="10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40122.751620370371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13">
        <v>1000</v>
      </c>
      <c r="E1640" s="13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 t="shared" si="150"/>
        <v>1.05</v>
      </c>
      <c r="P1640" s="1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41288.68712962963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13">
        <v>1800</v>
      </c>
      <c r="E1641" s="13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 t="shared" si="150"/>
        <v>1</v>
      </c>
      <c r="P1641" s="10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40941.652372685188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13">
        <v>400</v>
      </c>
      <c r="E1642" s="13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 t="shared" si="150"/>
        <v>1.6986000000000001</v>
      </c>
      <c r="P1642" s="10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40379.23096064815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13">
        <v>2500</v>
      </c>
      <c r="E1643" s="1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 t="shared" si="150"/>
        <v>1.014</v>
      </c>
      <c r="P1643" s="10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41962.596574074079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13">
        <v>1200</v>
      </c>
      <c r="E1644" s="13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 t="shared" si="150"/>
        <v>1</v>
      </c>
      <c r="P1644" s="10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40688.024618055555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13">
        <v>5000</v>
      </c>
      <c r="E1645" s="13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 t="shared" si="150"/>
        <v>1.2470000000000001</v>
      </c>
      <c r="P1645" s="10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41146.824212962965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13">
        <v>10000</v>
      </c>
      <c r="E1646" s="13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 t="shared" si="150"/>
        <v>1.095</v>
      </c>
      <c r="P1646" s="10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41175.05972222222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13">
        <v>5000</v>
      </c>
      <c r="E1647" s="13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 t="shared" si="150"/>
        <v>1.1080000000000001</v>
      </c>
      <c r="P1647" s="10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41521.617361111108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13">
        <v>2000</v>
      </c>
      <c r="E1648" s="13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 t="shared" si="150"/>
        <v>1.1020000000000001</v>
      </c>
      <c r="P1648" s="10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41833.450266203705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13">
        <v>5000</v>
      </c>
      <c r="E1649" s="13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 t="shared" si="150"/>
        <v>1.0471999999999999</v>
      </c>
      <c r="P1649" s="10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41039.409456018519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13">
        <v>2300</v>
      </c>
      <c r="E1650" s="13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 t="shared" si="150"/>
        <v>1.2526086956521738</v>
      </c>
      <c r="P1650" s="1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40592.704652777778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13">
        <v>3800</v>
      </c>
      <c r="E1651" s="13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 t="shared" si="150"/>
        <v>1.0058763157894737</v>
      </c>
      <c r="P1651" s="10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41737.684664351851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13">
        <v>2000</v>
      </c>
      <c r="E1652" s="13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 t="shared" si="150"/>
        <v>1.4155</v>
      </c>
      <c r="P1652" s="10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41526.435613425929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13">
        <v>2000</v>
      </c>
      <c r="E1653" s="1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 t="shared" si="150"/>
        <v>1.0075000000000001</v>
      </c>
      <c r="P1653" s="10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40625.900694444441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13">
        <v>4500</v>
      </c>
      <c r="E1654" s="13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 t="shared" si="150"/>
        <v>1.0066666666666666</v>
      </c>
      <c r="P1654" s="10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41572.492974537039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13">
        <v>5000</v>
      </c>
      <c r="E1655" s="13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 t="shared" si="150"/>
        <v>1.7423040000000001</v>
      </c>
      <c r="P1655" s="10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40626.834444444445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13">
        <v>1100</v>
      </c>
      <c r="E1656" s="13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 t="shared" si="150"/>
        <v>1.199090909090909</v>
      </c>
      <c r="P1656" s="10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40987.890740740739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13">
        <v>1500</v>
      </c>
      <c r="E1657" s="13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 t="shared" si="150"/>
        <v>1.4286666666666668</v>
      </c>
      <c r="P1657" s="10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40974.791898148149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13">
        <v>7500</v>
      </c>
      <c r="E1658" s="13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 t="shared" si="150"/>
        <v>1.0033493333333334</v>
      </c>
      <c r="P1658" s="10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41226.928842592592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13">
        <v>25000</v>
      </c>
      <c r="E1659" s="13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 t="shared" si="150"/>
        <v>1.0493380000000001</v>
      </c>
      <c r="P1659" s="10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41023.782037037039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13">
        <v>6000</v>
      </c>
      <c r="E1660" s="13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 t="shared" si="150"/>
        <v>1.3223333333333334</v>
      </c>
      <c r="P1660" s="1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41223.22184027778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13">
        <v>500</v>
      </c>
      <c r="E1661" s="13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 t="shared" si="150"/>
        <v>1.1279999999999999</v>
      </c>
      <c r="P1661" s="10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41596.913437499999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13">
        <v>80</v>
      </c>
      <c r="E1662" s="13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 t="shared" si="150"/>
        <v>12.5375</v>
      </c>
      <c r="P1662" s="10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42459.693865740745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13">
        <v>7900</v>
      </c>
      <c r="E1663" s="1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 t="shared" si="150"/>
        <v>1.0250632911392406</v>
      </c>
      <c r="P1663" s="10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42343.998043981483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13">
        <v>8000</v>
      </c>
      <c r="E1664" s="13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 t="shared" si="150"/>
        <v>1.026375</v>
      </c>
      <c r="P1664" s="10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40848.198333333334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13">
        <v>1000</v>
      </c>
      <c r="E1665" s="13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 t="shared" si="150"/>
        <v>1.08</v>
      </c>
      <c r="P1665" s="10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42006.02207175926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13">
        <v>2500</v>
      </c>
      <c r="E1666" s="13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 t="shared" si="150"/>
        <v>1.2240879999999998</v>
      </c>
      <c r="P1666" s="10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40939.761782407404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13">
        <v>3500</v>
      </c>
      <c r="E1667" s="13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 t="shared" ref="O1667:O1730" si="156">E1667/D1667</f>
        <v>1.1945714285714286</v>
      </c>
      <c r="P1667" s="10">
        <f t="shared" ref="P1667:P1730" si="157">E1667/L1667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2">
        <f t="shared" ref="S1667:S1730" si="160">(((J1667/60)/60)/24)+DATE(1970,1,1)</f>
        <v>40564.649456018517</v>
      </c>
      <c r="T1667" s="12">
        <f t="shared" ref="T1667:T1730" si="161">(((J1667/60)/60)/24)+DATE(1970,1,1)</f>
        <v>40564.649456018517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13">
        <v>2500</v>
      </c>
      <c r="E1668" s="13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 t="shared" si="156"/>
        <v>1.6088</v>
      </c>
      <c r="P1668" s="10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41331.253159722226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13">
        <v>3400</v>
      </c>
      <c r="E1669" s="13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 t="shared" si="156"/>
        <v>1.2685294117647059</v>
      </c>
      <c r="P1669" s="10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41682.0705787037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13">
        <v>8000</v>
      </c>
      <c r="E1670" s="13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 t="shared" si="156"/>
        <v>1.026375</v>
      </c>
      <c r="P1670" s="1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40845.14975694444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13">
        <v>2000</v>
      </c>
      <c r="E1671" s="13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 t="shared" si="156"/>
        <v>1.3975</v>
      </c>
      <c r="P1671" s="10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42461.885138888887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13">
        <v>1000</v>
      </c>
      <c r="E1672" s="13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 t="shared" si="156"/>
        <v>1.026</v>
      </c>
      <c r="P1672" s="10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40313.930543981485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13">
        <v>2000</v>
      </c>
      <c r="E1673" s="1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 t="shared" si="156"/>
        <v>1.0067349999999999</v>
      </c>
      <c r="P1673" s="10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42553.54414351852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13">
        <v>1700</v>
      </c>
      <c r="E1674" s="13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 t="shared" si="156"/>
        <v>1.1294117647058823</v>
      </c>
      <c r="P1674" s="10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41034.656597222223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13">
        <v>2100</v>
      </c>
      <c r="E1675" s="13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 t="shared" si="156"/>
        <v>1.2809523809523808</v>
      </c>
      <c r="P1675" s="10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42039.878379629634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13">
        <v>5000</v>
      </c>
      <c r="E1676" s="13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 t="shared" si="156"/>
        <v>2.0169999999999999</v>
      </c>
      <c r="P1676" s="10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42569.605393518519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13">
        <v>1000</v>
      </c>
      <c r="E1677" s="13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 t="shared" si="156"/>
        <v>1.37416</v>
      </c>
      <c r="P1677" s="10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40802.733101851853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13">
        <v>3000</v>
      </c>
      <c r="E1678" s="13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 t="shared" si="156"/>
        <v>1.1533333333333333</v>
      </c>
      <c r="P1678" s="10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40973.72623842593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13">
        <v>6000</v>
      </c>
      <c r="E1679" s="13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 t="shared" si="156"/>
        <v>1.1166666666666667</v>
      </c>
      <c r="P1679" s="10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42416.407129629632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13">
        <v>1500</v>
      </c>
      <c r="E1680" s="13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 t="shared" si="156"/>
        <v>1.1839999999999999</v>
      </c>
      <c r="P1680" s="1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41662.854988425926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13">
        <v>2000</v>
      </c>
      <c r="E1681" s="13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 t="shared" si="156"/>
        <v>1.75</v>
      </c>
      <c r="P1681" s="10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40723.068807870368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13">
        <v>1000</v>
      </c>
      <c r="E1682" s="13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 t="shared" si="156"/>
        <v>1.175</v>
      </c>
      <c r="P1682" s="10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41802.757719907408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13">
        <v>65000</v>
      </c>
      <c r="E1683" s="1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 t="shared" si="156"/>
        <v>1.0142212307692309</v>
      </c>
      <c r="P1683" s="10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42774.121342592596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13">
        <v>6000</v>
      </c>
      <c r="E1684" s="13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 t="shared" si="156"/>
        <v>0</v>
      </c>
      <c r="P1684" s="10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42779.21365740741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13">
        <v>3500</v>
      </c>
      <c r="E1685" s="13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 t="shared" si="156"/>
        <v>0.21714285714285714</v>
      </c>
      <c r="P1685" s="10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42808.781689814816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13">
        <v>8000</v>
      </c>
      <c r="E1686" s="13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 t="shared" si="156"/>
        <v>1.0912500000000001</v>
      </c>
      <c r="P1686" s="10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42783.815289351856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13">
        <v>350</v>
      </c>
      <c r="E1687" s="13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 t="shared" si="156"/>
        <v>1.0285714285714285</v>
      </c>
      <c r="P1687" s="10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42788.2502662037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13">
        <v>5000</v>
      </c>
      <c r="E1688" s="13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 t="shared" si="156"/>
        <v>3.5999999999999999E-3</v>
      </c>
      <c r="P1688" s="10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42792.843969907408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13">
        <v>10000</v>
      </c>
      <c r="E1689" s="13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 t="shared" si="156"/>
        <v>0.3125</v>
      </c>
      <c r="P1689" s="10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42802.046817129631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13">
        <v>4000</v>
      </c>
      <c r="E1690" s="13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 t="shared" si="156"/>
        <v>0.443</v>
      </c>
      <c r="P1690" s="1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42804.534652777773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13">
        <v>2400</v>
      </c>
      <c r="E1691" s="13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 t="shared" si="156"/>
        <v>1</v>
      </c>
      <c r="P1691" s="10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42780.942476851851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13">
        <v>2500</v>
      </c>
      <c r="E1692" s="13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 t="shared" si="156"/>
        <v>0.254</v>
      </c>
      <c r="P1692" s="10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42801.43104166667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13">
        <v>30000</v>
      </c>
      <c r="E1693" s="1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 t="shared" si="156"/>
        <v>0.33473333333333333</v>
      </c>
      <c r="P1693" s="10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42795.701481481476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13">
        <v>5000</v>
      </c>
      <c r="E1694" s="13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 t="shared" si="156"/>
        <v>0.47799999999999998</v>
      </c>
      <c r="P1694" s="10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42788.151238425926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13">
        <v>3000</v>
      </c>
      <c r="E1695" s="13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 t="shared" si="156"/>
        <v>9.3333333333333338E-2</v>
      </c>
      <c r="P1695" s="10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42803.920277777783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13">
        <v>10000</v>
      </c>
      <c r="E1696" s="13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 t="shared" si="156"/>
        <v>5.0000000000000001E-4</v>
      </c>
      <c r="P1696" s="10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42791.669837962967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13">
        <v>12000</v>
      </c>
      <c r="E1697" s="13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 t="shared" si="156"/>
        <v>0.11708333333333333</v>
      </c>
      <c r="P1697" s="10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42801.031412037039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13">
        <v>300000</v>
      </c>
      <c r="E1698" s="13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 t="shared" si="156"/>
        <v>0</v>
      </c>
      <c r="P1698" s="10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42796.069571759261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13">
        <v>12500</v>
      </c>
      <c r="E1699" s="13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 t="shared" si="156"/>
        <v>0.20208000000000001</v>
      </c>
      <c r="P1699" s="10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42805.032962962956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13">
        <v>125000</v>
      </c>
      <c r="E1700" s="13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 t="shared" si="156"/>
        <v>0</v>
      </c>
      <c r="P1700" s="1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42796.207870370374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13">
        <v>5105</v>
      </c>
      <c r="E1701" s="13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 t="shared" si="156"/>
        <v>4.2311459353574929E-2</v>
      </c>
      <c r="P1701" s="10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42806.863946759258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13">
        <v>20000</v>
      </c>
      <c r="E1702" s="13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 t="shared" si="156"/>
        <v>0.2606</v>
      </c>
      <c r="P1702" s="10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42796.071643518517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13">
        <v>5050</v>
      </c>
      <c r="E1703" s="1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 t="shared" si="156"/>
        <v>1.9801980198019802E-3</v>
      </c>
      <c r="P1703" s="10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41989.664409722223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13">
        <v>16500</v>
      </c>
      <c r="E1704" s="13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 t="shared" si="156"/>
        <v>6.0606060606060605E-5</v>
      </c>
      <c r="P1704" s="10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42063.869791666672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13">
        <v>5000</v>
      </c>
      <c r="E1705" s="13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 t="shared" si="156"/>
        <v>1.0200000000000001E-2</v>
      </c>
      <c r="P1705" s="10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42187.281678240746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13">
        <v>2000</v>
      </c>
      <c r="E1706" s="13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 t="shared" si="156"/>
        <v>0.65100000000000002</v>
      </c>
      <c r="P1706" s="10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42021.139733796299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13">
        <v>2000</v>
      </c>
      <c r="E1707" s="13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 t="shared" si="156"/>
        <v>0</v>
      </c>
      <c r="P1707" s="10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42245.016736111109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13">
        <v>5500</v>
      </c>
      <c r="E1708" s="13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 t="shared" si="156"/>
        <v>0</v>
      </c>
      <c r="P1708" s="10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42179.306388888886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13">
        <v>5000</v>
      </c>
      <c r="E1709" s="13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 t="shared" si="156"/>
        <v>9.74E-2</v>
      </c>
      <c r="P1709" s="10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42427.721006944441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13">
        <v>7000</v>
      </c>
      <c r="E1710" s="13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 t="shared" si="156"/>
        <v>0</v>
      </c>
      <c r="P1710" s="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42451.866967592592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13">
        <v>1750</v>
      </c>
      <c r="E1711" s="13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 t="shared" si="156"/>
        <v>4.8571428571428571E-2</v>
      </c>
      <c r="P1711" s="10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41841.56381944444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13">
        <v>5000</v>
      </c>
      <c r="E1712" s="13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 t="shared" si="156"/>
        <v>6.7999999999999996E-3</v>
      </c>
      <c r="P1712" s="10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42341.59129629629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13">
        <v>10000</v>
      </c>
      <c r="E1713" s="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 t="shared" si="156"/>
        <v>0.105</v>
      </c>
      <c r="P1713" s="10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41852.646226851852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13">
        <v>5000</v>
      </c>
      <c r="E1714" s="13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 t="shared" si="156"/>
        <v>0</v>
      </c>
      <c r="P1714" s="10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42125.913807870369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13">
        <v>3000</v>
      </c>
      <c r="E1715" s="13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 t="shared" si="156"/>
        <v>1.6666666666666666E-2</v>
      </c>
      <c r="P1715" s="10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41887.801064814819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13">
        <v>25000</v>
      </c>
      <c r="E1716" s="13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 t="shared" si="156"/>
        <v>7.868E-2</v>
      </c>
      <c r="P1716" s="10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42095.918530092589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13">
        <v>5000</v>
      </c>
      <c r="E1717" s="13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 t="shared" si="156"/>
        <v>2.2000000000000001E-3</v>
      </c>
      <c r="P1717" s="10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42064.217418981483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13">
        <v>2000</v>
      </c>
      <c r="E1718" s="13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 t="shared" si="156"/>
        <v>7.4999999999999997E-2</v>
      </c>
      <c r="P1718" s="10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42673.577534722222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13">
        <v>3265</v>
      </c>
      <c r="E1719" s="13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 t="shared" si="156"/>
        <v>0.42725880551301687</v>
      </c>
      <c r="P1719" s="10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42460.98192129629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13">
        <v>35000</v>
      </c>
      <c r="E1720" s="13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 t="shared" si="156"/>
        <v>2.142857142857143E-3</v>
      </c>
      <c r="P1720" s="10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42460.610520833332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13">
        <v>4000</v>
      </c>
      <c r="E1721" s="13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 t="shared" si="156"/>
        <v>8.7500000000000008E-3</v>
      </c>
      <c r="P1721" s="10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41869.534618055557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13">
        <v>4000</v>
      </c>
      <c r="E1722" s="13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 t="shared" si="156"/>
        <v>5.6250000000000001E-2</v>
      </c>
      <c r="P1722" s="10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41922.783229166671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13">
        <v>5000</v>
      </c>
      <c r="E1723" s="1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 t="shared" si="156"/>
        <v>0</v>
      </c>
      <c r="P1723" s="10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42319.461377314816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13">
        <v>2880</v>
      </c>
      <c r="E1724" s="13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 t="shared" si="156"/>
        <v>3.4722222222222224E-4</v>
      </c>
      <c r="P1724" s="10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42425.960983796293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13">
        <v>10000</v>
      </c>
      <c r="E1725" s="13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 t="shared" si="156"/>
        <v>6.5000000000000002E-2</v>
      </c>
      <c r="P1725" s="10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42129.82540509259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13">
        <v>6000</v>
      </c>
      <c r="E1726" s="13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 t="shared" si="156"/>
        <v>5.8333333333333336E-3</v>
      </c>
      <c r="P1726" s="10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41912.932430555556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13">
        <v>5500</v>
      </c>
      <c r="E1727" s="13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 t="shared" si="156"/>
        <v>0.10181818181818182</v>
      </c>
      <c r="P1727" s="10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41845.968159722222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13">
        <v>6500</v>
      </c>
      <c r="E1728" s="13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 t="shared" si="156"/>
        <v>0.33784615384615385</v>
      </c>
      <c r="P1728" s="10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41788.919722222221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13">
        <v>3000</v>
      </c>
      <c r="E1729" s="13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 t="shared" si="156"/>
        <v>3.3333333333333332E-4</v>
      </c>
      <c r="P1729" s="10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42044.927974537044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13">
        <v>1250</v>
      </c>
      <c r="E1730" s="13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 t="shared" si="156"/>
        <v>0.68400000000000005</v>
      </c>
      <c r="P1730" s="1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42268.625856481478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13">
        <v>10000</v>
      </c>
      <c r="E1731" s="13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 t="shared" ref="O1731:O1794" si="162">E1731/D1731</f>
        <v>0</v>
      </c>
      <c r="P1731" s="10" t="e">
        <f t="shared" ref="P1731:P1794" si="163">E1731/L1731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(((J1731/60)/60)/24)+DATE(1970,1,1)</f>
        <v>42471.052152777775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13">
        <v>3000</v>
      </c>
      <c r="E1732" s="13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 t="shared" si="162"/>
        <v>0</v>
      </c>
      <c r="P1732" s="10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42272.087766203709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13">
        <v>1000</v>
      </c>
      <c r="E1733" s="1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 t="shared" si="162"/>
        <v>0</v>
      </c>
      <c r="P1733" s="10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42152.906851851847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13">
        <v>4000</v>
      </c>
      <c r="E1734" s="13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 t="shared" si="162"/>
        <v>0</v>
      </c>
      <c r="P1734" s="10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42325.683807870373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13">
        <v>10000</v>
      </c>
      <c r="E1735" s="13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 t="shared" si="162"/>
        <v>0</v>
      </c>
      <c r="P1735" s="10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42614.675625000003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13">
        <v>4500</v>
      </c>
      <c r="E1736" s="13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 t="shared" si="162"/>
        <v>2.2222222222222223E-4</v>
      </c>
      <c r="P1736" s="10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42102.036527777775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13">
        <v>1000</v>
      </c>
      <c r="E1737" s="13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 t="shared" si="162"/>
        <v>0.11</v>
      </c>
      <c r="P1737" s="10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42559.814178240747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13">
        <v>3000</v>
      </c>
      <c r="E1738" s="13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 t="shared" si="162"/>
        <v>7.3333333333333332E-3</v>
      </c>
      <c r="P1738" s="10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42286.861493055556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13">
        <v>4000</v>
      </c>
      <c r="E1739" s="13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 t="shared" si="162"/>
        <v>0.21249999999999999</v>
      </c>
      <c r="P1739" s="10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42175.948981481488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13">
        <v>5000</v>
      </c>
      <c r="E1740" s="13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 t="shared" si="162"/>
        <v>4.0000000000000001E-3</v>
      </c>
      <c r="P1740" s="10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41884.874328703707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13">
        <v>1000</v>
      </c>
      <c r="E1741" s="13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 t="shared" si="162"/>
        <v>1E-3</v>
      </c>
      <c r="P1741" s="10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42435.874212962968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13">
        <v>3000</v>
      </c>
      <c r="E1742" s="13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 t="shared" si="162"/>
        <v>0</v>
      </c>
      <c r="P1742" s="10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42171.817384259266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13">
        <v>1200</v>
      </c>
      <c r="E1743" s="1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 t="shared" si="162"/>
        <v>1.1083333333333334</v>
      </c>
      <c r="P1743" s="10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42120.628136574072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13">
        <v>2000</v>
      </c>
      <c r="E1744" s="13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 t="shared" si="162"/>
        <v>1.0874999999999999</v>
      </c>
      <c r="P1744" s="10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42710.876967592587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13">
        <v>6000</v>
      </c>
      <c r="E1745" s="13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 t="shared" si="162"/>
        <v>1.0041666666666667</v>
      </c>
      <c r="P1745" s="10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42586.925636574073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13">
        <v>5500</v>
      </c>
      <c r="E1746" s="13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 t="shared" si="162"/>
        <v>1.1845454545454546</v>
      </c>
      <c r="P1746" s="10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42026.605057870373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13">
        <v>7000</v>
      </c>
      <c r="E1747" s="13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 t="shared" si="162"/>
        <v>1.1401428571428571</v>
      </c>
      <c r="P1747" s="10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42690.259699074071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13">
        <v>15000</v>
      </c>
      <c r="E1748" s="13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 t="shared" si="162"/>
        <v>1.4810000000000001</v>
      </c>
      <c r="P1748" s="10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42668.176701388889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13">
        <v>9000</v>
      </c>
      <c r="E1749" s="13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 t="shared" si="162"/>
        <v>1.0495555555555556</v>
      </c>
      <c r="P1749" s="10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42292.435532407413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13">
        <v>50000</v>
      </c>
      <c r="E1750" s="13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 t="shared" si="162"/>
        <v>1.29948</v>
      </c>
      <c r="P1750" s="1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42219.950729166667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13">
        <v>10050</v>
      </c>
      <c r="E1751" s="13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 t="shared" si="162"/>
        <v>1.2348756218905472</v>
      </c>
      <c r="P1751" s="10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42758.975937499999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13">
        <v>5000</v>
      </c>
      <c r="E1752" s="13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 t="shared" si="162"/>
        <v>2.0162</v>
      </c>
      <c r="P1752" s="10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42454.836851851855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13">
        <v>10000</v>
      </c>
      <c r="E1753" s="1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 t="shared" si="162"/>
        <v>1.0289999999999999</v>
      </c>
      <c r="P1753" s="10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42052.7815162037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13">
        <v>1200</v>
      </c>
      <c r="E1754" s="13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 t="shared" si="162"/>
        <v>2.6016666666666666</v>
      </c>
      <c r="P1754" s="10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42627.253263888888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13">
        <v>15000</v>
      </c>
      <c r="E1755" s="13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 t="shared" si="162"/>
        <v>1.08</v>
      </c>
      <c r="P1755" s="10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42420.74962962963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13">
        <v>8500</v>
      </c>
      <c r="E1756" s="13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 t="shared" si="162"/>
        <v>1.1052941176470588</v>
      </c>
      <c r="P1756" s="10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42067.876770833333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13">
        <v>25</v>
      </c>
      <c r="E1757" s="13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 t="shared" si="162"/>
        <v>1.2</v>
      </c>
      <c r="P1757" s="10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42252.788900462961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13">
        <v>5500</v>
      </c>
      <c r="E1758" s="13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 t="shared" si="162"/>
        <v>1.0282909090909091</v>
      </c>
      <c r="P1758" s="10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42571.167465277773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13">
        <v>5000</v>
      </c>
      <c r="E1759" s="13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 t="shared" si="162"/>
        <v>1.1599999999999999</v>
      </c>
      <c r="P1759" s="10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42733.827349537038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13">
        <v>1000</v>
      </c>
      <c r="E1760" s="13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 t="shared" si="162"/>
        <v>1.147</v>
      </c>
      <c r="P1760" s="1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42505.955925925926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13">
        <v>5000</v>
      </c>
      <c r="E1761" s="13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 t="shared" si="162"/>
        <v>1.0660000000000001</v>
      </c>
      <c r="P1761" s="10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42068.829039351855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13">
        <v>5000</v>
      </c>
      <c r="E1762" s="13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 t="shared" si="162"/>
        <v>1.6544000000000001</v>
      </c>
      <c r="P1762" s="10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42405.67260416667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13">
        <v>100</v>
      </c>
      <c r="E1763" s="1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 t="shared" si="162"/>
        <v>1.55</v>
      </c>
      <c r="P1763" s="10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42209.567824074074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13">
        <v>100</v>
      </c>
      <c r="E1764" s="13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 t="shared" si="162"/>
        <v>8.85</v>
      </c>
      <c r="P1764" s="10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42410.982002314813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13">
        <v>12000</v>
      </c>
      <c r="E1765" s="13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 t="shared" si="162"/>
        <v>1.0190833333333333</v>
      </c>
      <c r="P1765" s="10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42636.868518518517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13">
        <v>11000</v>
      </c>
      <c r="E1766" s="13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 t="shared" si="162"/>
        <v>0.19600000000000001</v>
      </c>
      <c r="P1766" s="10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41825.485868055555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13">
        <v>12500</v>
      </c>
      <c r="E1767" s="13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 t="shared" si="162"/>
        <v>0.59467839999999994</v>
      </c>
      <c r="P1767" s="10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41834.980462962965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13">
        <v>1500</v>
      </c>
      <c r="E1768" s="13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 t="shared" si="162"/>
        <v>0</v>
      </c>
      <c r="P1768" s="10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41855.859814814816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13">
        <v>5000</v>
      </c>
      <c r="E1769" s="13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 t="shared" si="162"/>
        <v>0.4572</v>
      </c>
      <c r="P1769" s="10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41824.658379629633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13">
        <v>5000</v>
      </c>
      <c r="E1770" s="13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 t="shared" si="162"/>
        <v>3.7400000000000003E-2</v>
      </c>
      <c r="P1770" s="1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41849.560694444444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13">
        <v>40000</v>
      </c>
      <c r="E1771" s="13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 t="shared" si="162"/>
        <v>2.7025E-2</v>
      </c>
      <c r="P1771" s="10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41987.818969907406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13">
        <v>24500</v>
      </c>
      <c r="E1772" s="13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 t="shared" si="162"/>
        <v>0.56514285714285717</v>
      </c>
      <c r="P1772" s="10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41891.780023148152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13">
        <v>4200</v>
      </c>
      <c r="E1773" s="1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 t="shared" si="162"/>
        <v>0.21309523809523809</v>
      </c>
      <c r="P1773" s="10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41905.979629629634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13">
        <v>5500</v>
      </c>
      <c r="E1774" s="13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 t="shared" si="162"/>
        <v>0.156</v>
      </c>
      <c r="P1774" s="10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41766.718009259261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13">
        <v>30000</v>
      </c>
      <c r="E1775" s="13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 t="shared" si="162"/>
        <v>6.2566666666666673E-2</v>
      </c>
      <c r="P1775" s="10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41978.760393518518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13">
        <v>2500</v>
      </c>
      <c r="E1776" s="13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 t="shared" si="162"/>
        <v>0.4592</v>
      </c>
      <c r="P1776" s="10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41930.218657407408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13">
        <v>32500</v>
      </c>
      <c r="E1777" s="13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 t="shared" si="162"/>
        <v>0.65101538461538466</v>
      </c>
      <c r="P1777" s="10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41891.976388888892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13">
        <v>5000</v>
      </c>
      <c r="E1778" s="13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 t="shared" si="162"/>
        <v>6.7000000000000004E-2</v>
      </c>
      <c r="P1778" s="10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41905.95684027778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13">
        <v>4800</v>
      </c>
      <c r="E1779" s="13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 t="shared" si="162"/>
        <v>0.135625</v>
      </c>
      <c r="P1779" s="10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42025.357094907406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13">
        <v>50000</v>
      </c>
      <c r="E1780" s="13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 t="shared" si="162"/>
        <v>1.9900000000000001E-2</v>
      </c>
      <c r="P1780" s="1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42045.86336805555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13">
        <v>11000</v>
      </c>
      <c r="E1781" s="13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 t="shared" si="162"/>
        <v>0.36236363636363639</v>
      </c>
      <c r="P1781" s="10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42585.691898148143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13">
        <v>30000</v>
      </c>
      <c r="E1782" s="13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 t="shared" si="162"/>
        <v>0.39743333333333336</v>
      </c>
      <c r="P1782" s="10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42493.600810185191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13">
        <v>5500</v>
      </c>
      <c r="E1783" s="1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 t="shared" si="162"/>
        <v>0.25763636363636366</v>
      </c>
      <c r="P1783" s="10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42597.617418981477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13">
        <v>35000</v>
      </c>
      <c r="E1784" s="13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 t="shared" si="162"/>
        <v>0.15491428571428573</v>
      </c>
      <c r="P1784" s="10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42388.575104166666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13">
        <v>40000</v>
      </c>
      <c r="E1785" s="13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 t="shared" si="162"/>
        <v>0.236925</v>
      </c>
      <c r="P1785" s="10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42115.949976851851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13">
        <v>5000</v>
      </c>
      <c r="E1786" s="13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 t="shared" si="162"/>
        <v>0.39760000000000001</v>
      </c>
      <c r="P1786" s="10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42003.655555555553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13">
        <v>24000</v>
      </c>
      <c r="E1787" s="13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 t="shared" si="162"/>
        <v>0.20220833333333332</v>
      </c>
      <c r="P1787" s="10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41897.134895833333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13">
        <v>1900</v>
      </c>
      <c r="E1788" s="13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 t="shared" si="162"/>
        <v>0.47631578947368419</v>
      </c>
      <c r="P1788" s="10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41958.550659722227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13">
        <v>10000</v>
      </c>
      <c r="E1789" s="13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 t="shared" si="162"/>
        <v>0.15329999999999999</v>
      </c>
      <c r="P1789" s="10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42068.65552083333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13">
        <v>5500</v>
      </c>
      <c r="E1790" s="13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 t="shared" si="162"/>
        <v>1.3818181818181818E-2</v>
      </c>
      <c r="P1790" s="1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41913.94840277778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13">
        <v>8000</v>
      </c>
      <c r="E1791" s="13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 t="shared" si="162"/>
        <v>5.0000000000000001E-3</v>
      </c>
      <c r="P1791" s="10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41956.250034722223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13">
        <v>33000</v>
      </c>
      <c r="E1792" s="13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 t="shared" si="162"/>
        <v>4.9575757575757579E-2</v>
      </c>
      <c r="P1792" s="10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42010.674513888895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13">
        <v>3000</v>
      </c>
      <c r="E1793" s="1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 t="shared" si="162"/>
        <v>3.5666666666666666E-2</v>
      </c>
      <c r="P1793" s="10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41973.740335648152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13">
        <v>25000</v>
      </c>
      <c r="E1794" s="13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 t="shared" si="162"/>
        <v>0.61124000000000001</v>
      </c>
      <c r="P1794" s="10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42189.031041666662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13">
        <v>3000</v>
      </c>
      <c r="E1795" s="13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 t="shared" ref="O1795:O1858" si="168">E1795/D1795</f>
        <v>1.3333333333333334E-2</v>
      </c>
      <c r="P1795" s="10">
        <f t="shared" ref="P1795:P1858" si="169">E1795/L1795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(((J1795/60)/60)/24)+DATE(1970,1,1)</f>
        <v>41940.89166666667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13">
        <v>9000</v>
      </c>
      <c r="E1796" s="13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 t="shared" si="168"/>
        <v>0.11077777777777778</v>
      </c>
      <c r="P1796" s="10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42011.551180555558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13">
        <v>28000</v>
      </c>
      <c r="E1797" s="13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 t="shared" si="168"/>
        <v>0.38735714285714284</v>
      </c>
      <c r="P1797" s="10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42628.288668981477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13">
        <v>19000</v>
      </c>
      <c r="E1798" s="13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 t="shared" si="168"/>
        <v>0.22052631578947368</v>
      </c>
      <c r="P1798" s="10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42515.439421296294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13">
        <v>10000</v>
      </c>
      <c r="E1799" s="13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 t="shared" si="168"/>
        <v>0.67549999999999999</v>
      </c>
      <c r="P1799" s="10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42689.56931712963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13">
        <v>16000</v>
      </c>
      <c r="E1800" s="13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 t="shared" si="168"/>
        <v>0.136375</v>
      </c>
      <c r="P1800" s="1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42344.32677083333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13">
        <v>4000</v>
      </c>
      <c r="E1801" s="13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 t="shared" si="168"/>
        <v>1.7457500000000001E-2</v>
      </c>
      <c r="P1801" s="10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41934.842685185184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13">
        <v>46260</v>
      </c>
      <c r="E1802" s="13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 t="shared" si="168"/>
        <v>0.20449632511889321</v>
      </c>
      <c r="P1802" s="10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42623.606134259258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13">
        <v>17000</v>
      </c>
      <c r="E1803" s="1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 t="shared" si="168"/>
        <v>0.13852941176470587</v>
      </c>
      <c r="P1803" s="10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42321.660509259258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13">
        <v>3500</v>
      </c>
      <c r="E1804" s="13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 t="shared" si="168"/>
        <v>0.48485714285714288</v>
      </c>
      <c r="P1804" s="10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42159.47256944445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13">
        <v>17500</v>
      </c>
      <c r="E1805" s="13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 t="shared" si="168"/>
        <v>0.308</v>
      </c>
      <c r="P1805" s="10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42018.071550925932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13">
        <v>15500</v>
      </c>
      <c r="E1806" s="13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 t="shared" si="168"/>
        <v>0.35174193548387095</v>
      </c>
      <c r="P1806" s="10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42282.678287037037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13">
        <v>22500</v>
      </c>
      <c r="E1807" s="13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 t="shared" si="168"/>
        <v>0.36404444444444445</v>
      </c>
      <c r="P1807" s="10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42247.803912037038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13">
        <v>20000</v>
      </c>
      <c r="E1808" s="13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 t="shared" si="168"/>
        <v>2.955E-2</v>
      </c>
      <c r="P1808" s="10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41877.638298611113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13">
        <v>5000</v>
      </c>
      <c r="E1809" s="13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 t="shared" si="168"/>
        <v>0.1106</v>
      </c>
      <c r="P1809" s="10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41880.068437499998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13">
        <v>28000</v>
      </c>
      <c r="E1810" s="13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 t="shared" si="168"/>
        <v>0.41407142857142859</v>
      </c>
      <c r="P1810" s="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42742.680902777778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13">
        <v>3500</v>
      </c>
      <c r="E1811" s="13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 t="shared" si="168"/>
        <v>0.10857142857142857</v>
      </c>
      <c r="P1811" s="10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42029.907858796301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13">
        <v>450</v>
      </c>
      <c r="E1812" s="13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 t="shared" si="168"/>
        <v>3.3333333333333333E-2</v>
      </c>
      <c r="P1812" s="10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41860.91002314815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13">
        <v>54000</v>
      </c>
      <c r="E1813" s="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 t="shared" si="168"/>
        <v>7.407407407407407E-4</v>
      </c>
      <c r="P1813" s="10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41876.433680555558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13">
        <v>6500</v>
      </c>
      <c r="E1814" s="13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 t="shared" si="168"/>
        <v>0.13307692307692306</v>
      </c>
      <c r="P1814" s="10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42524.318703703699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13">
        <v>8750</v>
      </c>
      <c r="E1815" s="13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 t="shared" si="168"/>
        <v>0</v>
      </c>
      <c r="P1815" s="10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41829.889027777775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13">
        <v>12000</v>
      </c>
      <c r="E1816" s="13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 t="shared" si="168"/>
        <v>0.49183333333333334</v>
      </c>
      <c r="P1816" s="10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42033.314074074078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13">
        <v>3000</v>
      </c>
      <c r="E1817" s="13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 t="shared" si="168"/>
        <v>0</v>
      </c>
      <c r="P1817" s="10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42172.906678240746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13">
        <v>25000</v>
      </c>
      <c r="E1818" s="13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 t="shared" si="168"/>
        <v>2.036E-2</v>
      </c>
      <c r="P1818" s="10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42548.876192129625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13">
        <v>18000</v>
      </c>
      <c r="E1819" s="13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 t="shared" si="168"/>
        <v>0.52327777777777773</v>
      </c>
      <c r="P1819" s="10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42705.662118055552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13">
        <v>15000</v>
      </c>
      <c r="E1820" s="13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 t="shared" si="168"/>
        <v>0</v>
      </c>
      <c r="P1820" s="1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42067.234375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13">
        <v>1200</v>
      </c>
      <c r="E1821" s="13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 t="shared" si="168"/>
        <v>2.0833333333333332E-2</v>
      </c>
      <c r="P1821" s="10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41820.752268518518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13">
        <v>26000</v>
      </c>
      <c r="E1822" s="13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 t="shared" si="168"/>
        <v>6.565384615384616E-2</v>
      </c>
      <c r="P1822" s="10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42065.084375000006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13">
        <v>2500</v>
      </c>
      <c r="E1823" s="1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 t="shared" si="168"/>
        <v>1.3489</v>
      </c>
      <c r="P1823" s="10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40926.319062499999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13">
        <v>300</v>
      </c>
      <c r="E1824" s="13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 t="shared" si="168"/>
        <v>1</v>
      </c>
      <c r="P1824" s="10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41634.797013888885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13">
        <v>700</v>
      </c>
      <c r="E1825" s="13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 t="shared" si="168"/>
        <v>1.1585714285714286</v>
      </c>
      <c r="P1825" s="10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41176.684907407405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13">
        <v>3000</v>
      </c>
      <c r="E1826" s="13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 t="shared" si="168"/>
        <v>1.0006666666666666</v>
      </c>
      <c r="P1826" s="10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41626.916284722225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13">
        <v>2000</v>
      </c>
      <c r="E1827" s="13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 t="shared" si="168"/>
        <v>1.0505</v>
      </c>
      <c r="P1827" s="10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41443.83452546296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13">
        <v>2000</v>
      </c>
      <c r="E1828" s="13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 t="shared" si="168"/>
        <v>1.01</v>
      </c>
      <c r="P1828" s="10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41657.923807870371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13">
        <v>8000</v>
      </c>
      <c r="E1829" s="13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 t="shared" si="168"/>
        <v>1.0066250000000001</v>
      </c>
      <c r="P1829" s="10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40555.325937499998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13">
        <v>20000</v>
      </c>
      <c r="E1830" s="13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 t="shared" si="168"/>
        <v>1.0016</v>
      </c>
      <c r="P1830" s="1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41736.899652777778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13">
        <v>1500</v>
      </c>
      <c r="E1831" s="13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 t="shared" si="168"/>
        <v>1.6668333333333334</v>
      </c>
      <c r="P1831" s="10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40516.087627314817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13">
        <v>15000</v>
      </c>
      <c r="E1832" s="13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 t="shared" si="168"/>
        <v>1.0153333333333334</v>
      </c>
      <c r="P1832" s="10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41664.684108796297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13">
        <v>1000</v>
      </c>
      <c r="E1833" s="1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 t="shared" si="168"/>
        <v>1.03</v>
      </c>
      <c r="P1833" s="10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41026.996099537035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13">
        <v>350</v>
      </c>
      <c r="E1834" s="13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 t="shared" si="168"/>
        <v>1.4285714285714286</v>
      </c>
      <c r="P1834" s="10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40576.539664351854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13">
        <v>400</v>
      </c>
      <c r="E1835" s="13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 t="shared" si="168"/>
        <v>2.625</v>
      </c>
      <c r="P1835" s="10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41303.044016203705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13">
        <v>10000</v>
      </c>
      <c r="E1836" s="13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 t="shared" si="168"/>
        <v>1.1805000000000001</v>
      </c>
      <c r="P1836" s="10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41988.964062500003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13">
        <v>500</v>
      </c>
      <c r="E1837" s="13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 t="shared" si="168"/>
        <v>1.04</v>
      </c>
      <c r="P1837" s="10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42430.702210648145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13">
        <v>5000</v>
      </c>
      <c r="E1838" s="13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 t="shared" si="168"/>
        <v>2.0034000000000001</v>
      </c>
      <c r="P1838" s="10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41305.809363425928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13">
        <v>600</v>
      </c>
      <c r="E1839" s="13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 t="shared" si="168"/>
        <v>3.0683333333333334</v>
      </c>
      <c r="P1839" s="10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40926.047858796301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13">
        <v>1000</v>
      </c>
      <c r="E1840" s="13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 t="shared" si="168"/>
        <v>1.00149</v>
      </c>
      <c r="P1840" s="1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40788.786539351851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13">
        <v>1000</v>
      </c>
      <c r="E1841" s="13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 t="shared" si="168"/>
        <v>2.0529999999999999</v>
      </c>
      <c r="P1841" s="10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42614.722013888888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13">
        <v>900</v>
      </c>
      <c r="E1842" s="13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 t="shared" si="168"/>
        <v>1.0888888888888888</v>
      </c>
      <c r="P1842" s="10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41382.096180555556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13">
        <v>2000</v>
      </c>
      <c r="E1843" s="1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 t="shared" si="168"/>
        <v>1.0175000000000001</v>
      </c>
      <c r="P1843" s="10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41745.84542824074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13">
        <v>2000</v>
      </c>
      <c r="E1844" s="13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 t="shared" si="168"/>
        <v>1.2524999999999999</v>
      </c>
      <c r="P1844" s="10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42031.631724537037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13">
        <v>10000</v>
      </c>
      <c r="E1845" s="13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 t="shared" si="168"/>
        <v>1.2400610000000001</v>
      </c>
      <c r="P1845" s="10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40564.994837962964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13">
        <v>1500</v>
      </c>
      <c r="E1846" s="13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 t="shared" si="168"/>
        <v>1.014</v>
      </c>
      <c r="P1846" s="10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40666.973541666666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13">
        <v>1000</v>
      </c>
      <c r="E1847" s="13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 t="shared" si="168"/>
        <v>1</v>
      </c>
      <c r="P1847" s="10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42523.333310185189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13">
        <v>15000</v>
      </c>
      <c r="E1848" s="13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 t="shared" si="168"/>
        <v>1.3792666666666666</v>
      </c>
      <c r="P1848" s="10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41228.650196759263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13">
        <v>2500</v>
      </c>
      <c r="E1849" s="13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 t="shared" si="168"/>
        <v>1.2088000000000001</v>
      </c>
      <c r="P1849" s="10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42094.236481481479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13">
        <v>3000</v>
      </c>
      <c r="E1850" s="13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 t="shared" si="168"/>
        <v>1.0736666666666668</v>
      </c>
      <c r="P1850" s="1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40691.788055555553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13">
        <v>300</v>
      </c>
      <c r="E1851" s="13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 t="shared" si="168"/>
        <v>1.0033333333333334</v>
      </c>
      <c r="P1851" s="10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41169.845590277779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13">
        <v>9000</v>
      </c>
      <c r="E1852" s="13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 t="shared" si="168"/>
        <v>1.0152222222222222</v>
      </c>
      <c r="P1852" s="10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41800.959490740745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13">
        <v>1300</v>
      </c>
      <c r="E1853" s="1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 t="shared" si="168"/>
        <v>1.0007692307692309</v>
      </c>
      <c r="P1853" s="10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41827.906689814816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13">
        <v>15000</v>
      </c>
      <c r="E1854" s="13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 t="shared" si="168"/>
        <v>1.1696666666666666</v>
      </c>
      <c r="P1854" s="10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42081.77143518519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13">
        <v>800</v>
      </c>
      <c r="E1855" s="13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 t="shared" si="168"/>
        <v>1.01875</v>
      </c>
      <c r="P1855" s="10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41177.060381944444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13">
        <v>15000</v>
      </c>
      <c r="E1856" s="13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 t="shared" si="168"/>
        <v>1.0212366666666666</v>
      </c>
      <c r="P1856" s="10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41388.021261574075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13">
        <v>8750</v>
      </c>
      <c r="E1857" s="13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 t="shared" si="168"/>
        <v>1.5405897142857143</v>
      </c>
      <c r="P1857" s="10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41600.538657407407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13">
        <v>2000</v>
      </c>
      <c r="E1858" s="13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 t="shared" si="168"/>
        <v>1.0125</v>
      </c>
      <c r="P1858" s="10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41817.854999999996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13">
        <v>3000</v>
      </c>
      <c r="E1859" s="13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 t="shared" ref="O1859:O1922" si="174">E1859/D1859</f>
        <v>1</v>
      </c>
      <c r="P1859" s="10">
        <f t="shared" ref="P1859:P1922" si="175">E1859/L1859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2">
        <f t="shared" ref="S1859:S1922" si="178">(((J1859/60)/60)/24)+DATE(1970,1,1)</f>
        <v>41864.76866898148</v>
      </c>
      <c r="T1859" s="12">
        <f t="shared" ref="T1859:T1922" si="179">(((J1859/60)/60)/24)+DATE(1970,1,1)</f>
        <v>41864.76866898148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13">
        <v>5555.55</v>
      </c>
      <c r="E1860" s="13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 t="shared" si="174"/>
        <v>1.0874800874800874</v>
      </c>
      <c r="P1860" s="1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40833.200474537036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13">
        <v>3000</v>
      </c>
      <c r="E1861" s="13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 t="shared" si="174"/>
        <v>1.3183333333333334</v>
      </c>
      <c r="P1861" s="10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40778.770011574074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13">
        <v>750</v>
      </c>
      <c r="E1862" s="13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 t="shared" si="174"/>
        <v>1.3346666666666667</v>
      </c>
      <c r="P1862" s="10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41655.709305555552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13">
        <v>250000</v>
      </c>
      <c r="E1863" s="1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 t="shared" si="174"/>
        <v>0</v>
      </c>
      <c r="P1863" s="10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42000.300243055557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13">
        <v>18000</v>
      </c>
      <c r="E1864" s="13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 t="shared" si="174"/>
        <v>8.0833333333333326E-2</v>
      </c>
      <c r="P1864" s="10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42755.492754629624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13">
        <v>2500</v>
      </c>
      <c r="E1865" s="13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 t="shared" si="174"/>
        <v>4.0000000000000001E-3</v>
      </c>
      <c r="P1865" s="10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41772.797280092593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13">
        <v>6500</v>
      </c>
      <c r="E1866" s="13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 t="shared" si="174"/>
        <v>0.42892307692307691</v>
      </c>
      <c r="P1866" s="10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41733.716435185182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13">
        <v>110000</v>
      </c>
      <c r="E1867" s="13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 t="shared" si="174"/>
        <v>3.6363636363636364E-5</v>
      </c>
      <c r="P1867" s="10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42645.367442129631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13">
        <v>25000</v>
      </c>
      <c r="E1868" s="13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 t="shared" si="174"/>
        <v>5.0000000000000001E-3</v>
      </c>
      <c r="P1868" s="10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42742.246493055558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13">
        <v>20000</v>
      </c>
      <c r="E1869" s="13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 t="shared" si="174"/>
        <v>5.0000000000000001E-4</v>
      </c>
      <c r="P1869" s="10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42649.924907407403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13">
        <v>25000</v>
      </c>
      <c r="E1870" s="13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 t="shared" si="174"/>
        <v>4.8680000000000001E-2</v>
      </c>
      <c r="P1870" s="1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42328.779224537036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13">
        <v>10000</v>
      </c>
      <c r="E1871" s="13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 t="shared" si="174"/>
        <v>0</v>
      </c>
      <c r="P1871" s="10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42709.002881944441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13">
        <v>3500</v>
      </c>
      <c r="E1872" s="13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 t="shared" si="174"/>
        <v>0.10314285714285715</v>
      </c>
      <c r="P1872" s="10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42371.355729166666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13">
        <v>6500</v>
      </c>
      <c r="E1873" s="1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 t="shared" si="174"/>
        <v>0.7178461538461538</v>
      </c>
      <c r="P1873" s="10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41923.783576388887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13">
        <v>20000</v>
      </c>
      <c r="E1874" s="13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 t="shared" si="174"/>
        <v>1.06E-2</v>
      </c>
      <c r="P1874" s="10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42155.129652777774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13">
        <v>8000</v>
      </c>
      <c r="E1875" s="13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 t="shared" si="174"/>
        <v>4.4999999999999997E-3</v>
      </c>
      <c r="P1875" s="10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42164.615856481483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13">
        <v>160000</v>
      </c>
      <c r="E1876" s="13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 t="shared" si="174"/>
        <v>1.6249999999999999E-4</v>
      </c>
      <c r="P1876" s="10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42529.969131944439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13">
        <v>10000</v>
      </c>
      <c r="E1877" s="13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 t="shared" si="174"/>
        <v>5.1000000000000004E-3</v>
      </c>
      <c r="P1877" s="10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42528.899398148147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13">
        <v>280</v>
      </c>
      <c r="E1878" s="13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 t="shared" si="174"/>
        <v>0</v>
      </c>
      <c r="P1878" s="10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41776.284780092588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13">
        <v>60</v>
      </c>
      <c r="E1879" s="13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 t="shared" si="174"/>
        <v>0</v>
      </c>
      <c r="P1879" s="10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42035.029224537036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13">
        <v>8000</v>
      </c>
      <c r="E1880" s="13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 t="shared" si="174"/>
        <v>0</v>
      </c>
      <c r="P1880" s="1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41773.008738425924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13">
        <v>5000</v>
      </c>
      <c r="E1881" s="13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 t="shared" si="174"/>
        <v>1.1999999999999999E-3</v>
      </c>
      <c r="P1881" s="10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42413.649641203709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13">
        <v>5000</v>
      </c>
      <c r="E1882" s="13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 t="shared" si="174"/>
        <v>0.20080000000000001</v>
      </c>
      <c r="P1882" s="10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42430.566898148143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13">
        <v>2000</v>
      </c>
      <c r="E1883" s="1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 t="shared" si="174"/>
        <v>1.726845</v>
      </c>
      <c r="P1883" s="10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42043.152650462958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13">
        <v>3350</v>
      </c>
      <c r="E1884" s="13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 t="shared" si="174"/>
        <v>1.008955223880597</v>
      </c>
      <c r="P1884" s="10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41067.949212962965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13">
        <v>999</v>
      </c>
      <c r="E1885" s="13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 t="shared" si="174"/>
        <v>1.0480480480480481</v>
      </c>
      <c r="P1885" s="10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40977.948009259257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13">
        <v>1000</v>
      </c>
      <c r="E1886" s="13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 t="shared" si="174"/>
        <v>1.351</v>
      </c>
      <c r="P1886" s="10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41205.198321759257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13">
        <v>4575</v>
      </c>
      <c r="E1887" s="13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 t="shared" si="174"/>
        <v>1.1632786885245903</v>
      </c>
      <c r="P1887" s="10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41099.093865740739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13">
        <v>1200</v>
      </c>
      <c r="E1888" s="13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 t="shared" si="174"/>
        <v>1.0208333333333333</v>
      </c>
      <c r="P1888" s="10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41925.906689814816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13">
        <v>3000</v>
      </c>
      <c r="E1889" s="13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 t="shared" si="174"/>
        <v>1.1116666666666666</v>
      </c>
      <c r="P1889" s="10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42323.800138888888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13">
        <v>2500</v>
      </c>
      <c r="E1890" s="13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 t="shared" si="174"/>
        <v>1.6608000000000001</v>
      </c>
      <c r="P1890" s="1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40299.239953703705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13">
        <v>2000</v>
      </c>
      <c r="E1891" s="13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 t="shared" si="174"/>
        <v>1.0660000000000001</v>
      </c>
      <c r="P1891" s="10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41299.793356481481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13">
        <v>12000</v>
      </c>
      <c r="E1892" s="13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 t="shared" si="174"/>
        <v>1.4458441666666668</v>
      </c>
      <c r="P1892" s="10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41228.786203703705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13">
        <v>10000</v>
      </c>
      <c r="E1893" s="1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 t="shared" si="174"/>
        <v>1.0555000000000001</v>
      </c>
      <c r="P1893" s="10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40335.798078703701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13">
        <v>500</v>
      </c>
      <c r="E1894" s="13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 t="shared" si="174"/>
        <v>1.3660000000000001</v>
      </c>
      <c r="P1894" s="10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40671.637511574074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13">
        <v>2500</v>
      </c>
      <c r="E1895" s="13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 t="shared" si="174"/>
        <v>1.04</v>
      </c>
      <c r="P1895" s="10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40632.94195601852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13">
        <v>1000</v>
      </c>
      <c r="E1896" s="13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 t="shared" si="174"/>
        <v>1.145</v>
      </c>
      <c r="P1896" s="10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40920.904895833337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13">
        <v>9072</v>
      </c>
      <c r="E1897" s="13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 t="shared" si="174"/>
        <v>1.0171957671957672</v>
      </c>
      <c r="P1897" s="10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42267.746782407412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13">
        <v>451</v>
      </c>
      <c r="E1898" s="13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 t="shared" si="174"/>
        <v>1.2394678492239468</v>
      </c>
      <c r="P1898" s="10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40981.710243055553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13">
        <v>6350</v>
      </c>
      <c r="E1899" s="13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 t="shared" si="174"/>
        <v>1.0245669291338582</v>
      </c>
      <c r="P1899" s="10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41680.583402777782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13">
        <v>1000</v>
      </c>
      <c r="E1900" s="13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 t="shared" si="174"/>
        <v>1.4450000000000001</v>
      </c>
      <c r="P1900" s="1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42366.192974537036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13">
        <v>900</v>
      </c>
      <c r="E1901" s="13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 t="shared" si="174"/>
        <v>1.3333333333333333</v>
      </c>
      <c r="P1901" s="10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42058.941736111112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13">
        <v>2500</v>
      </c>
      <c r="E1902" s="13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 t="shared" si="174"/>
        <v>1.0936440000000001</v>
      </c>
      <c r="P1902" s="10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41160.871886574074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13">
        <v>99000</v>
      </c>
      <c r="E1903" s="1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 t="shared" si="174"/>
        <v>2.696969696969697E-2</v>
      </c>
      <c r="P1903" s="10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42116.54315972222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13">
        <v>1000</v>
      </c>
      <c r="E1904" s="13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 t="shared" si="174"/>
        <v>1.2E-2</v>
      </c>
      <c r="P1904" s="10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42037.789895833332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13">
        <v>3000</v>
      </c>
      <c r="E1905" s="13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 t="shared" si="174"/>
        <v>0.46600000000000003</v>
      </c>
      <c r="P1905" s="10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42702.770729166667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13">
        <v>50000</v>
      </c>
      <c r="E1906" s="13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 t="shared" si="174"/>
        <v>1E-3</v>
      </c>
      <c r="P1906" s="10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42326.685428240744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13">
        <v>25000</v>
      </c>
      <c r="E1907" s="13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 t="shared" si="174"/>
        <v>1.6800000000000001E-3</v>
      </c>
      <c r="P1907" s="10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41859.925856481481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13">
        <v>50000</v>
      </c>
      <c r="E1908" s="13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 t="shared" si="174"/>
        <v>0.42759999999999998</v>
      </c>
      <c r="P1908" s="10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42514.671099537038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13">
        <v>30000</v>
      </c>
      <c r="E1909" s="13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 t="shared" si="174"/>
        <v>2.8333333333333335E-3</v>
      </c>
      <c r="P1909" s="10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41767.587094907409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13">
        <v>25000</v>
      </c>
      <c r="E1910" s="13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 t="shared" si="174"/>
        <v>1.7319999999999999E-2</v>
      </c>
      <c r="P1910" s="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42703.917824074073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13">
        <v>35000</v>
      </c>
      <c r="E1911" s="13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 t="shared" si="174"/>
        <v>0.14111428571428572</v>
      </c>
      <c r="P1911" s="10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41905.429155092592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13">
        <v>85000</v>
      </c>
      <c r="E1912" s="13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 t="shared" si="174"/>
        <v>0.39395294117647056</v>
      </c>
      <c r="P1912" s="10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42264.963159722218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13">
        <v>42500</v>
      </c>
      <c r="E1913" s="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 t="shared" si="174"/>
        <v>2.3529411764705883E-4</v>
      </c>
      <c r="P1913" s="10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41830.033958333333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13">
        <v>5000</v>
      </c>
      <c r="E1914" s="13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 t="shared" si="174"/>
        <v>0.59299999999999997</v>
      </c>
      <c r="P1914" s="10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42129.226388888885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13">
        <v>48000</v>
      </c>
      <c r="E1915" s="13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 t="shared" si="174"/>
        <v>1.3270833333333334E-2</v>
      </c>
      <c r="P1915" s="10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41890.511319444442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13">
        <v>666</v>
      </c>
      <c r="E1916" s="13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 t="shared" si="174"/>
        <v>9.0090090090090086E-2</v>
      </c>
      <c r="P1916" s="10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41929.174456018518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13">
        <v>500</v>
      </c>
      <c r="E1917" s="13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 t="shared" si="174"/>
        <v>1.6E-2</v>
      </c>
      <c r="P1917" s="10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41864.04886574074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13">
        <v>20000</v>
      </c>
      <c r="E1918" s="13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 t="shared" si="174"/>
        <v>5.1000000000000004E-3</v>
      </c>
      <c r="P1918" s="10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42656.717303240745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13">
        <v>390000</v>
      </c>
      <c r="E1919" s="13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 t="shared" si="174"/>
        <v>0.52570512820512816</v>
      </c>
      <c r="P1919" s="10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42746.270057870366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13">
        <v>25000</v>
      </c>
      <c r="E1920" s="13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 t="shared" si="174"/>
        <v>1.04E-2</v>
      </c>
      <c r="P1920" s="1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41828.789942129632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13">
        <v>500</v>
      </c>
      <c r="E1921" s="13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 t="shared" si="174"/>
        <v>0.47399999999999998</v>
      </c>
      <c r="P1921" s="10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42113.875567129624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13">
        <v>10000</v>
      </c>
      <c r="E1922" s="13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 t="shared" si="174"/>
        <v>0.43030000000000002</v>
      </c>
      <c r="P1922" s="10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42270.875706018516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13">
        <v>1500</v>
      </c>
      <c r="E1923" s="1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 t="shared" ref="O1923:O1986" si="180">E1923/D1923</f>
        <v>1.3680000000000001</v>
      </c>
      <c r="P1923" s="10">
        <f t="shared" ref="P1923:P1986" si="181">E1923/L1923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(((J1923/60)/60)/24)+DATE(1970,1,1)</f>
        <v>41074.221562500003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13">
        <v>2000</v>
      </c>
      <c r="E1924" s="13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 t="shared" si="180"/>
        <v>1.1555</v>
      </c>
      <c r="P1924" s="10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41590.255868055552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13">
        <v>125</v>
      </c>
      <c r="E1925" s="13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 t="shared" si="180"/>
        <v>2.4079999999999999</v>
      </c>
      <c r="P1925" s="10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40772.848749999997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13">
        <v>3000</v>
      </c>
      <c r="E1926" s="13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 t="shared" si="180"/>
        <v>1.1439999999999999</v>
      </c>
      <c r="P1926" s="10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41626.761053240742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13">
        <v>1500</v>
      </c>
      <c r="E1927" s="13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 t="shared" si="180"/>
        <v>1.1033333333333333</v>
      </c>
      <c r="P1927" s="10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41535.90148148148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13">
        <v>1500</v>
      </c>
      <c r="E1928" s="13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 t="shared" si="180"/>
        <v>1.9537933333333333</v>
      </c>
      <c r="P1928" s="10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40456.954351851848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13">
        <v>600</v>
      </c>
      <c r="E1929" s="13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 t="shared" si="180"/>
        <v>1.0333333333333334</v>
      </c>
      <c r="P1929" s="10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40960.861562500002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13">
        <v>2550</v>
      </c>
      <c r="E1930" s="13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 t="shared" si="180"/>
        <v>1.031372549019608</v>
      </c>
      <c r="P1930" s="1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41371.648078703707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13">
        <v>3200</v>
      </c>
      <c r="E1931" s="13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 t="shared" si="180"/>
        <v>1.003125</v>
      </c>
      <c r="P1931" s="10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40687.021597222221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13">
        <v>1000</v>
      </c>
      <c r="E1932" s="13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 t="shared" si="180"/>
        <v>1.27</v>
      </c>
      <c r="P1932" s="10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41402.558819444443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13">
        <v>2000</v>
      </c>
      <c r="E1933" s="1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 t="shared" si="180"/>
        <v>1.20601</v>
      </c>
      <c r="P1933" s="10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41037.892465277779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13">
        <v>5250</v>
      </c>
      <c r="E1934" s="13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 t="shared" si="180"/>
        <v>1.0699047619047619</v>
      </c>
      <c r="P1934" s="10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40911.809872685182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13">
        <v>6000</v>
      </c>
      <c r="E1935" s="13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 t="shared" si="180"/>
        <v>1.7243333333333333</v>
      </c>
      <c r="P1935" s="10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41879.130868055552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13">
        <v>5000</v>
      </c>
      <c r="E1936" s="13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 t="shared" si="180"/>
        <v>1.2362</v>
      </c>
      <c r="P1936" s="10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40865.867141203707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13">
        <v>2500</v>
      </c>
      <c r="E1937" s="13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 t="shared" si="180"/>
        <v>1.0840000000000001</v>
      </c>
      <c r="P1937" s="10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41773.932534722226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13">
        <v>7500</v>
      </c>
      <c r="E1938" s="13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 t="shared" si="180"/>
        <v>1.1652013333333333</v>
      </c>
      <c r="P1938" s="10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40852.889699074076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13">
        <v>600</v>
      </c>
      <c r="E1939" s="13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 t="shared" si="180"/>
        <v>1.8724499999999999</v>
      </c>
      <c r="P1939" s="10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41059.118993055556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13">
        <v>15000</v>
      </c>
      <c r="E1940" s="13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 t="shared" si="180"/>
        <v>1.1593333333333333</v>
      </c>
      <c r="P1940" s="1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41426.259618055556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13">
        <v>10000</v>
      </c>
      <c r="E1941" s="13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 t="shared" si="180"/>
        <v>1.107</v>
      </c>
      <c r="P1941" s="10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41313.985046296293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13">
        <v>650</v>
      </c>
      <c r="E1942" s="13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 t="shared" si="180"/>
        <v>1.7092307692307693</v>
      </c>
      <c r="P1942" s="10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40670.507326388892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13">
        <v>250000</v>
      </c>
      <c r="E1943" s="1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 t="shared" si="180"/>
        <v>1.2611835600000001</v>
      </c>
      <c r="P1943" s="10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41744.290868055556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13">
        <v>6000</v>
      </c>
      <c r="E1944" s="13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 t="shared" si="180"/>
        <v>1.3844033333333334</v>
      </c>
      <c r="P1944" s="10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40638.828009259261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13">
        <v>10000</v>
      </c>
      <c r="E1945" s="13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 t="shared" si="180"/>
        <v>17.052499999999998</v>
      </c>
      <c r="P1945" s="10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42548.269861111112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13">
        <v>40000</v>
      </c>
      <c r="E1946" s="13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 t="shared" si="180"/>
        <v>7.8805550000000002</v>
      </c>
      <c r="P1946" s="10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41730.584374999999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13">
        <v>100000</v>
      </c>
      <c r="E1947" s="13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 t="shared" si="180"/>
        <v>3.4801799999999998</v>
      </c>
      <c r="P1947" s="10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42157.251828703709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13">
        <v>7500</v>
      </c>
      <c r="E1948" s="13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 t="shared" si="180"/>
        <v>1.4974666666666667</v>
      </c>
      <c r="P1948" s="10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41689.150011574071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13">
        <v>800</v>
      </c>
      <c r="E1949" s="13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 t="shared" si="180"/>
        <v>1.0063375000000001</v>
      </c>
      <c r="P1949" s="10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40102.918055555558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13">
        <v>100000</v>
      </c>
      <c r="E1950" s="13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 t="shared" si="180"/>
        <v>8.0021100000000001</v>
      </c>
      <c r="P1950" s="1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42473.604270833333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13">
        <v>50000</v>
      </c>
      <c r="E1951" s="13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 t="shared" si="180"/>
        <v>1.0600260000000001</v>
      </c>
      <c r="P1951" s="10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41800.423043981478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13">
        <v>48000</v>
      </c>
      <c r="E1952" s="13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 t="shared" si="180"/>
        <v>2.0051866666666669</v>
      </c>
      <c r="P1952" s="10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40624.181400462963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13">
        <v>50000</v>
      </c>
      <c r="E1953" s="1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 t="shared" si="180"/>
        <v>2.1244399999999999</v>
      </c>
      <c r="P1953" s="10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42651.420567129629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13">
        <v>35000</v>
      </c>
      <c r="E1954" s="13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 t="shared" si="180"/>
        <v>1.9847237142857144</v>
      </c>
      <c r="P1954" s="10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41526.60665509259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13">
        <v>15000</v>
      </c>
      <c r="E1955" s="13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 t="shared" si="180"/>
        <v>2.2594666666666665</v>
      </c>
      <c r="P1955" s="10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40941.199826388889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13">
        <v>50000</v>
      </c>
      <c r="E1956" s="13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 t="shared" si="180"/>
        <v>6.9894800000000004</v>
      </c>
      <c r="P1956" s="10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42394.580740740741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13">
        <v>42000</v>
      </c>
      <c r="E1957" s="13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 t="shared" si="180"/>
        <v>3.9859528571428569</v>
      </c>
      <c r="P1957" s="10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41020.271770833337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13">
        <v>60000</v>
      </c>
      <c r="E1958" s="13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 t="shared" si="180"/>
        <v>2.9403333333333332</v>
      </c>
      <c r="P1958" s="10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42067.923668981486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13">
        <v>30000</v>
      </c>
      <c r="E1959" s="13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 t="shared" si="180"/>
        <v>1.6750470000000002</v>
      </c>
      <c r="P1959" s="10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41179.098530092589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13">
        <v>7000</v>
      </c>
      <c r="E1960" s="13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 t="shared" si="180"/>
        <v>14.355717142857143</v>
      </c>
      <c r="P1960" s="1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41326.987974537034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13">
        <v>10000</v>
      </c>
      <c r="E1961" s="13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 t="shared" si="180"/>
        <v>1.5673440000000001</v>
      </c>
      <c r="P1961" s="10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41871.845601851855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13">
        <v>70000</v>
      </c>
      <c r="E1962" s="13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 t="shared" si="180"/>
        <v>1.1790285714285715</v>
      </c>
      <c r="P1962" s="10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41964.362743055557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13">
        <v>10000</v>
      </c>
      <c r="E1963" s="1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 t="shared" si="180"/>
        <v>11.053811999999999</v>
      </c>
      <c r="P1963" s="10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41148.194641203707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13">
        <v>10000</v>
      </c>
      <c r="E1964" s="13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 t="shared" si="180"/>
        <v>1.9292499999999999</v>
      </c>
      <c r="P1964" s="10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41742.780509259261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13">
        <v>19000</v>
      </c>
      <c r="E1965" s="13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 t="shared" si="180"/>
        <v>1.268842105263158</v>
      </c>
      <c r="P1965" s="10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41863.429791666669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13">
        <v>89200</v>
      </c>
      <c r="E1966" s="13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 t="shared" si="180"/>
        <v>2.5957748878923765</v>
      </c>
      <c r="P1966" s="10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42452.272824074069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13">
        <v>5000</v>
      </c>
      <c r="E1967" s="13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 t="shared" si="180"/>
        <v>2.6227999999999998</v>
      </c>
      <c r="P1967" s="10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40898.089236111111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13">
        <v>100000</v>
      </c>
      <c r="E1968" s="13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 t="shared" si="180"/>
        <v>2.0674309000000002</v>
      </c>
      <c r="P1968" s="10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41835.540486111109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13">
        <v>20000</v>
      </c>
      <c r="E1969" s="13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 t="shared" si="180"/>
        <v>3.7012999999999998</v>
      </c>
      <c r="P1969" s="10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41730.663530092592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13">
        <v>50000</v>
      </c>
      <c r="E1970" s="13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 t="shared" si="180"/>
        <v>2.8496600000000001</v>
      </c>
      <c r="P1970" s="1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42676.586979166663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13">
        <v>20000</v>
      </c>
      <c r="E1971" s="13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 t="shared" si="180"/>
        <v>5.7907999999999999</v>
      </c>
      <c r="P1971" s="10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42557.792453703703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13">
        <v>5000</v>
      </c>
      <c r="E1972" s="13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 t="shared" si="180"/>
        <v>11.318</v>
      </c>
      <c r="P1972" s="10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41324.193298611113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13">
        <v>400000</v>
      </c>
      <c r="E1973" s="1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 t="shared" si="180"/>
        <v>2.6302771750000002</v>
      </c>
      <c r="P1973" s="10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41561.500706018516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13">
        <v>2500</v>
      </c>
      <c r="E1974" s="13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 t="shared" si="180"/>
        <v>6.7447999999999997</v>
      </c>
      <c r="P1974" s="10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41201.012083333335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13">
        <v>198000</v>
      </c>
      <c r="E1975" s="13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 t="shared" si="180"/>
        <v>2.5683081313131315</v>
      </c>
      <c r="P1975" s="10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42549.722962962958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13">
        <v>20000</v>
      </c>
      <c r="E1976" s="13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 t="shared" si="180"/>
        <v>3.7549600000000001</v>
      </c>
      <c r="P1976" s="10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41445.334131944444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13">
        <v>16000</v>
      </c>
      <c r="E1977" s="13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 t="shared" si="180"/>
        <v>2.0870837499999997</v>
      </c>
      <c r="P1977" s="10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41313.755219907405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13">
        <v>4000</v>
      </c>
      <c r="E1978" s="13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 t="shared" si="180"/>
        <v>3.4660000000000002</v>
      </c>
      <c r="P1978" s="10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41438.899594907409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13">
        <v>50000</v>
      </c>
      <c r="E1979" s="13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 t="shared" si="180"/>
        <v>4.0232999999999999</v>
      </c>
      <c r="P1979" s="10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42311.216898148152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13">
        <v>50000</v>
      </c>
      <c r="E1980" s="13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 t="shared" si="180"/>
        <v>10.2684514</v>
      </c>
      <c r="P1980" s="1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41039.225601851853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13">
        <v>200000</v>
      </c>
      <c r="E1981" s="13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 t="shared" si="180"/>
        <v>1.14901155</v>
      </c>
      <c r="P1981" s="10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42290.460023148145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13">
        <v>50000</v>
      </c>
      <c r="E1982" s="13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 t="shared" si="180"/>
        <v>3.5482402000000004</v>
      </c>
      <c r="P1982" s="10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42423.542384259257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13">
        <v>7500</v>
      </c>
      <c r="E1983" s="1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 t="shared" si="180"/>
        <v>5.0799999999999998E-2</v>
      </c>
      <c r="P1983" s="10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41799.725289351853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13">
        <v>180000</v>
      </c>
      <c r="E1984" s="13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 t="shared" si="180"/>
        <v>0</v>
      </c>
      <c r="P1984" s="10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42678.586655092593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13">
        <v>33000</v>
      </c>
      <c r="E1985" s="13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 t="shared" si="180"/>
        <v>4.2999999999999997E-2</v>
      </c>
      <c r="P1985" s="10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42593.011782407411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13">
        <v>15000</v>
      </c>
      <c r="E1986" s="13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 t="shared" si="180"/>
        <v>0.21146666666666666</v>
      </c>
      <c r="P1986" s="10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41913.790289351848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13">
        <v>1600</v>
      </c>
      <c r="E1987" s="13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 t="shared" ref="O1987:O2050" si="186">E1987/D1987</f>
        <v>3.1875000000000001E-2</v>
      </c>
      <c r="P1987" s="10">
        <f t="shared" ref="P1987:P2050" si="187">E1987/L1987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(((J1987/60)/60)/24)+DATE(1970,1,1)</f>
        <v>42555.698738425926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13">
        <v>2000</v>
      </c>
      <c r="E1988" s="13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 t="shared" si="186"/>
        <v>5.0000000000000001E-4</v>
      </c>
      <c r="P1988" s="10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42413.433831018512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13">
        <v>5500</v>
      </c>
      <c r="E1989" s="13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 t="shared" si="186"/>
        <v>0.42472727272727273</v>
      </c>
      <c r="P1989" s="10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42034.639768518522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13">
        <v>6000</v>
      </c>
      <c r="E1990" s="13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 t="shared" si="186"/>
        <v>4.1666666666666666E-3</v>
      </c>
      <c r="P1990" s="1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42206.763217592597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13">
        <v>5000</v>
      </c>
      <c r="E1991" s="13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 t="shared" si="186"/>
        <v>0.01</v>
      </c>
      <c r="P1991" s="10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42685.680648148147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13">
        <v>3000</v>
      </c>
      <c r="E1992" s="13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 t="shared" si="186"/>
        <v>0.16966666666666666</v>
      </c>
      <c r="P1992" s="10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42398.195972222224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13">
        <v>2000</v>
      </c>
      <c r="E1993" s="1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 t="shared" si="186"/>
        <v>7.0000000000000007E-2</v>
      </c>
      <c r="P1993" s="10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42167.89335648148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13">
        <v>1500</v>
      </c>
      <c r="E1994" s="13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 t="shared" si="186"/>
        <v>1.3333333333333333E-3</v>
      </c>
      <c r="P1994" s="10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42023.143414351856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13">
        <v>2000</v>
      </c>
      <c r="E1995" s="13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 t="shared" si="186"/>
        <v>0</v>
      </c>
      <c r="P1995" s="10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42329.58839120371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13">
        <v>3200</v>
      </c>
      <c r="E1996" s="13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 t="shared" si="186"/>
        <v>0</v>
      </c>
      <c r="P1996" s="10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42651.006273148145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13">
        <v>1000</v>
      </c>
      <c r="E1997" s="13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 t="shared" si="186"/>
        <v>7.8E-2</v>
      </c>
      <c r="P1997" s="10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42181.902037037042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13">
        <v>133800</v>
      </c>
      <c r="E1998" s="13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 t="shared" si="186"/>
        <v>0</v>
      </c>
      <c r="P1998" s="10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41800.819571759261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13">
        <v>6500</v>
      </c>
      <c r="E1999" s="13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 t="shared" si="186"/>
        <v>0</v>
      </c>
      <c r="P1999" s="10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41847.930694444447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13">
        <v>2500</v>
      </c>
      <c r="E2000" s="13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 t="shared" si="186"/>
        <v>0.26200000000000001</v>
      </c>
      <c r="P2000" s="1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41807.118495370371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13">
        <v>31000</v>
      </c>
      <c r="E2001" s="13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 t="shared" si="186"/>
        <v>7.6129032258064515E-3</v>
      </c>
      <c r="P2001" s="10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41926.482731481483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13">
        <v>5000</v>
      </c>
      <c r="E2002" s="13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 t="shared" si="186"/>
        <v>0.125</v>
      </c>
      <c r="P2002" s="10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42345.951539351852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13">
        <v>55000</v>
      </c>
      <c r="E2003" s="1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 t="shared" si="186"/>
        <v>3.8212909090909091</v>
      </c>
      <c r="P2003" s="10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42136.209675925929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13">
        <v>50000</v>
      </c>
      <c r="E2004" s="13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 t="shared" si="186"/>
        <v>2.1679422000000002</v>
      </c>
      <c r="P2004" s="10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42728.71230324074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13">
        <v>500</v>
      </c>
      <c r="E2005" s="13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 t="shared" si="186"/>
        <v>3.12</v>
      </c>
      <c r="P2005" s="10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40347.125601851854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13">
        <v>50000</v>
      </c>
      <c r="E2006" s="13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 t="shared" si="186"/>
        <v>2.3442048</v>
      </c>
      <c r="P2006" s="10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41800.604895833334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13">
        <v>30000</v>
      </c>
      <c r="E2007" s="13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 t="shared" si="186"/>
        <v>1.236801</v>
      </c>
      <c r="P2007" s="10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41535.812708333331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13">
        <v>50000</v>
      </c>
      <c r="E2008" s="13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 t="shared" si="186"/>
        <v>2.4784000000000002</v>
      </c>
      <c r="P2008" s="10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41941.500520833331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13">
        <v>10000</v>
      </c>
      <c r="E2009" s="13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 t="shared" si="186"/>
        <v>1.157092</v>
      </c>
      <c r="P2009" s="10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40347.837800925925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13">
        <v>1570.79</v>
      </c>
      <c r="E2010" s="13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 t="shared" si="186"/>
        <v>1.1707484768810599</v>
      </c>
      <c r="P2010" s="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40761.604421296295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13">
        <v>50000</v>
      </c>
      <c r="E2011" s="13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 t="shared" si="186"/>
        <v>3.05158</v>
      </c>
      <c r="P2011" s="10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42661.323414351849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13">
        <v>30000</v>
      </c>
      <c r="E2012" s="13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 t="shared" si="186"/>
        <v>3.2005299999999997</v>
      </c>
      <c r="P2012" s="10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42570.996423611112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13">
        <v>50000</v>
      </c>
      <c r="E2013" s="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 t="shared" si="186"/>
        <v>8.1956399999999991</v>
      </c>
      <c r="P2013" s="10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42347.358483796299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13">
        <v>5000</v>
      </c>
      <c r="E2014" s="13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 t="shared" si="186"/>
        <v>2.3490000000000002</v>
      </c>
      <c r="P2014" s="10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42010.822233796294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13">
        <v>160000</v>
      </c>
      <c r="E2015" s="13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 t="shared" si="186"/>
        <v>4.9491375</v>
      </c>
      <c r="P2015" s="10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42499.960810185185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13">
        <v>30000</v>
      </c>
      <c r="E2016" s="13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 t="shared" si="186"/>
        <v>78.137822333333332</v>
      </c>
      <c r="P2016" s="10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41324.214571759258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13">
        <v>7200</v>
      </c>
      <c r="E2017" s="13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 t="shared" si="186"/>
        <v>1.1300013888888889</v>
      </c>
      <c r="P2017" s="10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40765.876886574071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13">
        <v>10000</v>
      </c>
      <c r="E2018" s="13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 t="shared" si="186"/>
        <v>9.2154220000000002</v>
      </c>
      <c r="P2018" s="10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41312.88077546296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13">
        <v>25000</v>
      </c>
      <c r="E2019" s="13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 t="shared" si="186"/>
        <v>1.2510239999999999</v>
      </c>
      <c r="P2019" s="10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40961.057349537034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13">
        <v>65000</v>
      </c>
      <c r="E2020" s="13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 t="shared" si="186"/>
        <v>1.0224343076923077</v>
      </c>
      <c r="P2020" s="1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42199.365844907406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13">
        <v>40000</v>
      </c>
      <c r="E2021" s="13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 t="shared" si="186"/>
        <v>4.8490975000000001</v>
      </c>
      <c r="P2021" s="10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42605.70857638889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13">
        <v>1500</v>
      </c>
      <c r="E2022" s="13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 t="shared" si="186"/>
        <v>1.9233333333333333</v>
      </c>
      <c r="P2022" s="10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41737.097499999996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13">
        <v>5000</v>
      </c>
      <c r="E2023" s="1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 t="shared" si="186"/>
        <v>2.8109999999999999</v>
      </c>
      <c r="P2023" s="10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41861.070567129631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13">
        <v>100000</v>
      </c>
      <c r="E2024" s="13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 t="shared" si="186"/>
        <v>1.2513700000000001</v>
      </c>
      <c r="P2024" s="10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42502.569120370375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13">
        <v>100000</v>
      </c>
      <c r="E2025" s="13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 t="shared" si="186"/>
        <v>1.61459</v>
      </c>
      <c r="P2025" s="10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42136.420752314814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13">
        <v>4000</v>
      </c>
      <c r="E2026" s="13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 t="shared" si="186"/>
        <v>5.8535000000000004</v>
      </c>
      <c r="P2026" s="10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41099.966944444444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13">
        <v>80000</v>
      </c>
      <c r="E2027" s="13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 t="shared" si="186"/>
        <v>2.0114999999999998</v>
      </c>
      <c r="P2027" s="10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42136.184560185182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13">
        <v>25000</v>
      </c>
      <c r="E2028" s="13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 t="shared" si="186"/>
        <v>1.3348307999999998</v>
      </c>
      <c r="P2028" s="10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41704.735937500001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13">
        <v>100000</v>
      </c>
      <c r="E2029" s="13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 t="shared" si="186"/>
        <v>1.2024900000000001</v>
      </c>
      <c r="P2029" s="10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42048.813877314817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13">
        <v>3000</v>
      </c>
      <c r="E2030" s="13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 t="shared" si="186"/>
        <v>1.2616666666666667</v>
      </c>
      <c r="P2030" s="1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40215.919050925928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13">
        <v>2500</v>
      </c>
      <c r="E2031" s="13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 t="shared" si="186"/>
        <v>3.6120000000000001</v>
      </c>
      <c r="P2031" s="10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41848.021770833337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13">
        <v>32768</v>
      </c>
      <c r="E2032" s="13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 t="shared" si="186"/>
        <v>2.26239013671875</v>
      </c>
      <c r="P2032" s="10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41212.996481481481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13">
        <v>50000</v>
      </c>
      <c r="E2033" s="1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 t="shared" si="186"/>
        <v>1.2035</v>
      </c>
      <c r="P2033" s="10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41975.329317129625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13">
        <v>25000</v>
      </c>
      <c r="E2034" s="13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 t="shared" si="186"/>
        <v>3.0418799999999999</v>
      </c>
      <c r="P2034" s="10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42689.565671296295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13">
        <v>25000</v>
      </c>
      <c r="E2035" s="13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 t="shared" si="186"/>
        <v>1.7867599999999999</v>
      </c>
      <c r="P2035" s="10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41725.082384259258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13">
        <v>78000</v>
      </c>
      <c r="E2036" s="13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 t="shared" si="186"/>
        <v>3.868199871794872</v>
      </c>
      <c r="P2036" s="10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42076.130011574074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13">
        <v>80000</v>
      </c>
      <c r="E2037" s="13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 t="shared" si="186"/>
        <v>2.1103642500000004</v>
      </c>
      <c r="P2037" s="10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42311.625081018516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13">
        <v>30000</v>
      </c>
      <c r="E2038" s="13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 t="shared" si="186"/>
        <v>1.3166833333333334</v>
      </c>
      <c r="P2038" s="10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41738.864803240744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13">
        <v>10000</v>
      </c>
      <c r="E2039" s="13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 t="shared" si="186"/>
        <v>3.0047639999999998</v>
      </c>
      <c r="P2039" s="10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41578.210104166668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13">
        <v>8000</v>
      </c>
      <c r="E2040" s="13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 t="shared" si="186"/>
        <v>4.2051249999999998</v>
      </c>
      <c r="P2040" s="1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41424.27107638889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13">
        <v>125000</v>
      </c>
      <c r="E2041" s="13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 t="shared" si="186"/>
        <v>1.362168</v>
      </c>
      <c r="P2041" s="10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42675.438946759255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13">
        <v>3000</v>
      </c>
      <c r="E2042" s="13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 t="shared" si="186"/>
        <v>2.4817133333333334</v>
      </c>
      <c r="P2042" s="10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41578.927118055559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13">
        <v>9500</v>
      </c>
      <c r="E2043" s="1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 t="shared" si="186"/>
        <v>1.8186315789473684</v>
      </c>
      <c r="P2043" s="10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42654.525775462964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13">
        <v>10000</v>
      </c>
      <c r="E2044" s="13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 t="shared" si="186"/>
        <v>1.2353000000000001</v>
      </c>
      <c r="P2044" s="10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42331.708032407405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13">
        <v>1385</v>
      </c>
      <c r="E2045" s="13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 t="shared" si="186"/>
        <v>5.0620938628158845</v>
      </c>
      <c r="P2045" s="10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42661.176817129628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13">
        <v>15000</v>
      </c>
      <c r="E2046" s="13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 t="shared" si="186"/>
        <v>1.0821333333333334</v>
      </c>
      <c r="P2046" s="10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42138.684189814812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13">
        <v>4900</v>
      </c>
      <c r="E2047" s="13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 t="shared" si="186"/>
        <v>8.1918387755102042</v>
      </c>
      <c r="P2047" s="10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41069.088506944441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13">
        <v>10000</v>
      </c>
      <c r="E2048" s="13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 t="shared" si="186"/>
        <v>1.2110000000000001</v>
      </c>
      <c r="P2048" s="10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41387.171805555554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13">
        <v>98000</v>
      </c>
      <c r="E2049" s="13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 t="shared" si="186"/>
        <v>1.0299897959183673</v>
      </c>
      <c r="P2049" s="10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42081.903587962966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13">
        <v>85000</v>
      </c>
      <c r="E2050" s="13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 t="shared" si="186"/>
        <v>1.4833229411764706</v>
      </c>
      <c r="P2050" s="1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41387.651516203703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13">
        <v>50000</v>
      </c>
      <c r="E2051" s="13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 t="shared" ref="O2051:O2114" si="192">E2051/D2051</f>
        <v>1.2019070000000001</v>
      </c>
      <c r="P2051" s="10">
        <f t="shared" ref="P2051:P2114" si="193">E2051/L2051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(((J2051/60)/60)/24)+DATE(1970,1,1)</f>
        <v>41575.527349537035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13">
        <v>10000</v>
      </c>
      <c r="E2052" s="13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 t="shared" si="192"/>
        <v>4.7327000000000004</v>
      </c>
      <c r="P2052" s="10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42115.071504629625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13">
        <v>8000</v>
      </c>
      <c r="E2053" s="1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 t="shared" si="192"/>
        <v>1.303625</v>
      </c>
      <c r="P2053" s="10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41604.022418981483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13">
        <v>50000</v>
      </c>
      <c r="E2054" s="13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 t="shared" si="192"/>
        <v>3.5304799999999998</v>
      </c>
      <c r="P2054" s="10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42375.08394675926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13">
        <v>5000</v>
      </c>
      <c r="E2055" s="13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 t="shared" si="192"/>
        <v>1.0102</v>
      </c>
      <c r="P2055" s="10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42303.617488425924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13">
        <v>35000</v>
      </c>
      <c r="E2056" s="13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 t="shared" si="192"/>
        <v>1.1359142857142857</v>
      </c>
      <c r="P2056" s="10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41731.520949074074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13">
        <v>6000</v>
      </c>
      <c r="E2057" s="13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 t="shared" si="192"/>
        <v>1.6741666666666666</v>
      </c>
      <c r="P2057" s="10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41946.674108796295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13">
        <v>50000</v>
      </c>
      <c r="E2058" s="13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 t="shared" si="192"/>
        <v>1.5345200000000001</v>
      </c>
      <c r="P2058" s="10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41351.76090277778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13">
        <v>15000</v>
      </c>
      <c r="E2059" s="13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 t="shared" si="192"/>
        <v>2.022322</v>
      </c>
      <c r="P2059" s="10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42396.494583333333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13">
        <v>2560</v>
      </c>
      <c r="E2060" s="13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 t="shared" si="192"/>
        <v>1.6828125</v>
      </c>
      <c r="P2060" s="1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42026.370717592596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13">
        <v>30000</v>
      </c>
      <c r="E2061" s="13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 t="shared" si="192"/>
        <v>1.4345666666666668</v>
      </c>
      <c r="P2061" s="10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42361.602476851855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13">
        <v>25000</v>
      </c>
      <c r="E2062" s="13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 t="shared" si="192"/>
        <v>1.964</v>
      </c>
      <c r="P2062" s="10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41783.642939814818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13">
        <v>5000</v>
      </c>
      <c r="E2063" s="1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 t="shared" si="192"/>
        <v>1.0791999999999999</v>
      </c>
      <c r="P2063" s="10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42705.764513888891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13">
        <v>100000</v>
      </c>
      <c r="E2064" s="13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 t="shared" si="192"/>
        <v>1.14977</v>
      </c>
      <c r="P2064" s="10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42423.3830787037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13">
        <v>4000</v>
      </c>
      <c r="E2065" s="13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 t="shared" si="192"/>
        <v>1.4804999999999999</v>
      </c>
      <c r="P2065" s="10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42472.73265046296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13">
        <v>261962</v>
      </c>
      <c r="E2066" s="13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 t="shared" si="192"/>
        <v>1.9116676082790633</v>
      </c>
      <c r="P2066" s="10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41389.364849537036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13">
        <v>40000</v>
      </c>
      <c r="E2067" s="13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 t="shared" si="192"/>
        <v>1.99215125</v>
      </c>
      <c r="P2067" s="10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41603.333668981482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13">
        <v>2000</v>
      </c>
      <c r="E2068" s="13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 t="shared" si="192"/>
        <v>2.1859999999999999</v>
      </c>
      <c r="P2068" s="10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41844.771793981483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13">
        <v>495</v>
      </c>
      <c r="E2069" s="13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 t="shared" si="192"/>
        <v>1.2686868686868686</v>
      </c>
      <c r="P2069" s="10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42115.853888888887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13">
        <v>25000</v>
      </c>
      <c r="E2070" s="13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 t="shared" si="192"/>
        <v>1.0522388</v>
      </c>
      <c r="P2070" s="1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42633.841608796298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13">
        <v>50000</v>
      </c>
      <c r="E2071" s="13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 t="shared" si="192"/>
        <v>1.2840666000000001</v>
      </c>
      <c r="P2071" s="10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42340.972118055557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13">
        <v>125000</v>
      </c>
      <c r="E2072" s="13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 t="shared" si="192"/>
        <v>3.1732719999999999</v>
      </c>
      <c r="P2072" s="10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42519.6565162037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13">
        <v>20000</v>
      </c>
      <c r="E2073" s="1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 t="shared" si="192"/>
        <v>2.8073000000000001</v>
      </c>
      <c r="P2073" s="10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42600.278749999998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13">
        <v>71500</v>
      </c>
      <c r="E2074" s="13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 t="shared" si="192"/>
        <v>1.1073146853146854</v>
      </c>
      <c r="P2074" s="10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42467.581388888888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13">
        <v>100000</v>
      </c>
      <c r="E2075" s="13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 t="shared" si="192"/>
        <v>1.5260429999999998</v>
      </c>
      <c r="P2075" s="10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42087.668032407411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13">
        <v>600</v>
      </c>
      <c r="E2076" s="13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 t="shared" si="192"/>
        <v>1.0249999999999999</v>
      </c>
      <c r="P2076" s="10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42466.826180555552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13">
        <v>9999</v>
      </c>
      <c r="E2077" s="13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 t="shared" si="192"/>
        <v>16.783738373837384</v>
      </c>
      <c r="P2077" s="10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41450.681574074071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13">
        <v>179000</v>
      </c>
      <c r="E2078" s="13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 t="shared" si="192"/>
        <v>5.4334915642458101</v>
      </c>
      <c r="P2078" s="10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41803.880659722221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13">
        <v>50000</v>
      </c>
      <c r="E2079" s="13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 t="shared" si="192"/>
        <v>1.1550800000000001</v>
      </c>
      <c r="P2079" s="10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42103.042546296296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13">
        <v>20000</v>
      </c>
      <c r="E2080" s="13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 t="shared" si="192"/>
        <v>1.3120499999999999</v>
      </c>
      <c r="P2080" s="1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42692.771493055552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13">
        <v>10000</v>
      </c>
      <c r="E2081" s="13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 t="shared" si="192"/>
        <v>2.8816999999999999</v>
      </c>
      <c r="P2081" s="10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42150.71056712963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13">
        <v>1000</v>
      </c>
      <c r="E2082" s="13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 t="shared" si="192"/>
        <v>5.0780000000000003</v>
      </c>
      <c r="P2082" s="10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42289.957175925927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13">
        <v>3500</v>
      </c>
      <c r="E2083" s="1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 t="shared" si="192"/>
        <v>1.1457142857142857</v>
      </c>
      <c r="P2083" s="10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41004.156886574077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13">
        <v>1500</v>
      </c>
      <c r="E2084" s="13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 t="shared" si="192"/>
        <v>1.1073333333333333</v>
      </c>
      <c r="P2084" s="10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40811.120324074072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13">
        <v>750</v>
      </c>
      <c r="E2085" s="13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 t="shared" si="192"/>
        <v>1.1333333333333333</v>
      </c>
      <c r="P2085" s="10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41034.72216435185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13">
        <v>3000</v>
      </c>
      <c r="E2086" s="13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 t="shared" si="192"/>
        <v>1.0833333333333333</v>
      </c>
      <c r="P2086" s="10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41731.833124999997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13">
        <v>6000</v>
      </c>
      <c r="E2087" s="13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 t="shared" si="192"/>
        <v>1.2353333333333334</v>
      </c>
      <c r="P2087" s="10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41075.835497685184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13">
        <v>4000</v>
      </c>
      <c r="E2088" s="13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 t="shared" si="192"/>
        <v>1.0069999999999999</v>
      </c>
      <c r="P2088" s="10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40860.67050925926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13">
        <v>1500</v>
      </c>
      <c r="E2089" s="13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 t="shared" si="192"/>
        <v>1.0353333333333334</v>
      </c>
      <c r="P2089" s="10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40764.204375000001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13">
        <v>3000</v>
      </c>
      <c r="E2090" s="13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 t="shared" si="192"/>
        <v>1.1551066666666667</v>
      </c>
      <c r="P2090" s="1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40395.714722222219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13">
        <v>2500</v>
      </c>
      <c r="E2091" s="13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 t="shared" si="192"/>
        <v>1.2040040000000001</v>
      </c>
      <c r="P2091" s="10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41453.076319444444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13">
        <v>8000</v>
      </c>
      <c r="E2092" s="13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 t="shared" si="192"/>
        <v>1.1504037499999999</v>
      </c>
      <c r="P2092" s="10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41299.381423611114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13">
        <v>18000</v>
      </c>
      <c r="E2093" s="1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 t="shared" si="192"/>
        <v>1.2046777777777777</v>
      </c>
      <c r="P2093" s="10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40555.322662037033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13">
        <v>6000</v>
      </c>
      <c r="E2094" s="13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 t="shared" si="192"/>
        <v>1.0128333333333333</v>
      </c>
      <c r="P2094" s="10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40763.707546296297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13">
        <v>1500</v>
      </c>
      <c r="E2095" s="13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 t="shared" si="192"/>
        <v>1.0246666666666666</v>
      </c>
      <c r="P2095" s="10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41205.854537037041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13">
        <v>3500</v>
      </c>
      <c r="E2096" s="13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 t="shared" si="192"/>
        <v>1.2054285714285715</v>
      </c>
      <c r="P2096" s="10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40939.02002314815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13">
        <v>2500</v>
      </c>
      <c r="E2097" s="13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 t="shared" si="192"/>
        <v>1</v>
      </c>
      <c r="P2097" s="10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40758.733483796292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13">
        <v>600</v>
      </c>
      <c r="E2098" s="13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 t="shared" si="192"/>
        <v>1.0166666666666666</v>
      </c>
      <c r="P2098" s="10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41192.758506944447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13">
        <v>3000</v>
      </c>
      <c r="E2099" s="13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 t="shared" si="192"/>
        <v>1</v>
      </c>
      <c r="P2099" s="10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40818.58489583333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13">
        <v>6000</v>
      </c>
      <c r="E2100" s="13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 t="shared" si="192"/>
        <v>1.0033333333333334</v>
      </c>
      <c r="P2100" s="1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40946.11383101852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13">
        <v>3000</v>
      </c>
      <c r="E2101" s="13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 t="shared" si="192"/>
        <v>1.3236666666666668</v>
      </c>
      <c r="P2101" s="10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42173.746342592596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13">
        <v>600</v>
      </c>
      <c r="E2102" s="13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 t="shared" si="192"/>
        <v>1.3666666666666667</v>
      </c>
      <c r="P2102" s="10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41074.834965277776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13">
        <v>2000</v>
      </c>
      <c r="E2103" s="1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 t="shared" si="192"/>
        <v>1.1325000000000001</v>
      </c>
      <c r="P2103" s="10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40892.149467592593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13">
        <v>1000</v>
      </c>
      <c r="E2104" s="13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 t="shared" si="192"/>
        <v>1.36</v>
      </c>
      <c r="P2104" s="10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40638.868611111109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13">
        <v>7777</v>
      </c>
      <c r="E2105" s="13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 t="shared" si="192"/>
        <v>1.4612318374694613</v>
      </c>
      <c r="P2105" s="10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41192.754942129628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13">
        <v>800</v>
      </c>
      <c r="E2106" s="13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 t="shared" si="192"/>
        <v>1.2949999999999999</v>
      </c>
      <c r="P2106" s="10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41394.074467592596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13">
        <v>2000</v>
      </c>
      <c r="E2107" s="13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 t="shared" si="192"/>
        <v>2.54</v>
      </c>
      <c r="P2107" s="10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41951.788807870369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13">
        <v>2200</v>
      </c>
      <c r="E2108" s="13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 t="shared" si="192"/>
        <v>1.0704545454545455</v>
      </c>
      <c r="P2108" s="10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41270.21497685185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13">
        <v>2000</v>
      </c>
      <c r="E2109" s="13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 t="shared" si="192"/>
        <v>1.0773299999999999</v>
      </c>
      <c r="P2109" s="10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41934.71056712963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13">
        <v>16000</v>
      </c>
      <c r="E2110" s="13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 t="shared" si="192"/>
        <v>1.0731250000000001</v>
      </c>
      <c r="P2110" s="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41135.175694444442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13">
        <v>4000</v>
      </c>
      <c r="E2111" s="13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 t="shared" si="192"/>
        <v>1.06525</v>
      </c>
      <c r="P2111" s="10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42160.708530092597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13">
        <v>2000</v>
      </c>
      <c r="E2112" s="13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 t="shared" si="192"/>
        <v>1.0035000000000001</v>
      </c>
      <c r="P2112" s="10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41759.670937499999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13">
        <v>2000</v>
      </c>
      <c r="E2113" s="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 t="shared" si="192"/>
        <v>1.0649999999999999</v>
      </c>
      <c r="P2113" s="10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40703.197048611109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13">
        <v>300</v>
      </c>
      <c r="E2114" s="13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 t="shared" si="192"/>
        <v>1</v>
      </c>
      <c r="P2114" s="10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41365.928159722222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13">
        <v>7000</v>
      </c>
      <c r="E2115" s="13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 t="shared" ref="O2115:O2178" si="198">E2115/D2115</f>
        <v>1.0485714285714285</v>
      </c>
      <c r="P2115" s="10">
        <f t="shared" ref="P2115:P2178" si="199">E2115/L2115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(((J2115/60)/60)/24)+DATE(1970,1,1)</f>
        <v>41870.86546296296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13">
        <v>5000</v>
      </c>
      <c r="E2116" s="13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 t="shared" si="198"/>
        <v>1.0469999999999999</v>
      </c>
      <c r="P2116" s="10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40458.815625000003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13">
        <v>1500</v>
      </c>
      <c r="E2117" s="13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 t="shared" si="198"/>
        <v>2.2566666666666668</v>
      </c>
      <c r="P2117" s="10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40564.081030092595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13">
        <v>48000</v>
      </c>
      <c r="E2118" s="13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 t="shared" si="198"/>
        <v>1.0090416666666666</v>
      </c>
      <c r="P2118" s="10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41136.777812500004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13">
        <v>1200</v>
      </c>
      <c r="E2119" s="13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 t="shared" si="198"/>
        <v>1.4775</v>
      </c>
      <c r="P2119" s="10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42290.059594907405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13">
        <v>1000</v>
      </c>
      <c r="E2120" s="13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 t="shared" si="198"/>
        <v>1.3461099999999999</v>
      </c>
      <c r="P2120" s="1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40718.839537037034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13">
        <v>2000</v>
      </c>
      <c r="E2121" s="13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 t="shared" si="198"/>
        <v>1.0075000000000001</v>
      </c>
      <c r="P2121" s="10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41107.130150462966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13">
        <v>8000</v>
      </c>
      <c r="E2122" s="13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 t="shared" si="198"/>
        <v>1.00880375</v>
      </c>
      <c r="P2122" s="10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41591.964537037034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13">
        <v>50000</v>
      </c>
      <c r="E2123" s="1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 t="shared" si="198"/>
        <v>5.6800000000000002E-3</v>
      </c>
      <c r="P2123" s="10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42716.7424537037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13">
        <v>80000</v>
      </c>
      <c r="E2124" s="13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 t="shared" si="198"/>
        <v>3.875E-3</v>
      </c>
      <c r="P2124" s="10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42712.300567129627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13">
        <v>500</v>
      </c>
      <c r="E2125" s="13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 t="shared" si="198"/>
        <v>0.1</v>
      </c>
      <c r="P2125" s="10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40198.424849537041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13">
        <v>1100</v>
      </c>
      <c r="E2126" s="13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 t="shared" si="198"/>
        <v>0.10454545454545454</v>
      </c>
      <c r="P2126" s="10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40464.028182870366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13">
        <v>60000</v>
      </c>
      <c r="E2127" s="13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 t="shared" si="198"/>
        <v>1.4200000000000001E-2</v>
      </c>
      <c r="P2127" s="10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42191.023530092592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13">
        <v>20000</v>
      </c>
      <c r="E2128" s="13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 t="shared" si="198"/>
        <v>5.0000000000000001E-4</v>
      </c>
      <c r="P2128" s="10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41951.973229166666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13">
        <v>28000</v>
      </c>
      <c r="E2129" s="13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 t="shared" si="198"/>
        <v>0.28842857142857142</v>
      </c>
      <c r="P2129" s="10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42045.50535879629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13">
        <v>15000</v>
      </c>
      <c r="E2130" s="13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 t="shared" si="198"/>
        <v>1.6666666666666668E-3</v>
      </c>
      <c r="P2130" s="1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41843.772789351853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13">
        <v>2000</v>
      </c>
      <c r="E2131" s="13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 t="shared" si="198"/>
        <v>0.11799999999999999</v>
      </c>
      <c r="P2131" s="10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42409.024305555555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13">
        <v>42000</v>
      </c>
      <c r="E2132" s="13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 t="shared" si="198"/>
        <v>2.0238095238095236E-3</v>
      </c>
      <c r="P2132" s="10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41832.086377314816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13">
        <v>500</v>
      </c>
      <c r="E2133" s="1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 t="shared" si="198"/>
        <v>0.05</v>
      </c>
      <c r="P2133" s="10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42167.207071759258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13">
        <v>100000</v>
      </c>
      <c r="E2134" s="13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 t="shared" si="198"/>
        <v>2.1129899999999997E-2</v>
      </c>
      <c r="P2134" s="10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41643.487175925926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13">
        <v>1000</v>
      </c>
      <c r="E2135" s="13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 t="shared" si="198"/>
        <v>1.6E-2</v>
      </c>
      <c r="P2135" s="10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40619.097210648149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13">
        <v>6000</v>
      </c>
      <c r="E2136" s="13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 t="shared" si="198"/>
        <v>1.7333333333333333E-2</v>
      </c>
      <c r="P2136" s="10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41361.886469907404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13">
        <v>5000</v>
      </c>
      <c r="E2137" s="13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 t="shared" si="198"/>
        <v>9.5600000000000004E-2</v>
      </c>
      <c r="P2137" s="10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41156.963344907403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13">
        <v>80000</v>
      </c>
      <c r="E2138" s="13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 t="shared" si="198"/>
        <v>5.9612499999999998E-4</v>
      </c>
      <c r="P2138" s="10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41536.509097222224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13">
        <v>50000</v>
      </c>
      <c r="E2139" s="13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 t="shared" si="198"/>
        <v>0.28405999999999998</v>
      </c>
      <c r="P2139" s="10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41948.771168981482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13">
        <v>1000</v>
      </c>
      <c r="E2140" s="13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 t="shared" si="198"/>
        <v>0.128</v>
      </c>
      <c r="P2140" s="1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41557.013182870374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13">
        <v>30000</v>
      </c>
      <c r="E2141" s="13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 t="shared" si="198"/>
        <v>5.4199999999999998E-2</v>
      </c>
      <c r="P2141" s="10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42647.750092592592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13">
        <v>500000</v>
      </c>
      <c r="E2142" s="13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 t="shared" si="198"/>
        <v>1.1199999999999999E-3</v>
      </c>
      <c r="P2142" s="10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41255.833611111113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13">
        <v>15000</v>
      </c>
      <c r="E2143" s="1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 t="shared" si="198"/>
        <v>0</v>
      </c>
      <c r="P2143" s="10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41927.235636574071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13">
        <v>10500</v>
      </c>
      <c r="E2144" s="13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 t="shared" si="198"/>
        <v>5.7238095238095241E-2</v>
      </c>
      <c r="P2144" s="10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42340.701504629629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13">
        <v>2000</v>
      </c>
      <c r="E2145" s="13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 t="shared" si="198"/>
        <v>0.1125</v>
      </c>
      <c r="P2145" s="10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40332.886712962965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13">
        <v>35500</v>
      </c>
      <c r="E2146" s="13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 t="shared" si="198"/>
        <v>1.7098591549295775E-2</v>
      </c>
      <c r="P2146" s="10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41499.546759259261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13">
        <v>15000</v>
      </c>
      <c r="E2147" s="13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 t="shared" si="198"/>
        <v>0.30433333333333334</v>
      </c>
      <c r="P2147" s="10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41575.237430555557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13">
        <v>5000</v>
      </c>
      <c r="E2148" s="13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 t="shared" si="198"/>
        <v>2.0000000000000001E-4</v>
      </c>
      <c r="P2148" s="10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42397.679513888885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13">
        <v>390000</v>
      </c>
      <c r="E2149" s="13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 t="shared" si="198"/>
        <v>6.9641025641025639E-3</v>
      </c>
      <c r="P2149" s="10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41927.295694444445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13">
        <v>100</v>
      </c>
      <c r="E2150" s="13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 t="shared" si="198"/>
        <v>0.02</v>
      </c>
      <c r="P2150" s="1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42066.733587962968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13">
        <v>2000</v>
      </c>
      <c r="E2151" s="13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 t="shared" si="198"/>
        <v>0</v>
      </c>
      <c r="P2151" s="10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40355.024953703702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13">
        <v>50000</v>
      </c>
      <c r="E2152" s="13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 t="shared" si="198"/>
        <v>8.0999999999999996E-3</v>
      </c>
      <c r="P2152" s="10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42534.284710648149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13">
        <v>45000</v>
      </c>
      <c r="E2153" s="1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 t="shared" si="198"/>
        <v>2.6222222222222224E-3</v>
      </c>
      <c r="P2153" s="10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42520.847384259265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13">
        <v>30000</v>
      </c>
      <c r="E2154" s="13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 t="shared" si="198"/>
        <v>1.6666666666666668E-3</v>
      </c>
      <c r="P2154" s="10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41683.832280092596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13">
        <v>372625</v>
      </c>
      <c r="E2155" s="13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 t="shared" si="198"/>
        <v>9.1244548809124457E-5</v>
      </c>
      <c r="P2155" s="10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41974.911087962959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13">
        <v>250</v>
      </c>
      <c r="E2156" s="13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 t="shared" si="198"/>
        <v>8.0000000000000002E-3</v>
      </c>
      <c r="P2156" s="10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41647.632256944446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13">
        <v>5000</v>
      </c>
      <c r="E2157" s="13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 t="shared" si="198"/>
        <v>2.3E-2</v>
      </c>
      <c r="P2157" s="10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42430.747511574074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13">
        <v>56000</v>
      </c>
      <c r="E2158" s="13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 t="shared" si="198"/>
        <v>2.6660714285714284E-2</v>
      </c>
      <c r="P2158" s="10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41488.85423611111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13">
        <v>75000</v>
      </c>
      <c r="E2159" s="13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 t="shared" si="198"/>
        <v>0.28192</v>
      </c>
      <c r="P2159" s="10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42694.98128472222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13">
        <v>300000</v>
      </c>
      <c r="E2160" s="13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 t="shared" si="198"/>
        <v>6.5900366666666668E-2</v>
      </c>
      <c r="P2160" s="1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41264.853865740741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13">
        <v>3600</v>
      </c>
      <c r="E2161" s="13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 t="shared" si="198"/>
        <v>7.2222222222222219E-3</v>
      </c>
      <c r="P2161" s="10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40710.731180555551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13">
        <v>10000</v>
      </c>
      <c r="E2162" s="13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 t="shared" si="198"/>
        <v>8.5000000000000006E-3</v>
      </c>
      <c r="P2162" s="10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41018.711863425924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13">
        <v>400</v>
      </c>
      <c r="E2163" s="1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 t="shared" si="198"/>
        <v>1.1575</v>
      </c>
      <c r="P2163" s="10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42240.852534722217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13">
        <v>4500</v>
      </c>
      <c r="E2164" s="13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 t="shared" si="198"/>
        <v>1.1226666666666667</v>
      </c>
      <c r="P2164" s="10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41813.766099537039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13">
        <v>2500</v>
      </c>
      <c r="E2165" s="13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 t="shared" si="198"/>
        <v>1.3220000000000001</v>
      </c>
      <c r="P2165" s="10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42111.899537037039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13">
        <v>5500</v>
      </c>
      <c r="E2166" s="13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 t="shared" si="198"/>
        <v>1.0263636363636364</v>
      </c>
      <c r="P2166" s="10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42515.71775462963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13">
        <v>2500</v>
      </c>
      <c r="E2167" s="13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 t="shared" si="198"/>
        <v>1.3864000000000001</v>
      </c>
      <c r="P2167" s="10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42438.667071759264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13">
        <v>2000</v>
      </c>
      <c r="E2168" s="13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 t="shared" si="198"/>
        <v>1.466</v>
      </c>
      <c r="P2168" s="10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41933.838171296295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13">
        <v>150</v>
      </c>
      <c r="E2169" s="13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 t="shared" si="198"/>
        <v>1.2</v>
      </c>
      <c r="P2169" s="10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41153.066400462965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13">
        <v>18000</v>
      </c>
      <c r="E2170" s="13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 t="shared" si="198"/>
        <v>1.215816111111111</v>
      </c>
      <c r="P2170" s="1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42745.600243055553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13">
        <v>153</v>
      </c>
      <c r="E2171" s="13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 t="shared" si="198"/>
        <v>1</v>
      </c>
      <c r="P2171" s="10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42793.700821759259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13">
        <v>350</v>
      </c>
      <c r="E2172" s="13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 t="shared" si="198"/>
        <v>1.8085714285714285</v>
      </c>
      <c r="P2172" s="10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42198.750254629631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13">
        <v>4000</v>
      </c>
      <c r="E2173" s="1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 t="shared" si="198"/>
        <v>1.0607500000000001</v>
      </c>
      <c r="P2173" s="10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42141.95711805555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13">
        <v>1000</v>
      </c>
      <c r="E2174" s="13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 t="shared" si="198"/>
        <v>1</v>
      </c>
      <c r="P2174" s="10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42082.580092592587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13">
        <v>4200</v>
      </c>
      <c r="E2175" s="13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 t="shared" si="198"/>
        <v>1.2692857142857144</v>
      </c>
      <c r="P2175" s="10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41495.692627314813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13">
        <v>4000</v>
      </c>
      <c r="E2176" s="13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 t="shared" si="198"/>
        <v>1.0297499999999999</v>
      </c>
      <c r="P2176" s="10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42465.542905092589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13">
        <v>700</v>
      </c>
      <c r="E2177" s="13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 t="shared" si="198"/>
        <v>2.5</v>
      </c>
      <c r="P2177" s="10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42565.009097222224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13">
        <v>5000</v>
      </c>
      <c r="E2178" s="13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 t="shared" si="198"/>
        <v>1.2602</v>
      </c>
      <c r="P2178" s="10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42096.633206018523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13">
        <v>2500</v>
      </c>
      <c r="E2179" s="13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 t="shared" ref="O2179:O2242" si="204">E2179/D2179</f>
        <v>1.0012000000000001</v>
      </c>
      <c r="P2179" s="10">
        <f t="shared" ref="P2179:P2242" si="205">E2179/L2179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2">
        <f t="shared" ref="S2179:S2242" si="208">(((J2179/60)/60)/24)+DATE(1970,1,1)</f>
        <v>42502.250775462962</v>
      </c>
      <c r="T2179" s="12">
        <f t="shared" ref="T2179:T2242" si="209">(((J2179/60)/60)/24)+DATE(1970,1,1)</f>
        <v>42502.250775462962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13">
        <v>25000</v>
      </c>
      <c r="E2180" s="13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 t="shared" si="204"/>
        <v>1.3864000000000001</v>
      </c>
      <c r="P2180" s="1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42723.63653935185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13">
        <v>1000</v>
      </c>
      <c r="E2181" s="13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 t="shared" si="204"/>
        <v>1.6140000000000001</v>
      </c>
      <c r="P2181" s="10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42075.171203703707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13">
        <v>5000</v>
      </c>
      <c r="E2182" s="13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 t="shared" si="204"/>
        <v>1.071842</v>
      </c>
      <c r="P2182" s="10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42279.669768518521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13">
        <v>2000</v>
      </c>
      <c r="E2183" s="1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 t="shared" si="204"/>
        <v>1.5309999999999999</v>
      </c>
      <c r="P2183" s="10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42773.005243055552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13">
        <v>3000</v>
      </c>
      <c r="E2184" s="13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 t="shared" si="204"/>
        <v>5.2416666666666663</v>
      </c>
      <c r="P2184" s="10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41879.900752314818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13">
        <v>1800</v>
      </c>
      <c r="E2185" s="13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 t="shared" si="204"/>
        <v>4.8927777777777779</v>
      </c>
      <c r="P2185" s="10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42745.365474537044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13">
        <v>10000</v>
      </c>
      <c r="E2186" s="13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 t="shared" si="204"/>
        <v>2.8473999999999999</v>
      </c>
      <c r="P2186" s="10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42380.690289351856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13">
        <v>5000</v>
      </c>
      <c r="E2187" s="13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 t="shared" si="204"/>
        <v>18.569700000000001</v>
      </c>
      <c r="P2187" s="10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41319.349988425929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13">
        <v>20000</v>
      </c>
      <c r="E2188" s="13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 t="shared" si="204"/>
        <v>1.0967499999999999</v>
      </c>
      <c r="P2188" s="10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42583.615081018521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13">
        <v>20000</v>
      </c>
      <c r="E2189" s="13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 t="shared" si="204"/>
        <v>10.146425000000001</v>
      </c>
      <c r="P2189" s="10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42068.209097222221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13">
        <v>5494</v>
      </c>
      <c r="E2190" s="13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 t="shared" si="204"/>
        <v>4.1217692027666546</v>
      </c>
      <c r="P2190" s="1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42633.586122685185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13">
        <v>1200</v>
      </c>
      <c r="E2191" s="13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 t="shared" si="204"/>
        <v>5.0324999999999998</v>
      </c>
      <c r="P2191" s="10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42467.788194444445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13">
        <v>19000</v>
      </c>
      <c r="E2192" s="13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 t="shared" si="204"/>
        <v>1.8461052631578947</v>
      </c>
      <c r="P2192" s="10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42417.625046296293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13">
        <v>750</v>
      </c>
      <c r="E2193" s="1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 t="shared" si="204"/>
        <v>1.1973333333333334</v>
      </c>
      <c r="P2193" s="10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42768.833645833336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13">
        <v>12000</v>
      </c>
      <c r="E2194" s="13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 t="shared" si="204"/>
        <v>10.812401666666668</v>
      </c>
      <c r="P2194" s="10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42691.8512037037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13">
        <v>15000</v>
      </c>
      <c r="E2195" s="13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 t="shared" si="204"/>
        <v>4.5237333333333334</v>
      </c>
      <c r="P2195" s="10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42664.405925925923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13">
        <v>10000</v>
      </c>
      <c r="E2196" s="13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 t="shared" si="204"/>
        <v>5.3737000000000004</v>
      </c>
      <c r="P2196" s="10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42425.757986111115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13">
        <v>4600</v>
      </c>
      <c r="E2197" s="13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 t="shared" si="204"/>
        <v>1.2032608695652174</v>
      </c>
      <c r="P2197" s="10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42197.771990740745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13">
        <v>14000</v>
      </c>
      <c r="E2198" s="13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 t="shared" si="204"/>
        <v>1.1383571428571428</v>
      </c>
      <c r="P2198" s="10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42675.487291666665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13">
        <v>30000</v>
      </c>
      <c r="E2199" s="13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 t="shared" si="204"/>
        <v>9.5103109999999997</v>
      </c>
      <c r="P2199" s="10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42033.584016203706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13">
        <v>40000</v>
      </c>
      <c r="E2200" s="13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 t="shared" si="204"/>
        <v>1.3289249999999999</v>
      </c>
      <c r="P2200" s="1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42292.513888888891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13">
        <v>9000</v>
      </c>
      <c r="E2201" s="13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 t="shared" si="204"/>
        <v>1.4697777777777778</v>
      </c>
      <c r="P2201" s="10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42262.416643518518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13">
        <v>2000</v>
      </c>
      <c r="E2202" s="13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 t="shared" si="204"/>
        <v>5.4215</v>
      </c>
      <c r="P2202" s="10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42163.625787037032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13">
        <v>110</v>
      </c>
      <c r="E2203" s="1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 t="shared" si="204"/>
        <v>3.8271818181818182</v>
      </c>
      <c r="P2203" s="10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41276.846817129634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13">
        <v>4000</v>
      </c>
      <c r="E2204" s="13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 t="shared" si="204"/>
        <v>7.0418124999999998</v>
      </c>
      <c r="P2204" s="10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41184.849166666667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13">
        <v>2000</v>
      </c>
      <c r="E2205" s="13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 t="shared" si="204"/>
        <v>1.0954999999999999</v>
      </c>
      <c r="P2205" s="10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42241.85974537037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13">
        <v>1500</v>
      </c>
      <c r="E2206" s="13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 t="shared" si="204"/>
        <v>1.3286666666666667</v>
      </c>
      <c r="P2206" s="10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41312.311562499999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13">
        <v>750</v>
      </c>
      <c r="E2207" s="13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 t="shared" si="204"/>
        <v>1.52</v>
      </c>
      <c r="P2207" s="10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41031.82163194444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13">
        <v>1100</v>
      </c>
      <c r="E2208" s="13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 t="shared" si="204"/>
        <v>1.0272727272727273</v>
      </c>
      <c r="P2208" s="10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40997.257222222222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13">
        <v>2000</v>
      </c>
      <c r="E2209" s="13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 t="shared" si="204"/>
        <v>1</v>
      </c>
      <c r="P2209" s="10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41564.194131944445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13">
        <v>1000</v>
      </c>
      <c r="E2210" s="13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 t="shared" si="204"/>
        <v>1.016</v>
      </c>
      <c r="P2210" s="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40946.882245370369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13">
        <v>500</v>
      </c>
      <c r="E2211" s="13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 t="shared" si="204"/>
        <v>1.508</v>
      </c>
      <c r="P2211" s="10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41732.479675925926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13">
        <v>4000</v>
      </c>
      <c r="E2212" s="13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 t="shared" si="204"/>
        <v>1.11425</v>
      </c>
      <c r="P2212" s="10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40956.066087962965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13">
        <v>2500</v>
      </c>
      <c r="E2213" s="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 t="shared" si="204"/>
        <v>1.956</v>
      </c>
      <c r="P2213" s="10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41716.785011574073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13">
        <v>6000</v>
      </c>
      <c r="E2214" s="13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 t="shared" si="204"/>
        <v>1.1438333333333333</v>
      </c>
      <c r="P2214" s="10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41548.747418981482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13">
        <v>5</v>
      </c>
      <c r="E2215" s="13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 t="shared" si="204"/>
        <v>2</v>
      </c>
      <c r="P2215" s="10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42109.826145833329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13">
        <v>600</v>
      </c>
      <c r="E2216" s="13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 t="shared" si="204"/>
        <v>2.9250166666666666</v>
      </c>
      <c r="P2216" s="10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41646.792222222226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13">
        <v>550</v>
      </c>
      <c r="E2217" s="13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 t="shared" si="204"/>
        <v>1.5636363636363637</v>
      </c>
      <c r="P2217" s="10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40958.717268518521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13">
        <v>300</v>
      </c>
      <c r="E2218" s="13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 t="shared" si="204"/>
        <v>1.0566666666666666</v>
      </c>
      <c r="P2218" s="10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42194.751678240747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13">
        <v>420</v>
      </c>
      <c r="E2219" s="13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 t="shared" si="204"/>
        <v>1.0119047619047619</v>
      </c>
      <c r="P2219" s="10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42299.776770833334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13">
        <v>2000</v>
      </c>
      <c r="E2220" s="13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 t="shared" si="204"/>
        <v>1.2283299999999999</v>
      </c>
      <c r="P2220" s="1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41127.812303240738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13">
        <v>1000</v>
      </c>
      <c r="E2221" s="13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 t="shared" si="204"/>
        <v>1.0149999999999999</v>
      </c>
      <c r="P2221" s="10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42205.718888888892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13">
        <v>3500</v>
      </c>
      <c r="E2222" s="13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 t="shared" si="204"/>
        <v>1.0114285714285713</v>
      </c>
      <c r="P2222" s="10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41452.060601851852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13">
        <v>7500</v>
      </c>
      <c r="E2223" s="1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 t="shared" si="204"/>
        <v>1.0811999999999999</v>
      </c>
      <c r="P2223" s="10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42452.666770833333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13">
        <v>500</v>
      </c>
      <c r="E2224" s="13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 t="shared" si="204"/>
        <v>1.6259999999999999</v>
      </c>
      <c r="P2224" s="10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40906.787581018521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13">
        <v>19500</v>
      </c>
      <c r="E2225" s="13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 t="shared" si="204"/>
        <v>1.0580000000000001</v>
      </c>
      <c r="P2225" s="10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42152.640833333338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13">
        <v>10000</v>
      </c>
      <c r="E2226" s="13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 t="shared" si="204"/>
        <v>2.4315000000000002</v>
      </c>
      <c r="P2226" s="10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42644.667534722219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13">
        <v>21000</v>
      </c>
      <c r="E2227" s="13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 t="shared" si="204"/>
        <v>9.4483338095238096</v>
      </c>
      <c r="P2227" s="10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41873.79184027778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13">
        <v>18000</v>
      </c>
      <c r="E2228" s="13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 t="shared" si="204"/>
        <v>1.0846283333333333</v>
      </c>
      <c r="P2228" s="10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42381.79886574074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13">
        <v>13000</v>
      </c>
      <c r="E2229" s="13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 t="shared" si="204"/>
        <v>1.5737692307692308</v>
      </c>
      <c r="P2229" s="10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41561.807349537034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13">
        <v>1000</v>
      </c>
      <c r="E2230" s="13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 t="shared" si="204"/>
        <v>11.744899999999999</v>
      </c>
      <c r="P2230" s="1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42202.278194444443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13">
        <v>8012</v>
      </c>
      <c r="E2231" s="13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 t="shared" si="204"/>
        <v>1.7104755366949576</v>
      </c>
      <c r="P2231" s="10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41484.664247685185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13">
        <v>8500</v>
      </c>
      <c r="E2232" s="13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 t="shared" si="204"/>
        <v>1.2595294117647058</v>
      </c>
      <c r="P2232" s="10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41724.881099537037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13">
        <v>2500</v>
      </c>
      <c r="E2233" s="1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 t="shared" si="204"/>
        <v>12.121296000000001</v>
      </c>
      <c r="P2233" s="10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41423.910891203705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13">
        <v>5000</v>
      </c>
      <c r="E2234" s="13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 t="shared" si="204"/>
        <v>4.9580000000000002</v>
      </c>
      <c r="P2234" s="10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41806.794074074074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13">
        <v>2500</v>
      </c>
      <c r="E2235" s="13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 t="shared" si="204"/>
        <v>3.3203999999999998</v>
      </c>
      <c r="P2235" s="10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42331.378923611104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13">
        <v>100</v>
      </c>
      <c r="E2236" s="13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 t="shared" si="204"/>
        <v>11.65</v>
      </c>
      <c r="P2236" s="10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42710.824618055558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13">
        <v>13000</v>
      </c>
      <c r="E2237" s="13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 t="shared" si="204"/>
        <v>1.5331538461538461</v>
      </c>
      <c r="P2237" s="10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42062.022118055553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13">
        <v>2800</v>
      </c>
      <c r="E2238" s="13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 t="shared" si="204"/>
        <v>5.3710714285714287</v>
      </c>
      <c r="P2238" s="10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42371.617164351846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13">
        <v>18000</v>
      </c>
      <c r="E2239" s="13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 t="shared" si="204"/>
        <v>3.5292777777777777</v>
      </c>
      <c r="P2239" s="10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41915.003275462965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13">
        <v>4000</v>
      </c>
      <c r="E2240" s="13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 t="shared" si="204"/>
        <v>1.3740000000000001</v>
      </c>
      <c r="P2240" s="1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42774.621712962966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13">
        <v>25000</v>
      </c>
      <c r="E2241" s="13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 t="shared" si="204"/>
        <v>1.2802667999999999</v>
      </c>
      <c r="P2241" s="10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41572.958495370374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13">
        <v>5000</v>
      </c>
      <c r="E2242" s="13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 t="shared" si="204"/>
        <v>2.7067999999999999</v>
      </c>
      <c r="P2242" s="10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42452.825740740736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13">
        <v>1000</v>
      </c>
      <c r="E2243" s="1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 t="shared" ref="O2243:O2306" si="210">E2243/D2243</f>
        <v>8.0640000000000001</v>
      </c>
      <c r="P2243" s="10">
        <f t="shared" ref="P2243:P2306" si="211">E2243/L2243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(((J2243/60)/60)/24)+DATE(1970,1,1)</f>
        <v>42766.827546296292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13">
        <v>10000</v>
      </c>
      <c r="E2244" s="13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 t="shared" si="210"/>
        <v>13.600976000000001</v>
      </c>
      <c r="P2244" s="10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41569.575613425928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13">
        <v>1</v>
      </c>
      <c r="E2245" s="13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 t="shared" si="210"/>
        <v>9302.5</v>
      </c>
      <c r="P2245" s="10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42800.751041666663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13">
        <v>5000</v>
      </c>
      <c r="E2246" s="13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 t="shared" si="210"/>
        <v>3.7702</v>
      </c>
      <c r="P2246" s="10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42647.818819444445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13">
        <v>4000</v>
      </c>
      <c r="E2247" s="13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 t="shared" si="210"/>
        <v>26.47025</v>
      </c>
      <c r="P2247" s="10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41660.708530092597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13">
        <v>2500</v>
      </c>
      <c r="E2248" s="13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 t="shared" si="210"/>
        <v>1.0012000000000001</v>
      </c>
      <c r="P2248" s="10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42221.79178240741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13">
        <v>18500</v>
      </c>
      <c r="E2249" s="13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 t="shared" si="210"/>
        <v>1.0445405405405406</v>
      </c>
      <c r="P2249" s="10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42200.666261574079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13">
        <v>7000</v>
      </c>
      <c r="E2250" s="13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 t="shared" si="210"/>
        <v>1.0721428571428571</v>
      </c>
      <c r="P2250" s="1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42688.875902777778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13">
        <v>3500</v>
      </c>
      <c r="E2251" s="13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 t="shared" si="210"/>
        <v>1.6877142857142857</v>
      </c>
      <c r="P2251" s="10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41336.703298611108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13">
        <v>25000</v>
      </c>
      <c r="E2252" s="13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 t="shared" si="210"/>
        <v>9.7511200000000002</v>
      </c>
      <c r="P2252" s="10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42677.005474537036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13">
        <v>8500</v>
      </c>
      <c r="E2253" s="1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 t="shared" si="210"/>
        <v>1.3444929411764706</v>
      </c>
      <c r="P2253" s="10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41846.34579861111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13">
        <v>9000</v>
      </c>
      <c r="E2254" s="13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 t="shared" si="210"/>
        <v>2.722777777777778</v>
      </c>
      <c r="P2254" s="10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42573.327986111108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13">
        <v>8000</v>
      </c>
      <c r="E2255" s="13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 t="shared" si="210"/>
        <v>1.1268750000000001</v>
      </c>
      <c r="P2255" s="10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42296.631331018521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13">
        <v>500</v>
      </c>
      <c r="E2256" s="13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 t="shared" si="210"/>
        <v>4.5979999999999999</v>
      </c>
      <c r="P2256" s="10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42752.647777777776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13">
        <v>3950</v>
      </c>
      <c r="E2257" s="13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 t="shared" si="210"/>
        <v>2.8665822784810127</v>
      </c>
      <c r="P2257" s="10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42467.951979166668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13">
        <v>480</v>
      </c>
      <c r="E2258" s="13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 t="shared" si="210"/>
        <v>2.2270833333333333</v>
      </c>
      <c r="P2258" s="10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42682.451921296291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13">
        <v>2500</v>
      </c>
      <c r="E2259" s="13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 t="shared" si="210"/>
        <v>6.3613999999999997</v>
      </c>
      <c r="P2259" s="10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42505.936678240745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13">
        <v>2200</v>
      </c>
      <c r="E2260" s="13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 t="shared" si="210"/>
        <v>1.4650000000000001</v>
      </c>
      <c r="P2260" s="1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42136.75100694444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13">
        <v>1000</v>
      </c>
      <c r="E2261" s="13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 t="shared" si="210"/>
        <v>18.670999999999999</v>
      </c>
      <c r="P2261" s="10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42702.804814814815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13">
        <v>2500</v>
      </c>
      <c r="E2262" s="13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 t="shared" si="210"/>
        <v>3.2692000000000001</v>
      </c>
      <c r="P2262" s="10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41695.016782407409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13">
        <v>1000</v>
      </c>
      <c r="E2263" s="1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 t="shared" si="210"/>
        <v>7.7949999999999999</v>
      </c>
      <c r="P2263" s="10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42759.724768518514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13">
        <v>3300</v>
      </c>
      <c r="E2264" s="13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 t="shared" si="210"/>
        <v>1.5415151515151515</v>
      </c>
      <c r="P2264" s="10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41926.585162037038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13">
        <v>7500</v>
      </c>
      <c r="E2265" s="13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 t="shared" si="210"/>
        <v>1.1554666666666666</v>
      </c>
      <c r="P2265" s="10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42014.832326388889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13">
        <v>6000</v>
      </c>
      <c r="E2266" s="13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 t="shared" si="210"/>
        <v>1.8003333333333333</v>
      </c>
      <c r="P2266" s="10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42496.582337962958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13">
        <v>200</v>
      </c>
      <c r="E2267" s="13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 t="shared" si="210"/>
        <v>2.9849999999999999</v>
      </c>
      <c r="P2267" s="10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42689.853090277778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13">
        <v>1500</v>
      </c>
      <c r="E2268" s="13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 t="shared" si="210"/>
        <v>3.2026666666666666</v>
      </c>
      <c r="P2268" s="10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42469.874907407408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13">
        <v>20000</v>
      </c>
      <c r="E2269" s="13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 t="shared" si="210"/>
        <v>3.80525</v>
      </c>
      <c r="P2269" s="10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41968.829826388886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13">
        <v>28000</v>
      </c>
      <c r="E2270" s="13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 t="shared" si="210"/>
        <v>1.026</v>
      </c>
      <c r="P2270" s="1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42776.082349537035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13">
        <v>2500</v>
      </c>
      <c r="E2271" s="13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 t="shared" si="210"/>
        <v>18.016400000000001</v>
      </c>
      <c r="P2271" s="10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42776.704432870371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13">
        <v>25000</v>
      </c>
      <c r="E2272" s="13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 t="shared" si="210"/>
        <v>7.2024800000000004</v>
      </c>
      <c r="P2272" s="10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42725.869363425925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13">
        <v>20000</v>
      </c>
      <c r="E2273" s="1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 t="shared" si="210"/>
        <v>2.8309000000000002</v>
      </c>
      <c r="P2273" s="10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42684.000046296293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13">
        <v>1000</v>
      </c>
      <c r="E2274" s="13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 t="shared" si="210"/>
        <v>13.566000000000001</v>
      </c>
      <c r="P2274" s="10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42315.699490740735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13">
        <v>2500</v>
      </c>
      <c r="E2275" s="13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 t="shared" si="210"/>
        <v>2.2035999999999998</v>
      </c>
      <c r="P2275" s="10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42781.549097222218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13">
        <v>2500</v>
      </c>
      <c r="E2276" s="13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 t="shared" si="210"/>
        <v>1.196</v>
      </c>
      <c r="P2276" s="10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41663.500659722224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13">
        <v>650</v>
      </c>
      <c r="E2277" s="13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 t="shared" si="210"/>
        <v>4.0776923076923079</v>
      </c>
      <c r="P2277" s="10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41965.616655092599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13">
        <v>4589</v>
      </c>
      <c r="E2278" s="13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 t="shared" si="210"/>
        <v>1.0581826105905425</v>
      </c>
      <c r="P2278" s="10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41614.651493055557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13">
        <v>8500</v>
      </c>
      <c r="E2279" s="13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 t="shared" si="210"/>
        <v>1.4108235294117648</v>
      </c>
      <c r="P2279" s="10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40936.678506944445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13">
        <v>2000</v>
      </c>
      <c r="E2280" s="13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 t="shared" si="210"/>
        <v>2.7069999999999999</v>
      </c>
      <c r="P2280" s="1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42338.709108796291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13">
        <v>1000</v>
      </c>
      <c r="E2281" s="13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 t="shared" si="210"/>
        <v>1.538</v>
      </c>
      <c r="P2281" s="10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42020.806701388887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13">
        <v>9800</v>
      </c>
      <c r="E2282" s="13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 t="shared" si="210"/>
        <v>4.0357653061224488</v>
      </c>
      <c r="P2282" s="10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42234.624895833331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13">
        <v>300</v>
      </c>
      <c r="E2283" s="1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 t="shared" si="210"/>
        <v>1.85</v>
      </c>
      <c r="P2283" s="10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40687.285844907405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13">
        <v>750</v>
      </c>
      <c r="E2284" s="13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 t="shared" si="210"/>
        <v>1.8533333333333333</v>
      </c>
      <c r="P2284" s="10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42323.17460648148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13">
        <v>3000</v>
      </c>
      <c r="E2285" s="13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 t="shared" si="210"/>
        <v>1.0085533333333332</v>
      </c>
      <c r="P2285" s="10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40978.125046296293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13">
        <v>6000</v>
      </c>
      <c r="E2286" s="13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 t="shared" si="210"/>
        <v>1.0622116666666668</v>
      </c>
      <c r="P2286" s="10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40585.796817129631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13">
        <v>3000</v>
      </c>
      <c r="E2287" s="13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 t="shared" si="210"/>
        <v>1.2136666666666667</v>
      </c>
      <c r="P2287" s="10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41059.185682870368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13">
        <v>1500</v>
      </c>
      <c r="E2288" s="13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 t="shared" si="210"/>
        <v>1.0006666666666666</v>
      </c>
      <c r="P2288" s="10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41494.963587962964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13">
        <v>4500</v>
      </c>
      <c r="E2289" s="13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 t="shared" si="210"/>
        <v>1.1997755555555556</v>
      </c>
      <c r="P2289" s="10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41792.667361111111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13">
        <v>1000</v>
      </c>
      <c r="E2290" s="13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 t="shared" si="210"/>
        <v>1.0009999999999999</v>
      </c>
      <c r="P2290" s="10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41067.827418981484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13">
        <v>1500</v>
      </c>
      <c r="E2291" s="13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 t="shared" si="210"/>
        <v>1.0740000000000001</v>
      </c>
      <c r="P2291" s="10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41571.998379629629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13">
        <v>1500</v>
      </c>
      <c r="E2292" s="13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 t="shared" si="210"/>
        <v>1.0406666666666666</v>
      </c>
      <c r="P2292" s="10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40070.253819444442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13">
        <v>2500</v>
      </c>
      <c r="E2293" s="1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 t="shared" si="210"/>
        <v>1.728</v>
      </c>
      <c r="P2293" s="10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40987.977060185185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13">
        <v>2000</v>
      </c>
      <c r="E2294" s="13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 t="shared" si="210"/>
        <v>1.072505</v>
      </c>
      <c r="P2294" s="10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40987.697638888887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13">
        <v>850</v>
      </c>
      <c r="E2295" s="13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 t="shared" si="210"/>
        <v>1.0823529411764705</v>
      </c>
      <c r="P2295" s="10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41151.708321759259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13">
        <v>5000</v>
      </c>
      <c r="E2296" s="13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 t="shared" si="210"/>
        <v>1.4608079999999999</v>
      </c>
      <c r="P2296" s="10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41264.72314814815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13">
        <v>1200</v>
      </c>
      <c r="E2297" s="13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 t="shared" si="210"/>
        <v>1.2524999999999999</v>
      </c>
      <c r="P2297" s="10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41270.954351851848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13">
        <v>7000</v>
      </c>
      <c r="E2298" s="13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 t="shared" si="210"/>
        <v>1.4907142857142857</v>
      </c>
      <c r="P2298" s="10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40927.731782407405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13">
        <v>1000</v>
      </c>
      <c r="E2299" s="13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 t="shared" si="210"/>
        <v>1.006</v>
      </c>
      <c r="P2299" s="10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40948.042233796295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13">
        <v>30000</v>
      </c>
      <c r="E2300" s="13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 t="shared" si="210"/>
        <v>1.0507333333333333</v>
      </c>
      <c r="P2300" s="1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41694.84065972222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13">
        <v>300</v>
      </c>
      <c r="E2301" s="13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 t="shared" si="210"/>
        <v>3.5016666666666665</v>
      </c>
      <c r="P2301" s="10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40565.032511574071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13">
        <v>800</v>
      </c>
      <c r="E2302" s="13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 t="shared" si="210"/>
        <v>1.0125</v>
      </c>
      <c r="P2302" s="10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41074.727037037039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13">
        <v>5000</v>
      </c>
      <c r="E2303" s="1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 t="shared" si="210"/>
        <v>1.336044</v>
      </c>
      <c r="P2303" s="10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41416.146944444445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13">
        <v>2300</v>
      </c>
      <c r="E2304" s="13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 t="shared" si="210"/>
        <v>1.7065217391304348</v>
      </c>
      <c r="P2304" s="10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41605.868449074071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13">
        <v>6450</v>
      </c>
      <c r="E2305" s="13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 t="shared" si="210"/>
        <v>1.0935829457364341</v>
      </c>
      <c r="P2305" s="10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40850.111064814817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13">
        <v>6000</v>
      </c>
      <c r="E2306" s="13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 t="shared" si="210"/>
        <v>1.0070033333333335</v>
      </c>
      <c r="P2306" s="10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40502.815868055557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13">
        <v>18000</v>
      </c>
      <c r="E2307" s="13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 t="shared" ref="O2307:O2370" si="216">E2307/D2307</f>
        <v>1.0122777777777778</v>
      </c>
      <c r="P2307" s="10">
        <f t="shared" ref="P2307:P2370" si="217">E2307/L2307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(((J2307/60)/60)/24)+DATE(1970,1,1)</f>
        <v>41834.695277777777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13">
        <v>3500</v>
      </c>
      <c r="E2308" s="13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 t="shared" si="216"/>
        <v>1.0675857142857144</v>
      </c>
      <c r="P2308" s="10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40948.16815972222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13">
        <v>1964.47</v>
      </c>
      <c r="E2309" s="13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 t="shared" si="216"/>
        <v>1.0665777537961894</v>
      </c>
      <c r="P2309" s="10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41004.802465277775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13">
        <v>50000</v>
      </c>
      <c r="E2310" s="13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 t="shared" si="216"/>
        <v>1.0130622</v>
      </c>
      <c r="P2310" s="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41851.962916666671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13">
        <v>6000</v>
      </c>
      <c r="E2311" s="13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 t="shared" si="216"/>
        <v>1.0667450000000001</v>
      </c>
      <c r="P2311" s="10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41307.987696759257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13">
        <v>18500</v>
      </c>
      <c r="E2312" s="13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 t="shared" si="216"/>
        <v>4.288397837837838</v>
      </c>
      <c r="P2312" s="10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41324.79415509259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13">
        <v>9000</v>
      </c>
      <c r="E2313" s="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 t="shared" si="216"/>
        <v>1.0411111111111111</v>
      </c>
      <c r="P2313" s="10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41736.004502314812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13">
        <v>3000</v>
      </c>
      <c r="E2314" s="13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 t="shared" si="216"/>
        <v>1.0786666666666667</v>
      </c>
      <c r="P2314" s="10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41716.632847222223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13">
        <v>5000</v>
      </c>
      <c r="E2315" s="13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 t="shared" si="216"/>
        <v>1.7584040000000001</v>
      </c>
      <c r="P2315" s="10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41002.958634259259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13">
        <v>1200</v>
      </c>
      <c r="E2316" s="13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 t="shared" si="216"/>
        <v>1.5697000000000001</v>
      </c>
      <c r="P2316" s="10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41037.551585648151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13">
        <v>2500</v>
      </c>
      <c r="E2317" s="13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 t="shared" si="216"/>
        <v>1.026</v>
      </c>
      <c r="P2317" s="10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41004.72619212963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13">
        <v>15000</v>
      </c>
      <c r="E2318" s="13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 t="shared" si="216"/>
        <v>1.0404266666666666</v>
      </c>
      <c r="P2318" s="10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40079.725115740745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13">
        <v>400</v>
      </c>
      <c r="E2319" s="13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 t="shared" si="216"/>
        <v>1.04</v>
      </c>
      <c r="P2319" s="10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40192.542233796295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13">
        <v>5000</v>
      </c>
      <c r="E2320" s="13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 t="shared" si="216"/>
        <v>1.2105999999999999</v>
      </c>
      <c r="P2320" s="1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40050.643680555557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13">
        <v>3000</v>
      </c>
      <c r="E2321" s="13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 t="shared" si="216"/>
        <v>1.077</v>
      </c>
      <c r="P2321" s="10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41593.082002314812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13">
        <v>5000</v>
      </c>
      <c r="E2322" s="13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 t="shared" si="216"/>
        <v>1.0866</v>
      </c>
      <c r="P2322" s="10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41696.817129629628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13">
        <v>10557</v>
      </c>
      <c r="E2323" s="1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 t="shared" si="216"/>
        <v>0.39120962394619685</v>
      </c>
      <c r="P2323" s="10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42799.260428240741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13">
        <v>2700</v>
      </c>
      <c r="E2324" s="13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 t="shared" si="216"/>
        <v>3.1481481481481478E-2</v>
      </c>
      <c r="P2324" s="10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42804.895474537043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13">
        <v>250</v>
      </c>
      <c r="E2325" s="13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216"/>
        <v>0.48</v>
      </c>
      <c r="P2325" s="10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42807.755173611105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13">
        <v>7500</v>
      </c>
      <c r="E2326" s="13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 t="shared" si="216"/>
        <v>0.20733333333333334</v>
      </c>
      <c r="P2326" s="10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42790.885243055556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13">
        <v>1000</v>
      </c>
      <c r="E2327" s="13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 t="shared" si="216"/>
        <v>0.08</v>
      </c>
      <c r="P2327" s="10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42794.022349537037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13">
        <v>15000</v>
      </c>
      <c r="E2328" s="13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 t="shared" si="216"/>
        <v>7.1999999999999998E-3</v>
      </c>
      <c r="P2328" s="10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42804.034120370372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13">
        <v>35000</v>
      </c>
      <c r="E2329" s="13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 t="shared" si="216"/>
        <v>5.2609431428571432</v>
      </c>
      <c r="P2329" s="10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41842.917129629634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13">
        <v>10000</v>
      </c>
      <c r="E2330" s="13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 t="shared" si="216"/>
        <v>2.5445000000000002</v>
      </c>
      <c r="P2330" s="1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42139.781678240746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13">
        <v>25000</v>
      </c>
      <c r="E2331" s="13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 t="shared" si="216"/>
        <v>1.0591999999999999</v>
      </c>
      <c r="P2331" s="10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41807.624374999999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13">
        <v>35000</v>
      </c>
      <c r="E2332" s="13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 t="shared" si="216"/>
        <v>1.0242285714285715</v>
      </c>
      <c r="P2332" s="10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42332.89980324074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13">
        <v>8000</v>
      </c>
      <c r="E2333" s="1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 t="shared" si="216"/>
        <v>1.4431375</v>
      </c>
      <c r="P2333" s="10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41839.005671296298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13">
        <v>25000</v>
      </c>
      <c r="E2334" s="13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 t="shared" si="216"/>
        <v>1.06308</v>
      </c>
      <c r="P2334" s="10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42011.628136574072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13">
        <v>600</v>
      </c>
      <c r="E2335" s="13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 t="shared" si="216"/>
        <v>2.1216666666666666</v>
      </c>
      <c r="P2335" s="10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41767.650347222225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13">
        <v>4000</v>
      </c>
      <c r="E2336" s="13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 t="shared" si="216"/>
        <v>1.0195000000000001</v>
      </c>
      <c r="P2336" s="10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41918.670115740737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13">
        <v>25000</v>
      </c>
      <c r="E2337" s="13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 t="shared" si="216"/>
        <v>1.0227200000000001</v>
      </c>
      <c r="P2337" s="10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41771.572256944448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13">
        <v>20000</v>
      </c>
      <c r="E2338" s="13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 t="shared" si="216"/>
        <v>5.2073254999999996</v>
      </c>
      <c r="P2338" s="10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41666.924710648149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13">
        <v>12000</v>
      </c>
      <c r="E2339" s="13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 t="shared" si="216"/>
        <v>1.1065833333333333</v>
      </c>
      <c r="P2339" s="10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41786.640543981484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13">
        <v>15000</v>
      </c>
      <c r="E2340" s="13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 t="shared" si="216"/>
        <v>1.0114333333333334</v>
      </c>
      <c r="P2340" s="1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41789.896805555552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13">
        <v>25000</v>
      </c>
      <c r="E2341" s="13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 t="shared" si="216"/>
        <v>2.9420799999999998</v>
      </c>
      <c r="P2341" s="10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42692.79987268518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13">
        <v>40000</v>
      </c>
      <c r="E2342" s="13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 t="shared" si="216"/>
        <v>1.0577749999999999</v>
      </c>
      <c r="P2342" s="10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42643.642800925925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13">
        <v>5000</v>
      </c>
      <c r="E2343" s="1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 t="shared" si="216"/>
        <v>0</v>
      </c>
      <c r="P2343" s="10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42167.813703703709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13">
        <v>5500</v>
      </c>
      <c r="E2344" s="13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216"/>
        <v>0</v>
      </c>
      <c r="P2344" s="10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41897.702199074076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13">
        <v>10000</v>
      </c>
      <c r="E2345" s="13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 t="shared" si="216"/>
        <v>0.03</v>
      </c>
      <c r="P2345" s="10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42327.825289351851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13">
        <v>1000</v>
      </c>
      <c r="E2346" s="13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216"/>
        <v>1E-3</v>
      </c>
      <c r="P2346" s="10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42515.727650462963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13">
        <v>3000</v>
      </c>
      <c r="E2347" s="13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 t="shared" si="216"/>
        <v>0</v>
      </c>
      <c r="P2347" s="10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42060.001805555556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13">
        <v>60000</v>
      </c>
      <c r="E2348" s="13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 t="shared" si="216"/>
        <v>6.4999999999999997E-4</v>
      </c>
      <c r="P2348" s="10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42615.79896990741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13">
        <v>1000</v>
      </c>
      <c r="E2349" s="13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 t="shared" si="216"/>
        <v>1.4999999999999999E-2</v>
      </c>
      <c r="P2349" s="10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42577.607361111113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13">
        <v>70000</v>
      </c>
      <c r="E2350" s="13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 t="shared" si="216"/>
        <v>3.8571428571428572E-3</v>
      </c>
      <c r="P2350" s="10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42360.932152777779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13">
        <v>474900</v>
      </c>
      <c r="E2351" s="13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 t="shared" si="216"/>
        <v>0</v>
      </c>
      <c r="P2351" s="10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42198.775787037041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13">
        <v>50000</v>
      </c>
      <c r="E2352" s="13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216"/>
        <v>0</v>
      </c>
      <c r="P2352" s="10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42708.842245370368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13">
        <v>18900</v>
      </c>
      <c r="E2353" s="1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 t="shared" si="216"/>
        <v>5.7142857142857143E-3</v>
      </c>
      <c r="P2353" s="10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42094.101145833338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13">
        <v>2000</v>
      </c>
      <c r="E2354" s="13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 t="shared" si="216"/>
        <v>0</v>
      </c>
      <c r="P2354" s="10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42101.633703703701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13">
        <v>1000</v>
      </c>
      <c r="E2355" s="13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216"/>
        <v>0</v>
      </c>
      <c r="P2355" s="10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42103.676180555558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13">
        <v>35000</v>
      </c>
      <c r="E2356" s="13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 t="shared" si="216"/>
        <v>7.1428571428571429E-4</v>
      </c>
      <c r="P2356" s="10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41954.722916666666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13">
        <v>8000</v>
      </c>
      <c r="E2357" s="13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 t="shared" si="216"/>
        <v>6.875E-3</v>
      </c>
      <c r="P2357" s="10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42096.918240740735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13">
        <v>10000</v>
      </c>
      <c r="E2358" s="13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 t="shared" si="216"/>
        <v>0</v>
      </c>
      <c r="P2358" s="10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42130.78361111111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13">
        <v>27000</v>
      </c>
      <c r="E2359" s="13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216"/>
        <v>0</v>
      </c>
      <c r="P2359" s="10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42264.620115740734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13">
        <v>1500</v>
      </c>
      <c r="E2360" s="13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216"/>
        <v>0</v>
      </c>
      <c r="P2360" s="1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41978.930972222224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13">
        <v>7500</v>
      </c>
      <c r="E2361" s="13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 t="shared" si="216"/>
        <v>0.14680000000000001</v>
      </c>
      <c r="P2361" s="10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42159.649583333332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13">
        <v>5000</v>
      </c>
      <c r="E2362" s="13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 t="shared" si="216"/>
        <v>4.0000000000000002E-4</v>
      </c>
      <c r="P2362" s="10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42377.70694444445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13">
        <v>200</v>
      </c>
      <c r="E2363" s="1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 t="shared" si="216"/>
        <v>0</v>
      </c>
      <c r="P2363" s="10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42466.858888888892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13">
        <v>420</v>
      </c>
      <c r="E2364" s="13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 t="shared" si="216"/>
        <v>0.2857142857142857</v>
      </c>
      <c r="P2364" s="10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41954.688310185185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13">
        <v>175000</v>
      </c>
      <c r="E2365" s="13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 t="shared" si="216"/>
        <v>0</v>
      </c>
      <c r="P2365" s="10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42322.011574074073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13">
        <v>128</v>
      </c>
      <c r="E2366" s="13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216"/>
        <v>0</v>
      </c>
      <c r="P2366" s="10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42248.934675925921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13">
        <v>1000</v>
      </c>
      <c r="E2367" s="13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216"/>
        <v>0</v>
      </c>
      <c r="P2367" s="10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42346.736400462964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13">
        <v>25000</v>
      </c>
      <c r="E2368" s="13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 t="shared" si="216"/>
        <v>0.1052</v>
      </c>
      <c r="P2368" s="10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42268.531631944439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13">
        <v>50000</v>
      </c>
      <c r="E2369" s="13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 t="shared" si="216"/>
        <v>1.34E-2</v>
      </c>
      <c r="P2369" s="10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42425.970092592594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13">
        <v>40000</v>
      </c>
      <c r="E2370" s="13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 t="shared" si="216"/>
        <v>2.5000000000000001E-3</v>
      </c>
      <c r="P2370" s="10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42063.721817129626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13">
        <v>25000</v>
      </c>
      <c r="E2371" s="13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 t="shared" ref="O2371:O2434" si="222">E2371/D2371</f>
        <v>0</v>
      </c>
      <c r="P2371" s="10" t="e">
        <f t="shared" ref="P2371:P2434" si="223">E2371/L2371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2">
        <f t="shared" ref="S2371:S2434" si="226">(((J2371/60)/60)/24)+DATE(1970,1,1)</f>
        <v>42380.812627314815</v>
      </c>
      <c r="T2371" s="12">
        <f t="shared" ref="T2371:T2434" si="227">(((J2371/60)/60)/24)+DATE(1970,1,1)</f>
        <v>42380.812627314815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13">
        <v>25000</v>
      </c>
      <c r="E2372" s="13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 t="shared" si="222"/>
        <v>3.2799999999999999E-3</v>
      </c>
      <c r="P2372" s="10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41961.18913194444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13">
        <v>2000</v>
      </c>
      <c r="E2373" s="1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 t="shared" si="222"/>
        <v>0</v>
      </c>
      <c r="P2373" s="10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42150.777731481481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13">
        <v>5500</v>
      </c>
      <c r="E2374" s="13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 t="shared" si="222"/>
        <v>3.272727272727273E-2</v>
      </c>
      <c r="P2374" s="10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42088.069108796291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13">
        <v>850000</v>
      </c>
      <c r="E2375" s="13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 t="shared" si="222"/>
        <v>5.8823529411764708E-5</v>
      </c>
      <c r="P2375" s="10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42215.662314814821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13">
        <v>22000</v>
      </c>
      <c r="E2376" s="13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222"/>
        <v>4.5454545454545455E-4</v>
      </c>
      <c r="P2376" s="10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42017.843287037031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13">
        <v>10000</v>
      </c>
      <c r="E2377" s="13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 t="shared" si="222"/>
        <v>0</v>
      </c>
      <c r="P2377" s="10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42592.836076388892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13">
        <v>3000</v>
      </c>
      <c r="E2378" s="13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 t="shared" si="222"/>
        <v>0.10877666666666666</v>
      </c>
      <c r="P2378" s="10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42318.925532407404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13">
        <v>2500</v>
      </c>
      <c r="E2379" s="13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 t="shared" si="222"/>
        <v>0</v>
      </c>
      <c r="P2379" s="10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42669.870173611111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13">
        <v>110000</v>
      </c>
      <c r="E2380" s="13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222"/>
        <v>0</v>
      </c>
      <c r="P2380" s="1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42213.013078703705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13">
        <v>30000</v>
      </c>
      <c r="E2381" s="13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222"/>
        <v>0</v>
      </c>
      <c r="P2381" s="10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42237.016388888893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13">
        <v>15000</v>
      </c>
      <c r="E2382" s="13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 t="shared" si="222"/>
        <v>3.6666666666666666E-3</v>
      </c>
      <c r="P2382" s="10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42248.793310185181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13">
        <v>86350</v>
      </c>
      <c r="E2383" s="1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 t="shared" si="222"/>
        <v>1.8193398957730169E-2</v>
      </c>
      <c r="P2383" s="10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42074.935740740737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13">
        <v>3000</v>
      </c>
      <c r="E2384" s="13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 t="shared" si="222"/>
        <v>2.5000000000000001E-2</v>
      </c>
      <c r="P2384" s="10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42195.187534722223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13">
        <v>10000</v>
      </c>
      <c r="E2385" s="13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 t="shared" si="222"/>
        <v>4.3499999999999997E-2</v>
      </c>
      <c r="P2385" s="10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42027.056793981479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13">
        <v>1000</v>
      </c>
      <c r="E2386" s="13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 t="shared" si="222"/>
        <v>8.0000000000000002E-3</v>
      </c>
      <c r="P2386" s="10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41927.067627314813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13">
        <v>65000</v>
      </c>
      <c r="E2387" s="13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 t="shared" si="222"/>
        <v>1.2123076923076924E-2</v>
      </c>
      <c r="P2387" s="10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42191.70175925926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13">
        <v>30000</v>
      </c>
      <c r="E2388" s="13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 t="shared" si="222"/>
        <v>0</v>
      </c>
      <c r="P2388" s="10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41954.838240740741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13">
        <v>150000</v>
      </c>
      <c r="E2389" s="13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 t="shared" si="222"/>
        <v>6.8399999999999997E-3</v>
      </c>
      <c r="P2389" s="10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42528.626620370371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13">
        <v>37000</v>
      </c>
      <c r="E2390" s="13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 t="shared" si="222"/>
        <v>1.2513513513513513E-2</v>
      </c>
      <c r="P2390" s="1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41989.853692129633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13">
        <v>16000</v>
      </c>
      <c r="E2391" s="13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 t="shared" si="222"/>
        <v>1.8749999999999999E-3</v>
      </c>
      <c r="P2391" s="10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42179.653379629628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13">
        <v>510000</v>
      </c>
      <c r="E2392" s="13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 t="shared" si="222"/>
        <v>0</v>
      </c>
      <c r="P2392" s="10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41968.262314814812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13">
        <v>20000</v>
      </c>
      <c r="E2393" s="1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 t="shared" si="222"/>
        <v>1.25E-3</v>
      </c>
      <c r="P2393" s="10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42064.794490740736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13">
        <v>4200</v>
      </c>
      <c r="E2394" s="13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 t="shared" si="222"/>
        <v>0</v>
      </c>
      <c r="P2394" s="10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42276.120636574073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13">
        <v>100000</v>
      </c>
      <c r="E2395" s="13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 t="shared" si="222"/>
        <v>5.0000000000000001E-4</v>
      </c>
      <c r="P2395" s="10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42194.648344907408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13">
        <v>5000</v>
      </c>
      <c r="E2396" s="13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 t="shared" si="222"/>
        <v>5.9999999999999995E-4</v>
      </c>
      <c r="P2396" s="10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42031.362187499995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13">
        <v>33000</v>
      </c>
      <c r="E2397" s="13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 t="shared" si="222"/>
        <v>0</v>
      </c>
      <c r="P2397" s="10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42717.121377314819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13">
        <v>5000</v>
      </c>
      <c r="E2398" s="13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 t="shared" si="222"/>
        <v>2E-3</v>
      </c>
      <c r="P2398" s="10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42262.849050925928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13">
        <v>124000</v>
      </c>
      <c r="E2399" s="13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 t="shared" si="222"/>
        <v>0</v>
      </c>
      <c r="P2399" s="10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41976.88490740741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13">
        <v>4000</v>
      </c>
      <c r="E2400" s="13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222"/>
        <v>0</v>
      </c>
      <c r="P2400" s="1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42157.916481481487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13">
        <v>13000</v>
      </c>
      <c r="E2401" s="13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222"/>
        <v>0</v>
      </c>
      <c r="P2401" s="10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41956.853078703702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13">
        <v>50000</v>
      </c>
      <c r="E2402" s="13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 t="shared" si="222"/>
        <v>0</v>
      </c>
      <c r="P2402" s="10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42444.268101851849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13">
        <v>28000</v>
      </c>
      <c r="E2403" s="1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 t="shared" si="222"/>
        <v>7.1785714285714283E-3</v>
      </c>
      <c r="P2403" s="10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42374.822870370372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13">
        <v>12000</v>
      </c>
      <c r="E2404" s="13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 t="shared" si="222"/>
        <v>4.3333333333333331E-3</v>
      </c>
      <c r="P2404" s="10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42107.679756944446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13">
        <v>1200</v>
      </c>
      <c r="E2405" s="13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 t="shared" si="222"/>
        <v>0.16833333333333333</v>
      </c>
      <c r="P2405" s="10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42399.882615740738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13">
        <v>15000</v>
      </c>
      <c r="E2406" s="13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 t="shared" si="222"/>
        <v>0</v>
      </c>
      <c r="P2406" s="10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42342.03943287037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13">
        <v>5000</v>
      </c>
      <c r="E2407" s="13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 t="shared" si="222"/>
        <v>0.22520000000000001</v>
      </c>
      <c r="P2407" s="10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42595.585358796292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13">
        <v>3250</v>
      </c>
      <c r="E2408" s="13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 t="shared" si="222"/>
        <v>0.41384615384615386</v>
      </c>
      <c r="P2408" s="10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41983.110995370371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13">
        <v>22000</v>
      </c>
      <c r="E2409" s="13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 t="shared" si="222"/>
        <v>0.25259090909090909</v>
      </c>
      <c r="P2409" s="10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42082.575555555552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13">
        <v>15000</v>
      </c>
      <c r="E2410" s="13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 t="shared" si="222"/>
        <v>2E-3</v>
      </c>
      <c r="P2410" s="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41919.140706018516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13">
        <v>25000</v>
      </c>
      <c r="E2411" s="13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 t="shared" si="222"/>
        <v>1.84E-2</v>
      </c>
      <c r="P2411" s="10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42204.875868055555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13">
        <v>15000</v>
      </c>
      <c r="E2412" s="13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 t="shared" si="222"/>
        <v>0</v>
      </c>
      <c r="P2412" s="10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42224.408275462964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13">
        <v>25000</v>
      </c>
      <c r="E2413" s="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 t="shared" si="222"/>
        <v>6.0400000000000002E-3</v>
      </c>
      <c r="P2413" s="10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42211.732430555552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13">
        <v>8000</v>
      </c>
      <c r="E2414" s="13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 t="shared" si="222"/>
        <v>0</v>
      </c>
      <c r="P2414" s="10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42655.736956018518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13">
        <v>3000</v>
      </c>
      <c r="E2415" s="13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 t="shared" si="222"/>
        <v>8.3333333333333332E-3</v>
      </c>
      <c r="P2415" s="10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41760.10974537037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13">
        <v>15000</v>
      </c>
      <c r="E2416" s="13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 t="shared" si="222"/>
        <v>3.0666666666666665E-2</v>
      </c>
      <c r="P2416" s="10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42198.695138888885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13">
        <v>60000</v>
      </c>
      <c r="E2417" s="13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 t="shared" si="222"/>
        <v>5.5833333333333334E-3</v>
      </c>
      <c r="P2417" s="10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42536.862800925926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13">
        <v>20000</v>
      </c>
      <c r="E2418" s="13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 t="shared" si="222"/>
        <v>2.5000000000000001E-4</v>
      </c>
      <c r="P2418" s="10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42019.737766203703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13">
        <v>1000</v>
      </c>
      <c r="E2419" s="13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 t="shared" si="222"/>
        <v>0</v>
      </c>
      <c r="P2419" s="10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41831.884108796294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13">
        <v>25000</v>
      </c>
      <c r="E2420" s="13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 t="shared" si="222"/>
        <v>2.0000000000000001E-4</v>
      </c>
      <c r="P2420" s="10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42027.856990740736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13">
        <v>3000</v>
      </c>
      <c r="E2421" s="13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 t="shared" si="222"/>
        <v>0</v>
      </c>
      <c r="P2421" s="10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41993.738298611104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13">
        <v>16870</v>
      </c>
      <c r="E2422" s="13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 t="shared" si="222"/>
        <v>0.14825133372851215</v>
      </c>
      <c r="P2422" s="10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41893.028877314813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13">
        <v>6000</v>
      </c>
      <c r="E2423" s="1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 t="shared" si="222"/>
        <v>1.6666666666666666E-4</v>
      </c>
      <c r="P2423" s="10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42026.687453703707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13">
        <v>500</v>
      </c>
      <c r="E2424" s="13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 t="shared" si="222"/>
        <v>2E-3</v>
      </c>
      <c r="P2424" s="10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42044.724953703699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13">
        <v>60000</v>
      </c>
      <c r="E2425" s="13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 t="shared" si="222"/>
        <v>1.3333333333333334E-4</v>
      </c>
      <c r="P2425" s="10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41974.704745370371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13">
        <v>25000</v>
      </c>
      <c r="E2426" s="13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 t="shared" si="222"/>
        <v>1.24E-2</v>
      </c>
      <c r="P2426" s="10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41909.892453703702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13">
        <v>3500</v>
      </c>
      <c r="E2427" s="13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 t="shared" si="222"/>
        <v>2.8571428571428574E-4</v>
      </c>
      <c r="P2427" s="10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42502.913761574076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13">
        <v>20000</v>
      </c>
      <c r="E2428" s="13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 t="shared" si="222"/>
        <v>0</v>
      </c>
      <c r="P2428" s="10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42164.170046296291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13">
        <v>50000</v>
      </c>
      <c r="E2429" s="13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 t="shared" si="222"/>
        <v>2.0000000000000002E-5</v>
      </c>
      <c r="P2429" s="10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42412.318668981476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13">
        <v>35000</v>
      </c>
      <c r="E2430" s="13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 t="shared" si="222"/>
        <v>2.8571428571428571E-5</v>
      </c>
      <c r="P2430" s="10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42045.784155092595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13">
        <v>140000</v>
      </c>
      <c r="E2431" s="13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 t="shared" si="222"/>
        <v>1.4321428571428572E-2</v>
      </c>
      <c r="P2431" s="10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42734.879236111112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13">
        <v>3000</v>
      </c>
      <c r="E2432" s="13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 t="shared" si="222"/>
        <v>7.0000000000000001E-3</v>
      </c>
      <c r="P2432" s="10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42382.130833333329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13">
        <v>100000</v>
      </c>
      <c r="E2433" s="1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 t="shared" si="222"/>
        <v>2.0000000000000002E-5</v>
      </c>
      <c r="P2433" s="10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42489.099687499998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13">
        <v>14000</v>
      </c>
      <c r="E2434" s="13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 t="shared" si="222"/>
        <v>1.4285714285714287E-4</v>
      </c>
      <c r="P2434" s="10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42041.218715277777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13">
        <v>10000</v>
      </c>
      <c r="E2435" s="13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 t="shared" ref="O2435:O2498" si="228">E2435/D2435</f>
        <v>0</v>
      </c>
      <c r="P2435" s="10" t="e">
        <f t="shared" ref="P2435:P2498" si="229">E2435/L2435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(((J2435/60)/60)/24)+DATE(1970,1,1)</f>
        <v>42397.89980324074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13">
        <v>20000</v>
      </c>
      <c r="E2436" s="13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 t="shared" si="228"/>
        <v>1.2999999999999999E-3</v>
      </c>
      <c r="P2436" s="10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42180.18604166666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13">
        <v>250000</v>
      </c>
      <c r="E2437" s="13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 t="shared" si="228"/>
        <v>4.8960000000000002E-3</v>
      </c>
      <c r="P2437" s="10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42252.277615740735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13">
        <v>117000</v>
      </c>
      <c r="E2438" s="13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 t="shared" si="228"/>
        <v>3.8461538461538462E-4</v>
      </c>
      <c r="P2438" s="10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42338.615393518514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13">
        <v>8000</v>
      </c>
      <c r="E2439" s="13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 t="shared" si="228"/>
        <v>0</v>
      </c>
      <c r="P2439" s="10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42031.965138888889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13">
        <v>15000</v>
      </c>
      <c r="E2440" s="13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 t="shared" si="228"/>
        <v>3.3333333333333335E-3</v>
      </c>
      <c r="P2440" s="1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42285.91506944444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13">
        <v>10000</v>
      </c>
      <c r="E2441" s="13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 t="shared" si="228"/>
        <v>0</v>
      </c>
      <c r="P2441" s="10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42265.818622685183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13">
        <v>5000</v>
      </c>
      <c r="E2442" s="13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 t="shared" si="228"/>
        <v>2E-3</v>
      </c>
      <c r="P2442" s="10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42383.899456018517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13">
        <v>7500</v>
      </c>
      <c r="E2443" s="1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 t="shared" si="228"/>
        <v>1.0788</v>
      </c>
      <c r="P2443" s="10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42187.125625000001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13">
        <v>24000</v>
      </c>
      <c r="E2444" s="13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 t="shared" si="228"/>
        <v>1.2594166666666666</v>
      </c>
      <c r="P2444" s="10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42052.666990740734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13">
        <v>20000</v>
      </c>
      <c r="E2445" s="13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 t="shared" si="228"/>
        <v>2.0251494999999999</v>
      </c>
      <c r="P2445" s="10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41836.625254629631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13">
        <v>3000</v>
      </c>
      <c r="E2446" s="13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 t="shared" si="228"/>
        <v>1.0860000000000001</v>
      </c>
      <c r="P2446" s="10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42485.754525462966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13">
        <v>5000</v>
      </c>
      <c r="E2447" s="13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 t="shared" si="228"/>
        <v>1.728</v>
      </c>
      <c r="P2447" s="10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42243.190057870372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13">
        <v>5000</v>
      </c>
      <c r="E2448" s="13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 t="shared" si="228"/>
        <v>1.6798</v>
      </c>
      <c r="P2448" s="10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42670.602673611109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13">
        <v>2500</v>
      </c>
      <c r="E2449" s="13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 t="shared" si="228"/>
        <v>4.2720000000000002</v>
      </c>
      <c r="P2449" s="10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42654.469826388886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13">
        <v>400</v>
      </c>
      <c r="E2450" s="13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 t="shared" si="228"/>
        <v>1.075</v>
      </c>
      <c r="P2450" s="1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42607.316122685181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13">
        <v>10000</v>
      </c>
      <c r="E2451" s="13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 t="shared" si="228"/>
        <v>1.08</v>
      </c>
      <c r="P2451" s="10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41943.142534722225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13">
        <v>15000</v>
      </c>
      <c r="E2452" s="13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 t="shared" si="228"/>
        <v>1.0153353333333335</v>
      </c>
      <c r="P2452" s="10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41902.07240740741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13">
        <v>10000</v>
      </c>
      <c r="E2453" s="1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 t="shared" si="228"/>
        <v>1.1545000000000001</v>
      </c>
      <c r="P2453" s="10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42779.908449074079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13">
        <v>600</v>
      </c>
      <c r="E2454" s="13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 t="shared" si="228"/>
        <v>1.335</v>
      </c>
      <c r="P2454" s="10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42338.84375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13">
        <v>3000</v>
      </c>
      <c r="E2455" s="13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 t="shared" si="228"/>
        <v>1.5469999999999999</v>
      </c>
      <c r="P2455" s="10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42738.692233796297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13">
        <v>35000</v>
      </c>
      <c r="E2456" s="13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 t="shared" si="228"/>
        <v>1.0084571428571429</v>
      </c>
      <c r="P2456" s="10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42770.201481481476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13">
        <v>300</v>
      </c>
      <c r="E2457" s="13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 t="shared" si="228"/>
        <v>1.82</v>
      </c>
      <c r="P2457" s="10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42452.781828703708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13">
        <v>1500</v>
      </c>
      <c r="E2458" s="13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 t="shared" si="228"/>
        <v>1.8086666666666666</v>
      </c>
      <c r="P2458" s="10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42761.961099537039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13">
        <v>23000</v>
      </c>
      <c r="E2459" s="13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 t="shared" si="228"/>
        <v>1.0230434782608695</v>
      </c>
      <c r="P2459" s="10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42423.602500000001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13">
        <v>5000</v>
      </c>
      <c r="E2460" s="13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 t="shared" si="228"/>
        <v>1.1017999999999999</v>
      </c>
      <c r="P2460" s="1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42495.871736111112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13">
        <v>30000</v>
      </c>
      <c r="E2461" s="13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 t="shared" si="228"/>
        <v>1.0225</v>
      </c>
      <c r="P2461" s="10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42407.637557870374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13">
        <v>8500</v>
      </c>
      <c r="E2462" s="13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 t="shared" si="228"/>
        <v>1.0078823529411765</v>
      </c>
      <c r="P2462" s="10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42704.187118055561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13">
        <v>7500</v>
      </c>
      <c r="E2463" s="1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 t="shared" si="228"/>
        <v>1.038</v>
      </c>
      <c r="P2463" s="10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40784.012696759259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13">
        <v>3000</v>
      </c>
      <c r="E2464" s="13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 t="shared" si="228"/>
        <v>1.1070833333333334</v>
      </c>
      <c r="P2464" s="10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41089.186296296299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13">
        <v>2000</v>
      </c>
      <c r="E2465" s="13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 t="shared" si="228"/>
        <v>1.1625000000000001</v>
      </c>
      <c r="P2465" s="10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41341.111400462964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13">
        <v>2000</v>
      </c>
      <c r="E2466" s="13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 t="shared" si="228"/>
        <v>1.111</v>
      </c>
      <c r="P2466" s="10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42248.90042824074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13">
        <v>700</v>
      </c>
      <c r="E2467" s="13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 t="shared" si="228"/>
        <v>1.8014285714285714</v>
      </c>
      <c r="P2467" s="10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41145.719305555554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13">
        <v>2500</v>
      </c>
      <c r="E2468" s="13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 t="shared" si="228"/>
        <v>1</v>
      </c>
      <c r="P2468" s="10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41373.102465277778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13">
        <v>1000</v>
      </c>
      <c r="E2469" s="13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 t="shared" si="228"/>
        <v>1.1850000000000001</v>
      </c>
      <c r="P2469" s="10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41025.874201388891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13">
        <v>2000</v>
      </c>
      <c r="E2470" s="13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 t="shared" si="228"/>
        <v>1.0721700000000001</v>
      </c>
      <c r="P2470" s="1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41174.154178240737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13">
        <v>1200</v>
      </c>
      <c r="E2471" s="13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 t="shared" si="228"/>
        <v>1.1366666666666667</v>
      </c>
      <c r="P2471" s="10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40557.429733796293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13">
        <v>1000</v>
      </c>
      <c r="E2472" s="13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 t="shared" si="228"/>
        <v>1.0316400000000001</v>
      </c>
      <c r="P2472" s="10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41023.07471064815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13">
        <v>500</v>
      </c>
      <c r="E2473" s="1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 t="shared" si="228"/>
        <v>1.28</v>
      </c>
      <c r="P2473" s="10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40893.992962962962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13">
        <v>7500</v>
      </c>
      <c r="E2474" s="13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 t="shared" si="228"/>
        <v>1.3576026666666667</v>
      </c>
      <c r="P2474" s="10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40354.11550925926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13">
        <v>2000</v>
      </c>
      <c r="E2475" s="13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 t="shared" si="228"/>
        <v>1</v>
      </c>
      <c r="P2475" s="10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41193.748483796298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13">
        <v>5000</v>
      </c>
      <c r="E2476" s="13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 t="shared" si="228"/>
        <v>1.0000360000000001</v>
      </c>
      <c r="P2476" s="10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40417.011296296296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13">
        <v>2500</v>
      </c>
      <c r="E2477" s="13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 t="shared" si="228"/>
        <v>1.0471999999999999</v>
      </c>
      <c r="P2477" s="10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40310.287673611114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13">
        <v>3200</v>
      </c>
      <c r="E2478" s="13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 t="shared" si="228"/>
        <v>1.050225</v>
      </c>
      <c r="P2478" s="10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41913.328356481477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13">
        <v>750</v>
      </c>
      <c r="E2479" s="13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 t="shared" si="228"/>
        <v>1.7133333333333334</v>
      </c>
      <c r="P2479" s="10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41088.691493055558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13">
        <v>8000</v>
      </c>
      <c r="E2480" s="13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 t="shared" si="228"/>
        <v>1.2749999999999999</v>
      </c>
      <c r="P2480" s="1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41257.950381944444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13">
        <v>300</v>
      </c>
      <c r="E2481" s="13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 t="shared" si="228"/>
        <v>1.3344333333333334</v>
      </c>
      <c r="P2481" s="10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41107.726782407408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13">
        <v>2000</v>
      </c>
      <c r="E2482" s="13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 t="shared" si="228"/>
        <v>1</v>
      </c>
      <c r="P2482" s="10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42227.936157407406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13">
        <v>4000</v>
      </c>
      <c r="E2483" s="1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 t="shared" si="228"/>
        <v>1.1291099999999998</v>
      </c>
      <c r="P2483" s="10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40999.645925925928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13">
        <v>1000</v>
      </c>
      <c r="E2484" s="13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 t="shared" si="228"/>
        <v>1.0009999999999999</v>
      </c>
      <c r="P2484" s="10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40711.782210648147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13">
        <v>1100</v>
      </c>
      <c r="E2485" s="13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 t="shared" si="228"/>
        <v>1.1372727272727272</v>
      </c>
      <c r="P2485" s="10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40970.750034722223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13">
        <v>3500</v>
      </c>
      <c r="E2486" s="13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 t="shared" si="228"/>
        <v>1.1931742857142855</v>
      </c>
      <c r="P2486" s="10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40771.916701388887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13">
        <v>2000</v>
      </c>
      <c r="E2487" s="13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 t="shared" si="228"/>
        <v>1.0325</v>
      </c>
      <c r="P2487" s="10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40793.998599537037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13">
        <v>300</v>
      </c>
      <c r="E2488" s="13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 t="shared" si="228"/>
        <v>2.6566666666666667</v>
      </c>
      <c r="P2488" s="10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40991.708055555559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13">
        <v>1500</v>
      </c>
      <c r="E2489" s="13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 t="shared" si="228"/>
        <v>1.0005066666666667</v>
      </c>
      <c r="P2489" s="10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41026.083298611113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13">
        <v>3000</v>
      </c>
      <c r="E2490" s="13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 t="shared" si="228"/>
        <v>1.0669999999999999</v>
      </c>
      <c r="P2490" s="1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40833.633194444446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13">
        <v>3500</v>
      </c>
      <c r="E2491" s="13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 t="shared" si="228"/>
        <v>1.3367142857142857</v>
      </c>
      <c r="P2491" s="10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41373.690266203703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13">
        <v>500</v>
      </c>
      <c r="E2492" s="13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 t="shared" si="228"/>
        <v>1.214</v>
      </c>
      <c r="P2492" s="10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41023.227731481478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13">
        <v>500</v>
      </c>
      <c r="E2493" s="1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 t="shared" si="228"/>
        <v>1.032</v>
      </c>
      <c r="P2493" s="10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40542.839282407411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13">
        <v>600</v>
      </c>
      <c r="E2494" s="13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 t="shared" si="228"/>
        <v>1.25</v>
      </c>
      <c r="P2494" s="10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41024.985972222225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13">
        <v>20000</v>
      </c>
      <c r="E2495" s="13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 t="shared" si="228"/>
        <v>1.2869999999999999</v>
      </c>
      <c r="P2495" s="10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41348.168287037035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13">
        <v>1500</v>
      </c>
      <c r="E2496" s="13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 t="shared" si="228"/>
        <v>1.0100533333333332</v>
      </c>
      <c r="P2496" s="10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41022.645185185182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13">
        <v>1500</v>
      </c>
      <c r="E2497" s="13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 t="shared" si="228"/>
        <v>1.2753666666666665</v>
      </c>
      <c r="P2497" s="10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41036.946469907409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13">
        <v>6000</v>
      </c>
      <c r="E2498" s="13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 t="shared" si="228"/>
        <v>1</v>
      </c>
      <c r="P2498" s="10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41327.996435185189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13">
        <v>4000</v>
      </c>
      <c r="E2499" s="13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 t="shared" ref="O2499:O2562" si="234">E2499/D2499</f>
        <v>1.127715</v>
      </c>
      <c r="P2499" s="10">
        <f t="shared" ref="P2499:P2562" si="235">E2499/L2499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(((J2499/60)/60)/24)+DATE(1970,1,1)</f>
        <v>40730.878912037035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13">
        <v>1000</v>
      </c>
      <c r="E2500" s="13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 t="shared" si="234"/>
        <v>1.056</v>
      </c>
      <c r="P2500" s="1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42017.967442129629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13">
        <v>4000</v>
      </c>
      <c r="E2501" s="13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 t="shared" si="234"/>
        <v>2.0262500000000001</v>
      </c>
      <c r="P2501" s="10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41226.648576388885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13">
        <v>600</v>
      </c>
      <c r="E2502" s="13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 t="shared" si="234"/>
        <v>1.1333333333333333</v>
      </c>
      <c r="P2502" s="10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41053.772858796299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13">
        <v>11000</v>
      </c>
      <c r="E2503" s="1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 t="shared" si="234"/>
        <v>2.5545454545454545E-2</v>
      </c>
      <c r="P2503" s="10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42244.776666666665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13">
        <v>110000</v>
      </c>
      <c r="E2504" s="13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 t="shared" si="234"/>
        <v>7.8181818181818181E-4</v>
      </c>
      <c r="P2504" s="10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41858.825439814813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13">
        <v>10000</v>
      </c>
      <c r="E2505" s="13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 t="shared" si="234"/>
        <v>0</v>
      </c>
      <c r="P2505" s="10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42498.899398148147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13">
        <v>35000</v>
      </c>
      <c r="E2506" s="13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 t="shared" si="234"/>
        <v>0</v>
      </c>
      <c r="P2506" s="10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41928.015439814815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13">
        <v>7000</v>
      </c>
      <c r="E2507" s="13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 t="shared" si="234"/>
        <v>0</v>
      </c>
      <c r="P2507" s="10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42047.05574074074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13">
        <v>5000</v>
      </c>
      <c r="E2508" s="13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 t="shared" si="234"/>
        <v>6.0000000000000001E-3</v>
      </c>
      <c r="P2508" s="10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42258.297094907408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13">
        <v>42850</v>
      </c>
      <c r="E2509" s="13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 t="shared" si="234"/>
        <v>0</v>
      </c>
      <c r="P2509" s="10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42105.072962962964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13">
        <v>20000</v>
      </c>
      <c r="E2510" s="13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 t="shared" si="234"/>
        <v>0</v>
      </c>
      <c r="P2510" s="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41835.951782407406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13">
        <v>95000</v>
      </c>
      <c r="E2511" s="13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 t="shared" si="234"/>
        <v>1.0526315789473684E-2</v>
      </c>
      <c r="P2511" s="10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42058.809594907405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13">
        <v>50000</v>
      </c>
      <c r="E2512" s="13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 t="shared" si="234"/>
        <v>1.5E-3</v>
      </c>
      <c r="P2512" s="10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42078.997361111105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13">
        <v>100000</v>
      </c>
      <c r="E2513" s="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 t="shared" si="234"/>
        <v>0</v>
      </c>
      <c r="P2513" s="10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42371.446909722217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13">
        <v>1150</v>
      </c>
      <c r="E2514" s="13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 t="shared" si="234"/>
        <v>0</v>
      </c>
      <c r="P2514" s="10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41971.876863425925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13">
        <v>180000</v>
      </c>
      <c r="E2515" s="13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 t="shared" si="234"/>
        <v>0</v>
      </c>
      <c r="P2515" s="10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42732.00681712963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13">
        <v>12000</v>
      </c>
      <c r="E2516" s="13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 t="shared" si="234"/>
        <v>1.7500000000000002E-2</v>
      </c>
      <c r="P2516" s="10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41854.389780092592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13">
        <v>5000</v>
      </c>
      <c r="E2517" s="13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 t="shared" si="234"/>
        <v>0.186</v>
      </c>
      <c r="P2517" s="10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42027.839733796296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13">
        <v>22000</v>
      </c>
      <c r="E2518" s="13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 t="shared" si="234"/>
        <v>0</v>
      </c>
      <c r="P2518" s="10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41942.653379629628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13">
        <v>18000</v>
      </c>
      <c r="E2519" s="13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 t="shared" si="234"/>
        <v>9.8166666666666666E-2</v>
      </c>
      <c r="P2519" s="10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42052.802430555559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13">
        <v>5000</v>
      </c>
      <c r="E2520" s="13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 t="shared" si="234"/>
        <v>0</v>
      </c>
      <c r="P2520" s="1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41926.680879629632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13">
        <v>150000</v>
      </c>
      <c r="E2521" s="13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 t="shared" si="234"/>
        <v>4.3333333333333331E-4</v>
      </c>
      <c r="P2521" s="10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41809.155138888891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13">
        <v>100000</v>
      </c>
      <c r="E2522" s="13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 t="shared" si="234"/>
        <v>0</v>
      </c>
      <c r="P2522" s="10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42612.600520833337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13">
        <v>12500</v>
      </c>
      <c r="E2523" s="1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 t="shared" si="234"/>
        <v>1.0948792000000001</v>
      </c>
      <c r="P2523" s="10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42269.967835648145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13">
        <v>5000</v>
      </c>
      <c r="E2524" s="13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 t="shared" si="234"/>
        <v>1</v>
      </c>
      <c r="P2524" s="10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42460.573611111111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13">
        <v>900</v>
      </c>
      <c r="E2525" s="13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 t="shared" si="234"/>
        <v>1.5644444444444445</v>
      </c>
      <c r="P2525" s="10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41930.975601851853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13">
        <v>7500</v>
      </c>
      <c r="E2526" s="13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 t="shared" si="234"/>
        <v>1.016</v>
      </c>
      <c r="P2526" s="10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41961.807372685187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13">
        <v>8000</v>
      </c>
      <c r="E2527" s="13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 t="shared" si="234"/>
        <v>1.00325</v>
      </c>
      <c r="P2527" s="10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41058.844571759262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13">
        <v>4000</v>
      </c>
      <c r="E2528" s="13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 t="shared" si="234"/>
        <v>1.1294999999999999</v>
      </c>
      <c r="P2528" s="10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41953.091134259259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13">
        <v>4000</v>
      </c>
      <c r="E2529" s="13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 t="shared" si="234"/>
        <v>1.02125</v>
      </c>
      <c r="P2529" s="10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41546.75105324074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13">
        <v>4000</v>
      </c>
      <c r="E2530" s="13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 t="shared" si="234"/>
        <v>1.0724974999999999</v>
      </c>
      <c r="P2530" s="1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42217.834525462968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13">
        <v>6000</v>
      </c>
      <c r="E2531" s="13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 t="shared" si="234"/>
        <v>1.0428333333333333</v>
      </c>
      <c r="P2531" s="10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40948.080729166664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13">
        <v>6500</v>
      </c>
      <c r="E2532" s="13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 t="shared" si="234"/>
        <v>1</v>
      </c>
      <c r="P2532" s="10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42081.864641203705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13">
        <v>4500</v>
      </c>
      <c r="E2533" s="1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 t="shared" si="234"/>
        <v>1.004</v>
      </c>
      <c r="P2533" s="10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42208.680023148147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13">
        <v>4000</v>
      </c>
      <c r="E2534" s="13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 t="shared" si="234"/>
        <v>1.26125</v>
      </c>
      <c r="P2534" s="10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41107.849143518521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13">
        <v>7500</v>
      </c>
      <c r="E2535" s="13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 t="shared" si="234"/>
        <v>1.1066666666666667</v>
      </c>
      <c r="P2535" s="10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41304.751284722224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13">
        <v>2000</v>
      </c>
      <c r="E2536" s="13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 t="shared" si="234"/>
        <v>1.05</v>
      </c>
      <c r="P2536" s="10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40127.700370370374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13">
        <v>20000</v>
      </c>
      <c r="E2537" s="13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 t="shared" si="234"/>
        <v>1.03775</v>
      </c>
      <c r="P2537" s="10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41943.791030092594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13">
        <v>25</v>
      </c>
      <c r="E2538" s="13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 t="shared" si="234"/>
        <v>1.1599999999999999</v>
      </c>
      <c r="P2538" s="10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41464.106087962966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13">
        <v>1000</v>
      </c>
      <c r="E2539" s="13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 t="shared" si="234"/>
        <v>1.1000000000000001</v>
      </c>
      <c r="P2539" s="10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40696.648784722223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13">
        <v>18000</v>
      </c>
      <c r="E2540" s="13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 t="shared" si="234"/>
        <v>1.130176111111111</v>
      </c>
      <c r="P2540" s="1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41298.509965277779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13">
        <v>10000</v>
      </c>
      <c r="E2541" s="13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 t="shared" si="234"/>
        <v>1.0024999999999999</v>
      </c>
      <c r="P2541" s="10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41977.902222222227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13">
        <v>2500</v>
      </c>
      <c r="E2542" s="13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 t="shared" si="234"/>
        <v>1.034</v>
      </c>
      <c r="P2542" s="10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40785.675011574072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13">
        <v>3500</v>
      </c>
      <c r="E2543" s="1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 t="shared" si="234"/>
        <v>1.0702857142857143</v>
      </c>
      <c r="P2543" s="10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41483.449282407404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13">
        <v>700</v>
      </c>
      <c r="E2544" s="13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 t="shared" si="234"/>
        <v>1.0357142857142858</v>
      </c>
      <c r="P2544" s="10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41509.426585648151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13">
        <v>250</v>
      </c>
      <c r="E2545" s="13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 t="shared" si="234"/>
        <v>1.5640000000000001</v>
      </c>
      <c r="P2545" s="10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40514.107615740737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13">
        <v>5000</v>
      </c>
      <c r="E2546" s="13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 t="shared" si="234"/>
        <v>1.0082</v>
      </c>
      <c r="P2546" s="10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41068.520474537036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13">
        <v>2000</v>
      </c>
      <c r="E2547" s="13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 t="shared" si="234"/>
        <v>1.9530000000000001</v>
      </c>
      <c r="P2547" s="10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42027.13817129629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13">
        <v>3500</v>
      </c>
      <c r="E2548" s="13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 t="shared" si="234"/>
        <v>1.1171428571428572</v>
      </c>
      <c r="P2548" s="10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41524.858553240738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13">
        <v>5500</v>
      </c>
      <c r="E2549" s="13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 t="shared" si="234"/>
        <v>1.1985454545454546</v>
      </c>
      <c r="P2549" s="10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40973.773182870369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13">
        <v>6000</v>
      </c>
      <c r="E2550" s="13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 t="shared" si="234"/>
        <v>1.0185</v>
      </c>
      <c r="P2550" s="1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42618.625428240746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13">
        <v>1570</v>
      </c>
      <c r="E2551" s="13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 t="shared" si="234"/>
        <v>1.0280254777070064</v>
      </c>
      <c r="P2551" s="10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41390.757754629631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13">
        <v>6500</v>
      </c>
      <c r="E2552" s="13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 t="shared" si="234"/>
        <v>1.0084615384615385</v>
      </c>
      <c r="P2552" s="10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42228.634328703702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13">
        <v>3675</v>
      </c>
      <c r="E2553" s="1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 t="shared" si="234"/>
        <v>1.0273469387755103</v>
      </c>
      <c r="P2553" s="10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40961.252141203702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13">
        <v>3000</v>
      </c>
      <c r="E2554" s="13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 t="shared" si="234"/>
        <v>1.0649999999999999</v>
      </c>
      <c r="P2554" s="10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42769.809965277775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13">
        <v>1500</v>
      </c>
      <c r="E2555" s="13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 t="shared" si="234"/>
        <v>1.5553333333333332</v>
      </c>
      <c r="P2555" s="10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41113.199155092596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13">
        <v>3000</v>
      </c>
      <c r="E2556" s="13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 t="shared" si="234"/>
        <v>1.228</v>
      </c>
      <c r="P2556" s="10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42125.078275462962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13">
        <v>2000</v>
      </c>
      <c r="E2557" s="13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 t="shared" si="234"/>
        <v>1.0734999999999999</v>
      </c>
      <c r="P2557" s="10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41026.655011574076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13">
        <v>745</v>
      </c>
      <c r="E2558" s="13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 t="shared" si="234"/>
        <v>1.0550335570469798</v>
      </c>
      <c r="P2558" s="10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41222.991400462961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13">
        <v>900</v>
      </c>
      <c r="E2559" s="13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 t="shared" si="234"/>
        <v>1.1844444444444444</v>
      </c>
      <c r="P2559" s="10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41744.745208333334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13">
        <v>1250</v>
      </c>
      <c r="E2560" s="13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 t="shared" si="234"/>
        <v>1.0888</v>
      </c>
      <c r="P2560" s="1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42093.860023148154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13">
        <v>800</v>
      </c>
      <c r="E2561" s="13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 t="shared" si="234"/>
        <v>1.1125</v>
      </c>
      <c r="P2561" s="10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40829.873657407406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13">
        <v>3000</v>
      </c>
      <c r="E2562" s="13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 t="shared" si="234"/>
        <v>1.0009999999999999</v>
      </c>
      <c r="P2562" s="10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42039.951087962967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13">
        <v>100000</v>
      </c>
      <c r="E2563" s="1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 t="shared" ref="O2563:O2626" si="240">E2563/D2563</f>
        <v>0</v>
      </c>
      <c r="P2563" s="10" t="e">
        <f t="shared" ref="P2563:P2626" si="241">E2563/L2563</f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(((J2563/60)/60)/24)+DATE(1970,1,1)</f>
        <v>42260.528807870374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13">
        <v>10000</v>
      </c>
      <c r="E2564" s="13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 t="shared" si="240"/>
        <v>7.4999999999999997E-3</v>
      </c>
      <c r="P2564" s="10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42594.524756944447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13">
        <v>20000</v>
      </c>
      <c r="E2565" s="13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 t="shared" si="240"/>
        <v>0</v>
      </c>
      <c r="P2565" s="10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42155.139479166668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13">
        <v>40000</v>
      </c>
      <c r="E2566" s="13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 t="shared" si="240"/>
        <v>0</v>
      </c>
      <c r="P2566" s="10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41822.040497685186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13">
        <v>10000</v>
      </c>
      <c r="E2567" s="13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 t="shared" si="240"/>
        <v>0.01</v>
      </c>
      <c r="P2567" s="10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42440.650335648148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13">
        <v>35000</v>
      </c>
      <c r="E2568" s="13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 t="shared" si="240"/>
        <v>0</v>
      </c>
      <c r="P2568" s="10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41842.980879629627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13">
        <v>45000</v>
      </c>
      <c r="E2569" s="13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 t="shared" si="240"/>
        <v>2.6666666666666666E-3</v>
      </c>
      <c r="P2569" s="10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42087.878912037035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13">
        <v>10000</v>
      </c>
      <c r="E2570" s="13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 t="shared" si="240"/>
        <v>5.0000000000000001E-3</v>
      </c>
      <c r="P2570" s="1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42584.666597222225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13">
        <v>6500</v>
      </c>
      <c r="E2571" s="13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 t="shared" si="240"/>
        <v>2.2307692307692306E-2</v>
      </c>
      <c r="P2571" s="10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42234.105462962965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13">
        <v>7000</v>
      </c>
      <c r="E2572" s="13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240"/>
        <v>8.4285714285714294E-3</v>
      </c>
      <c r="P2572" s="10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42744.903182870374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13">
        <v>100000</v>
      </c>
      <c r="E2573" s="1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 t="shared" si="240"/>
        <v>2.5000000000000001E-3</v>
      </c>
      <c r="P2573" s="10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42449.341678240744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13">
        <v>30000</v>
      </c>
      <c r="E2574" s="13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 t="shared" si="240"/>
        <v>0</v>
      </c>
      <c r="P2574" s="10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42077.119409722218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13">
        <v>8000</v>
      </c>
      <c r="E2575" s="13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240"/>
        <v>0</v>
      </c>
      <c r="P2575" s="10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41829.592002314814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13">
        <v>10000</v>
      </c>
      <c r="E2576" s="13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240"/>
        <v>0</v>
      </c>
      <c r="P2576" s="10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42487.825752314813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13">
        <v>85000</v>
      </c>
      <c r="E2577" s="13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240"/>
        <v>0</v>
      </c>
      <c r="P2577" s="10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41986.108726851846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13">
        <v>10000</v>
      </c>
      <c r="E2578" s="13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240"/>
        <v>0</v>
      </c>
      <c r="P2578" s="10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42060.00980324074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13">
        <v>15000</v>
      </c>
      <c r="E2579" s="13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240"/>
        <v>0</v>
      </c>
      <c r="P2579" s="10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41830.820567129631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13">
        <v>6000</v>
      </c>
      <c r="E2580" s="13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240"/>
        <v>0</v>
      </c>
      <c r="P2580" s="1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42238.022905092599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13">
        <v>200000</v>
      </c>
      <c r="E2581" s="13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 t="shared" si="240"/>
        <v>1.3849999999999999E-3</v>
      </c>
      <c r="P2581" s="10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41837.829895833333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13">
        <v>8500</v>
      </c>
      <c r="E2582" s="13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 t="shared" si="240"/>
        <v>6.0000000000000001E-3</v>
      </c>
      <c r="P2582" s="10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42110.326423611114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13">
        <v>5000</v>
      </c>
      <c r="E2583" s="1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 t="shared" si="240"/>
        <v>0.106</v>
      </c>
      <c r="P2583" s="10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42294.628449074073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13">
        <v>90000</v>
      </c>
      <c r="E2584" s="13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 t="shared" si="240"/>
        <v>1.1111111111111112E-5</v>
      </c>
      <c r="P2584" s="10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42642.988819444443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13">
        <v>1000</v>
      </c>
      <c r="E2585" s="13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 t="shared" si="240"/>
        <v>5.0000000000000001E-3</v>
      </c>
      <c r="P2585" s="10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42019.76944444445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13">
        <v>10000</v>
      </c>
      <c r="E2586" s="13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 t="shared" si="240"/>
        <v>0</v>
      </c>
      <c r="P2586" s="10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42140.173252314817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13">
        <v>30000</v>
      </c>
      <c r="E2587" s="13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 t="shared" si="240"/>
        <v>1.6666666666666668E-3</v>
      </c>
      <c r="P2587" s="10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41795.963333333333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13">
        <v>3000</v>
      </c>
      <c r="E2588" s="13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 t="shared" si="240"/>
        <v>1.6666666666666668E-3</v>
      </c>
      <c r="P2588" s="10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42333.330277777779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13">
        <v>50000</v>
      </c>
      <c r="E2589" s="13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 t="shared" si="240"/>
        <v>2.4340000000000001E-2</v>
      </c>
      <c r="P2589" s="10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42338.675381944442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13">
        <v>6000</v>
      </c>
      <c r="E2590" s="13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 t="shared" si="240"/>
        <v>3.8833333333333331E-2</v>
      </c>
      <c r="P2590" s="1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42042.676226851851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13">
        <v>50000</v>
      </c>
      <c r="E2591" s="13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 t="shared" si="240"/>
        <v>1E-4</v>
      </c>
      <c r="P2591" s="10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42422.536192129628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13">
        <v>3000</v>
      </c>
      <c r="E2592" s="13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 t="shared" si="240"/>
        <v>0</v>
      </c>
      <c r="P2592" s="10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42388.589085648149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13">
        <v>1500</v>
      </c>
      <c r="E2593" s="1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 t="shared" si="240"/>
        <v>1.7333333333333333E-2</v>
      </c>
      <c r="P2593" s="10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42382.906527777777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13">
        <v>30000</v>
      </c>
      <c r="E2594" s="13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 t="shared" si="240"/>
        <v>1.6666666666666668E-3</v>
      </c>
      <c r="P2594" s="10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41887.801168981481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13">
        <v>10000</v>
      </c>
      <c r="E2595" s="13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 t="shared" si="240"/>
        <v>0</v>
      </c>
      <c r="P2595" s="10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42089.84520833334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13">
        <v>80000</v>
      </c>
      <c r="E2596" s="13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 t="shared" si="240"/>
        <v>1.2500000000000001E-5</v>
      </c>
      <c r="P2596" s="10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41828.967916666668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13">
        <v>15000</v>
      </c>
      <c r="E2597" s="13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 t="shared" si="240"/>
        <v>0.12166666666666667</v>
      </c>
      <c r="P2597" s="10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42760.244212962964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13">
        <v>35000</v>
      </c>
      <c r="E2598" s="13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 t="shared" si="240"/>
        <v>0.23588571428571428</v>
      </c>
      <c r="P2598" s="10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41828.664456018516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13">
        <v>1500</v>
      </c>
      <c r="E2599" s="13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 t="shared" si="240"/>
        <v>5.6666666666666664E-2</v>
      </c>
      <c r="P2599" s="10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42510.341631944444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13">
        <v>3000</v>
      </c>
      <c r="E2600" s="13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 t="shared" si="240"/>
        <v>0.39</v>
      </c>
      <c r="P2600" s="1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42240.840289351851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13">
        <v>9041</v>
      </c>
      <c r="E2601" s="13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 t="shared" si="240"/>
        <v>9.9546510341776348E-3</v>
      </c>
      <c r="P2601" s="10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41809.754016203704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13">
        <v>50000</v>
      </c>
      <c r="E2602" s="13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 t="shared" si="240"/>
        <v>6.9320000000000007E-2</v>
      </c>
      <c r="P2602" s="10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42394.900462962964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13">
        <v>500</v>
      </c>
      <c r="E2603" s="1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 t="shared" si="240"/>
        <v>6.6139999999999999</v>
      </c>
      <c r="P2603" s="10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41150.902187499996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13">
        <v>12000</v>
      </c>
      <c r="E2604" s="13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 t="shared" si="240"/>
        <v>3.2609166666666667</v>
      </c>
      <c r="P2604" s="10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41915.747314814813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13">
        <v>1750</v>
      </c>
      <c r="E2605" s="13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 t="shared" si="240"/>
        <v>1.0148571428571429</v>
      </c>
      <c r="P2605" s="10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41617.912662037037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13">
        <v>20000</v>
      </c>
      <c r="E2606" s="13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 t="shared" si="240"/>
        <v>1.0421799999999999</v>
      </c>
      <c r="P2606" s="10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40998.051192129627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13">
        <v>100000</v>
      </c>
      <c r="E2607" s="13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 t="shared" si="240"/>
        <v>1.0742157000000001</v>
      </c>
      <c r="P2607" s="10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42508.541550925926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13">
        <v>11000</v>
      </c>
      <c r="E2608" s="13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 t="shared" si="240"/>
        <v>1.1005454545454545</v>
      </c>
      <c r="P2608" s="10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41726.712754629632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13">
        <v>8000</v>
      </c>
      <c r="E2609" s="13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 t="shared" si="240"/>
        <v>4.077</v>
      </c>
      <c r="P2609" s="10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42184.874675925923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13">
        <v>8000</v>
      </c>
      <c r="E2610" s="13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 t="shared" si="240"/>
        <v>2.2392500000000002</v>
      </c>
      <c r="P2610" s="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42767.801712962959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13">
        <v>35000</v>
      </c>
      <c r="E2611" s="13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 t="shared" si="240"/>
        <v>3.038011142857143</v>
      </c>
      <c r="P2611" s="10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41075.237858796296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13">
        <v>22765</v>
      </c>
      <c r="E2612" s="13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 t="shared" si="240"/>
        <v>1.4132510432681749</v>
      </c>
      <c r="P2612" s="10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42564.881076388891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13">
        <v>11000</v>
      </c>
      <c r="E2613" s="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 t="shared" si="240"/>
        <v>27.906363636363636</v>
      </c>
      <c r="P2613" s="10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42704.335810185185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13">
        <v>10000</v>
      </c>
      <c r="E2614" s="13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 t="shared" si="240"/>
        <v>1.7176130000000001</v>
      </c>
      <c r="P2614" s="10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41982.143171296295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13">
        <v>7500</v>
      </c>
      <c r="E2615" s="13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 t="shared" si="240"/>
        <v>1.0101333333333333</v>
      </c>
      <c r="P2615" s="10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41143.81821759259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13">
        <v>10500</v>
      </c>
      <c r="E2616" s="13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 t="shared" si="240"/>
        <v>1.02</v>
      </c>
      <c r="P2616" s="10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41730.708472222221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13">
        <v>2001</v>
      </c>
      <c r="E2617" s="13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 t="shared" si="240"/>
        <v>1.6976511744127936</v>
      </c>
      <c r="P2617" s="10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42453.49726851852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13">
        <v>25000</v>
      </c>
      <c r="E2618" s="13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 t="shared" si="240"/>
        <v>1.14534</v>
      </c>
      <c r="P2618" s="10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42211.99454861111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13">
        <v>500</v>
      </c>
      <c r="E2619" s="13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 t="shared" si="240"/>
        <v>8.7759999999999998</v>
      </c>
      <c r="P2619" s="10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41902.874432870369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13">
        <v>15000</v>
      </c>
      <c r="E2620" s="13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 t="shared" si="240"/>
        <v>1.0538666666666667</v>
      </c>
      <c r="P2620" s="1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42279.792372685188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13">
        <v>1000</v>
      </c>
      <c r="E2621" s="13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 t="shared" si="240"/>
        <v>1.8839999999999999</v>
      </c>
      <c r="P2621" s="10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42273.884305555555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13">
        <v>65000</v>
      </c>
      <c r="E2622" s="13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 t="shared" si="240"/>
        <v>1.436523076923077</v>
      </c>
      <c r="P2622" s="10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42251.16715277778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13">
        <v>15000</v>
      </c>
      <c r="E2623" s="1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 t="shared" si="240"/>
        <v>1.4588000000000001</v>
      </c>
      <c r="P2623" s="10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42115.74754629629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13">
        <v>1500</v>
      </c>
      <c r="E2624" s="13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 t="shared" si="240"/>
        <v>1.3118399999999999</v>
      </c>
      <c r="P2624" s="10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42689.74324074074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13">
        <v>2000</v>
      </c>
      <c r="E2625" s="13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 t="shared" si="240"/>
        <v>1.1399999999999999</v>
      </c>
      <c r="P2625" s="10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42692.256550925929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13">
        <v>8000</v>
      </c>
      <c r="E2626" s="13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 t="shared" si="240"/>
        <v>13.794206249999998</v>
      </c>
      <c r="P2626" s="10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41144.42155092593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13">
        <v>150</v>
      </c>
      <c r="E2627" s="13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 t="shared" ref="O2627:O2690" si="246">E2627/D2627</f>
        <v>9.56</v>
      </c>
      <c r="P2627" s="10">
        <f t="shared" ref="P2627:P2690" si="247">E2627/L2627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(((J2627/60)/60)/24)+DATE(1970,1,1)</f>
        <v>42658.810277777782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13">
        <v>2500</v>
      </c>
      <c r="E2628" s="13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 t="shared" si="246"/>
        <v>1.1200000000000001</v>
      </c>
      <c r="P2628" s="10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42128.628113425926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13">
        <v>150</v>
      </c>
      <c r="E2629" s="13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 t="shared" si="246"/>
        <v>6.4666666666666668</v>
      </c>
      <c r="P2629" s="10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42304.829409722224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13">
        <v>839</v>
      </c>
      <c r="E2630" s="13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 t="shared" si="246"/>
        <v>1.1036948748510131</v>
      </c>
      <c r="P2630" s="1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41953.966053240743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13">
        <v>5000</v>
      </c>
      <c r="E2631" s="13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 t="shared" si="246"/>
        <v>1.2774000000000001</v>
      </c>
      <c r="P2631" s="10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42108.538449074069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13">
        <v>2000</v>
      </c>
      <c r="E2632" s="13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 t="shared" si="246"/>
        <v>1.579</v>
      </c>
      <c r="P2632" s="10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42524.105462962965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13">
        <v>20000</v>
      </c>
      <c r="E2633" s="1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 t="shared" si="246"/>
        <v>1.1466525000000001</v>
      </c>
      <c r="P2633" s="10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42218.169293981482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13">
        <v>1070</v>
      </c>
      <c r="E2634" s="13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 t="shared" si="246"/>
        <v>1.3700934579439252</v>
      </c>
      <c r="P2634" s="10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42494.061793981484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13">
        <v>5000</v>
      </c>
      <c r="E2635" s="13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 t="shared" si="246"/>
        <v>3.5461999999999998</v>
      </c>
      <c r="P2635" s="10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41667.823287037041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13">
        <v>930</v>
      </c>
      <c r="E2636" s="13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 t="shared" si="246"/>
        <v>1.0602150537634409</v>
      </c>
      <c r="P2636" s="10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42612.656493055561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13">
        <v>11500</v>
      </c>
      <c r="E2637" s="13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 t="shared" si="246"/>
        <v>1</v>
      </c>
      <c r="P2637" s="10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42037.950937500005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13">
        <v>1000</v>
      </c>
      <c r="E2638" s="13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 t="shared" si="246"/>
        <v>1.873</v>
      </c>
      <c r="P2638" s="10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42636.614745370374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13">
        <v>500</v>
      </c>
      <c r="E2639" s="13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 t="shared" si="246"/>
        <v>1.6619999999999999</v>
      </c>
      <c r="P2639" s="10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42639.549479166672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13">
        <v>347</v>
      </c>
      <c r="E2640" s="13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 t="shared" si="246"/>
        <v>1.0172910662824208</v>
      </c>
      <c r="P2640" s="1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41989.913136574076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13">
        <v>300</v>
      </c>
      <c r="E2641" s="13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 t="shared" si="246"/>
        <v>1.64</v>
      </c>
      <c r="P2641" s="10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42024.86513888889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13">
        <v>3000</v>
      </c>
      <c r="E2642" s="13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 t="shared" si="246"/>
        <v>1.0566666666666666</v>
      </c>
      <c r="P2642" s="10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42103.160578703704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13">
        <v>1500</v>
      </c>
      <c r="E2643" s="1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 t="shared" si="246"/>
        <v>0.01</v>
      </c>
      <c r="P2643" s="10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41880.827118055553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13">
        <v>500000</v>
      </c>
      <c r="E2644" s="13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 t="shared" si="246"/>
        <v>0</v>
      </c>
      <c r="P2644" s="10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42536.246620370366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13">
        <v>1000000</v>
      </c>
      <c r="E2645" s="13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 t="shared" si="246"/>
        <v>0.33559730999999998</v>
      </c>
      <c r="P2645" s="10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42689.582349537035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13">
        <v>100000</v>
      </c>
      <c r="E2646" s="13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 t="shared" si="246"/>
        <v>2.053E-2</v>
      </c>
      <c r="P2646" s="10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42774.792071759264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13">
        <v>20000</v>
      </c>
      <c r="E2647" s="13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 t="shared" si="246"/>
        <v>0.105</v>
      </c>
      <c r="P2647" s="10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41921.842627314814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13">
        <v>500000</v>
      </c>
      <c r="E2648" s="13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 t="shared" si="246"/>
        <v>8.4172839999999999E-2</v>
      </c>
      <c r="P2648" s="10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42226.313298611116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13">
        <v>2500</v>
      </c>
      <c r="E2649" s="13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 t="shared" si="246"/>
        <v>1.44E-2</v>
      </c>
      <c r="P2649" s="10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42200.261793981481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13">
        <v>12000</v>
      </c>
      <c r="E2650" s="13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 t="shared" si="246"/>
        <v>8.8333333333333337E-3</v>
      </c>
      <c r="P2650" s="1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42408.714814814812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13">
        <v>125000</v>
      </c>
      <c r="E2651" s="13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246"/>
        <v>9.9200000000000004E-4</v>
      </c>
      <c r="P2651" s="10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42341.99700231482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13">
        <v>60000</v>
      </c>
      <c r="E2652" s="13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 t="shared" si="246"/>
        <v>5.966666666666667E-3</v>
      </c>
      <c r="P2652" s="10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42695.624340277776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13">
        <v>280000</v>
      </c>
      <c r="E2653" s="1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 t="shared" si="246"/>
        <v>1.8689285714285714E-2</v>
      </c>
      <c r="P2653" s="10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42327.805659722217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13">
        <v>100000</v>
      </c>
      <c r="E2654" s="13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 t="shared" si="246"/>
        <v>8.8500000000000002E-3</v>
      </c>
      <c r="P2654" s="10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41953.158854166672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13">
        <v>51000</v>
      </c>
      <c r="E2655" s="13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 t="shared" si="246"/>
        <v>0.1152156862745098</v>
      </c>
      <c r="P2655" s="10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41771.651932870373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13">
        <v>100000</v>
      </c>
      <c r="E2656" s="13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246"/>
        <v>5.1000000000000004E-4</v>
      </c>
      <c r="P2656" s="10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42055.600995370376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13">
        <v>15000</v>
      </c>
      <c r="E2657" s="13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 t="shared" si="246"/>
        <v>0.21033333333333334</v>
      </c>
      <c r="P2657" s="10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42381.866284722222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13">
        <v>150000</v>
      </c>
      <c r="E2658" s="13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 t="shared" si="246"/>
        <v>0.11436666666666667</v>
      </c>
      <c r="P2658" s="10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42767.688518518517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13">
        <v>30000</v>
      </c>
      <c r="E2659" s="13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 t="shared" si="246"/>
        <v>0.18737933333333334</v>
      </c>
      <c r="P2659" s="10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42551.928854166668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13">
        <v>98000</v>
      </c>
      <c r="E2660" s="13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 t="shared" si="246"/>
        <v>9.2857142857142856E-4</v>
      </c>
      <c r="P2660" s="1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42551.884189814817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13">
        <v>49000</v>
      </c>
      <c r="E2661" s="13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 t="shared" si="246"/>
        <v>2.720408163265306E-2</v>
      </c>
      <c r="P2661" s="10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42082.069560185191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13">
        <v>20000</v>
      </c>
      <c r="E2662" s="13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 t="shared" si="246"/>
        <v>9.5E-4</v>
      </c>
      <c r="P2662" s="10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42272.713171296295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13">
        <v>5000</v>
      </c>
      <c r="E2663" s="1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 t="shared" si="246"/>
        <v>1.0289999999999999</v>
      </c>
      <c r="P2663" s="10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41542.958449074074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13">
        <v>20000</v>
      </c>
      <c r="E2664" s="13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 t="shared" si="246"/>
        <v>1.0680000000000001</v>
      </c>
      <c r="P2664" s="10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42207.746678240743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13">
        <v>20000</v>
      </c>
      <c r="E2665" s="13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 t="shared" si="246"/>
        <v>1.0459624999999999</v>
      </c>
      <c r="P2665" s="10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42222.622766203705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13">
        <v>17500</v>
      </c>
      <c r="E2666" s="13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 t="shared" si="246"/>
        <v>1.0342857142857143</v>
      </c>
      <c r="P2666" s="10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42313.02542824074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13">
        <v>3500</v>
      </c>
      <c r="E2667" s="13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 t="shared" si="246"/>
        <v>1.2314285714285715</v>
      </c>
      <c r="P2667" s="10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42083.895532407405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13">
        <v>10000</v>
      </c>
      <c r="E2668" s="13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 t="shared" si="246"/>
        <v>1.592951</v>
      </c>
      <c r="P2668" s="10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42235.764340277776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13">
        <v>1500</v>
      </c>
      <c r="E2669" s="13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 t="shared" si="246"/>
        <v>1.1066666666666667</v>
      </c>
      <c r="P2669" s="10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42380.926111111112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13">
        <v>1000</v>
      </c>
      <c r="E2670" s="13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 t="shared" si="246"/>
        <v>1.7070000000000001</v>
      </c>
      <c r="P2670" s="1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42275.588715277772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13">
        <v>800</v>
      </c>
      <c r="E2671" s="13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 t="shared" si="246"/>
        <v>1.25125</v>
      </c>
      <c r="P2671" s="10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42319.035833333335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13">
        <v>38888</v>
      </c>
      <c r="E2672" s="13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 t="shared" si="246"/>
        <v>6.4158609339642042E-2</v>
      </c>
      <c r="P2672" s="10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41821.020601851851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13">
        <v>25000</v>
      </c>
      <c r="E2673" s="1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 t="shared" si="246"/>
        <v>0.11344</v>
      </c>
      <c r="P2673" s="10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41962.749027777783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13">
        <v>10000</v>
      </c>
      <c r="E2674" s="13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 t="shared" si="246"/>
        <v>0.33189999999999997</v>
      </c>
      <c r="P2674" s="10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42344.884143518517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13">
        <v>40000</v>
      </c>
      <c r="E2675" s="13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 t="shared" si="246"/>
        <v>0.27579999999999999</v>
      </c>
      <c r="P2675" s="10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41912.541655092595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13">
        <v>35000</v>
      </c>
      <c r="E2676" s="13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 t="shared" si="246"/>
        <v>0.62839999999999996</v>
      </c>
      <c r="P2676" s="10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42529.632754629631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13">
        <v>25000</v>
      </c>
      <c r="E2677" s="13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 t="shared" si="246"/>
        <v>7.5880000000000003E-2</v>
      </c>
      <c r="P2677" s="10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41923.857511574075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13">
        <v>2100</v>
      </c>
      <c r="E2678" s="13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 t="shared" si="246"/>
        <v>0.50380952380952382</v>
      </c>
      <c r="P2678" s="10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42482.624699074076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13">
        <v>19500</v>
      </c>
      <c r="E2679" s="13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 t="shared" si="246"/>
        <v>0.17512820512820512</v>
      </c>
      <c r="P2679" s="10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41793.029432870368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13">
        <v>8000000</v>
      </c>
      <c r="E2680" s="13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 t="shared" si="246"/>
        <v>1.3750000000000001E-4</v>
      </c>
      <c r="P2680" s="1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42241.798206018517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13">
        <v>40000</v>
      </c>
      <c r="E2681" s="13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 t="shared" si="246"/>
        <v>3.3E-3</v>
      </c>
      <c r="P2681" s="10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42033.001087962963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13">
        <v>32000</v>
      </c>
      <c r="E2682" s="13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 t="shared" si="246"/>
        <v>8.6250000000000007E-3</v>
      </c>
      <c r="P2682" s="10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42436.211701388893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13">
        <v>8000</v>
      </c>
      <c r="E2683" s="1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 t="shared" si="246"/>
        <v>6.875E-3</v>
      </c>
      <c r="P2683" s="10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41805.895254629628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13">
        <v>6000</v>
      </c>
      <c r="E2684" s="13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 t="shared" si="246"/>
        <v>0.28299999999999997</v>
      </c>
      <c r="P2684" s="10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41932.871990740743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13">
        <v>15000</v>
      </c>
      <c r="E2685" s="13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 t="shared" si="246"/>
        <v>2.3999999999999998E-3</v>
      </c>
      <c r="P2685" s="10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42034.75509259259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13">
        <v>70000</v>
      </c>
      <c r="E2686" s="13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 t="shared" si="246"/>
        <v>1.1428571428571429E-2</v>
      </c>
      <c r="P2686" s="10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41820.914641203701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13">
        <v>50000</v>
      </c>
      <c r="E2687" s="13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 t="shared" si="246"/>
        <v>2.0000000000000001E-4</v>
      </c>
      <c r="P2687" s="10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42061.69594907407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13">
        <v>30000</v>
      </c>
      <c r="E2688" s="13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 t="shared" si="246"/>
        <v>0</v>
      </c>
      <c r="P2688" s="10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41892.974803240737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13">
        <v>15000</v>
      </c>
      <c r="E2689" s="13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 t="shared" si="246"/>
        <v>0</v>
      </c>
      <c r="P2689" s="10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42154.64025462963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13">
        <v>50000</v>
      </c>
      <c r="E2690" s="13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 t="shared" si="246"/>
        <v>1.48E-3</v>
      </c>
      <c r="P2690" s="1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42028.118865740747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13">
        <v>35000</v>
      </c>
      <c r="E2691" s="13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 t="shared" ref="O2691:O2754" si="252">E2691/D2691</f>
        <v>2.8571428571428571E-5</v>
      </c>
      <c r="P2691" s="10">
        <f t="shared" ref="P2691:P2754" si="253">E2691/L2691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(((J2691/60)/60)/24)+DATE(1970,1,1)</f>
        <v>42551.961689814809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13">
        <v>80000</v>
      </c>
      <c r="E2692" s="13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 t="shared" si="252"/>
        <v>0.107325</v>
      </c>
      <c r="P2692" s="10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42113.105046296296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13">
        <v>65000</v>
      </c>
      <c r="E2693" s="1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 t="shared" si="252"/>
        <v>5.3846153846153844E-4</v>
      </c>
      <c r="P2693" s="10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42089.724039351851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13">
        <v>3500</v>
      </c>
      <c r="E2694" s="13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 t="shared" si="252"/>
        <v>7.1428571428571426E-3</v>
      </c>
      <c r="P2694" s="10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42058.334027777775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13">
        <v>5000</v>
      </c>
      <c r="E2695" s="13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 t="shared" si="252"/>
        <v>8.0000000000000002E-3</v>
      </c>
      <c r="P2695" s="10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41834.138495370367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13">
        <v>30000</v>
      </c>
      <c r="E2696" s="13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 t="shared" si="252"/>
        <v>3.3333333333333335E-5</v>
      </c>
      <c r="P2696" s="10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41878.140497685185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13">
        <v>15000</v>
      </c>
      <c r="E2697" s="13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 t="shared" si="252"/>
        <v>4.7333333333333333E-3</v>
      </c>
      <c r="P2697" s="10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42048.181921296295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13">
        <v>60000</v>
      </c>
      <c r="E2698" s="13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 t="shared" si="252"/>
        <v>5.6500000000000002E-2</v>
      </c>
      <c r="P2698" s="10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41964.844444444447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13">
        <v>23000</v>
      </c>
      <c r="E2699" s="13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 t="shared" si="252"/>
        <v>0.26352173913043481</v>
      </c>
      <c r="P2699" s="10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42187.940081018518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13">
        <v>8000</v>
      </c>
      <c r="E2700" s="13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 t="shared" si="252"/>
        <v>3.2512500000000002E-3</v>
      </c>
      <c r="P2700" s="1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41787.898240740738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13">
        <v>2</v>
      </c>
      <c r="E2701" s="13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 t="shared" si="252"/>
        <v>0</v>
      </c>
      <c r="P2701" s="10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41829.896562499998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13">
        <v>9999</v>
      </c>
      <c r="E2702" s="13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 t="shared" si="252"/>
        <v>7.0007000700070005E-3</v>
      </c>
      <c r="P2702" s="10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41870.87467592593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13">
        <v>3400</v>
      </c>
      <c r="E2703" s="1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 t="shared" si="252"/>
        <v>0.46176470588235297</v>
      </c>
      <c r="P2703" s="10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42801.774699074071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13">
        <v>10000</v>
      </c>
      <c r="E2704" s="13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 t="shared" si="252"/>
        <v>0.34410000000000002</v>
      </c>
      <c r="P2704" s="10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42800.801817129628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13">
        <v>40000</v>
      </c>
      <c r="E2705" s="13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 t="shared" si="252"/>
        <v>1.0375000000000001</v>
      </c>
      <c r="P2705" s="10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42756.690162037034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13">
        <v>19000</v>
      </c>
      <c r="E2706" s="13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 t="shared" si="252"/>
        <v>6.0263157894736845E-2</v>
      </c>
      <c r="P2706" s="10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42787.862430555557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13">
        <v>16500</v>
      </c>
      <c r="E2707" s="13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 t="shared" si="252"/>
        <v>0.10539393939393939</v>
      </c>
      <c r="P2707" s="10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42773.916180555556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13">
        <v>35000</v>
      </c>
      <c r="E2708" s="13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 t="shared" si="252"/>
        <v>1.1229714285714285</v>
      </c>
      <c r="P2708" s="10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41899.294942129629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13">
        <v>8000</v>
      </c>
      <c r="E2709" s="13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 t="shared" si="252"/>
        <v>3.50844625</v>
      </c>
      <c r="P2709" s="10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41391.782905092594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13">
        <v>20000</v>
      </c>
      <c r="E2710" s="13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 t="shared" si="252"/>
        <v>2.3321535</v>
      </c>
      <c r="P2710" s="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42512.698217592595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13">
        <v>50000</v>
      </c>
      <c r="E2711" s="13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 t="shared" si="252"/>
        <v>1.01606</v>
      </c>
      <c r="P2711" s="10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42612.149780092594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13">
        <v>60000</v>
      </c>
      <c r="E2712" s="13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 t="shared" si="252"/>
        <v>1.5390035000000002</v>
      </c>
      <c r="P2712" s="10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41828.229490740741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13">
        <v>3910</v>
      </c>
      <c r="E2713" s="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 t="shared" si="252"/>
        <v>1.007161125319693</v>
      </c>
      <c r="P2713" s="10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41780.745254629634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13">
        <v>5500</v>
      </c>
      <c r="E2714" s="13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 t="shared" si="252"/>
        <v>1.3138181818181818</v>
      </c>
      <c r="P2714" s="10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41432.062037037038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13">
        <v>150000</v>
      </c>
      <c r="E2715" s="13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 t="shared" si="252"/>
        <v>1.0224133333333334</v>
      </c>
      <c r="P2715" s="10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42322.653749999998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13">
        <v>25000</v>
      </c>
      <c r="E2716" s="13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 t="shared" si="252"/>
        <v>1.1635599999999999</v>
      </c>
      <c r="P2716" s="10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42629.655046296291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13">
        <v>12000</v>
      </c>
      <c r="E2717" s="13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 t="shared" si="252"/>
        <v>2.6462241666666664</v>
      </c>
      <c r="P2717" s="10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42387.398472222223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13">
        <v>10000</v>
      </c>
      <c r="E2718" s="13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 t="shared" si="252"/>
        <v>1.1998010000000001</v>
      </c>
      <c r="P2718" s="10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42255.333252314813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13">
        <v>25000</v>
      </c>
      <c r="E2719" s="13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 t="shared" si="252"/>
        <v>1.2010400000000001</v>
      </c>
      <c r="P2719" s="10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41934.914918981485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13">
        <v>18000</v>
      </c>
      <c r="E2720" s="13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 t="shared" si="252"/>
        <v>1.0358333333333334</v>
      </c>
      <c r="P2720" s="1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42465.596585648149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13">
        <v>6000</v>
      </c>
      <c r="E2721" s="13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 t="shared" si="252"/>
        <v>1.0883333333333334</v>
      </c>
      <c r="P2721" s="10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42418.031180555554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13">
        <v>25000</v>
      </c>
      <c r="E2722" s="13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 t="shared" si="252"/>
        <v>1.1812400000000001</v>
      </c>
      <c r="P2722" s="10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42655.465891203698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13">
        <v>750</v>
      </c>
      <c r="E2723" s="1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 t="shared" si="252"/>
        <v>14.62</v>
      </c>
      <c r="P2723" s="10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41493.543958333335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13">
        <v>5000</v>
      </c>
      <c r="E2724" s="13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 t="shared" si="252"/>
        <v>2.5253999999999999</v>
      </c>
      <c r="P2724" s="10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42704.857094907406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13">
        <v>12000</v>
      </c>
      <c r="E2725" s="13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 t="shared" si="252"/>
        <v>1.4005000000000001</v>
      </c>
      <c r="P2725" s="10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41944.83898148148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13">
        <v>2468</v>
      </c>
      <c r="E2726" s="13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 t="shared" si="252"/>
        <v>2.9687520259319289</v>
      </c>
      <c r="P2726" s="10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42199.32707175926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13">
        <v>40000</v>
      </c>
      <c r="E2727" s="13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 t="shared" si="252"/>
        <v>1.445425</v>
      </c>
      <c r="P2727" s="10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42745.744618055556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13">
        <v>100000</v>
      </c>
      <c r="E2728" s="13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 t="shared" si="252"/>
        <v>1.05745</v>
      </c>
      <c r="P2728" s="10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42452.579988425925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13">
        <v>10000</v>
      </c>
      <c r="E2729" s="13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 t="shared" si="252"/>
        <v>4.9321000000000002</v>
      </c>
      <c r="P2729" s="10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42198.676655092597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13">
        <v>15000</v>
      </c>
      <c r="E2730" s="13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 t="shared" si="252"/>
        <v>2.0182666666666669</v>
      </c>
      <c r="P2730" s="1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42333.59993055556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13">
        <v>7500</v>
      </c>
      <c r="E2731" s="13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 t="shared" si="252"/>
        <v>1.0444</v>
      </c>
      <c r="P2731" s="10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42095.240706018521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13">
        <v>27000</v>
      </c>
      <c r="E2732" s="13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 t="shared" si="252"/>
        <v>1.7029262962962963</v>
      </c>
      <c r="P2732" s="10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41351.541377314818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13">
        <v>30000</v>
      </c>
      <c r="E2733" s="1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 t="shared" si="252"/>
        <v>1.0430333333333333</v>
      </c>
      <c r="P2733" s="10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41872.525717592594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13">
        <v>12000</v>
      </c>
      <c r="E2734" s="13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 t="shared" si="252"/>
        <v>1.1825000000000001</v>
      </c>
      <c r="P2734" s="10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41389.808194444442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13">
        <v>50000</v>
      </c>
      <c r="E2735" s="13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 t="shared" si="252"/>
        <v>1.07538</v>
      </c>
      <c r="P2735" s="10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42044.272847222222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13">
        <v>1</v>
      </c>
      <c r="E2736" s="13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 t="shared" si="252"/>
        <v>22603</v>
      </c>
      <c r="P2736" s="10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42626.668888888889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13">
        <v>750</v>
      </c>
      <c r="E2737" s="13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 t="shared" si="252"/>
        <v>9.7813466666666677</v>
      </c>
      <c r="P2737" s="10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41316.120949074073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13">
        <v>8000</v>
      </c>
      <c r="E2738" s="13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 t="shared" si="252"/>
        <v>1.2290000000000001</v>
      </c>
      <c r="P2738" s="10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41722.666354166664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13">
        <v>30000</v>
      </c>
      <c r="E2739" s="13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 t="shared" si="252"/>
        <v>2.4606080000000001</v>
      </c>
      <c r="P2739" s="10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41611.917673611111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13">
        <v>5000</v>
      </c>
      <c r="E2740" s="13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 t="shared" si="252"/>
        <v>1.4794</v>
      </c>
      <c r="P2740" s="1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42620.143564814818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13">
        <v>1100</v>
      </c>
      <c r="E2741" s="13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 t="shared" si="252"/>
        <v>3.8409090909090908</v>
      </c>
      <c r="P2741" s="10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41719.887928240743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13">
        <v>300</v>
      </c>
      <c r="E2742" s="13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 t="shared" si="252"/>
        <v>1.0333333333333334</v>
      </c>
      <c r="P2742" s="10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42045.031851851847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13">
        <v>8000</v>
      </c>
      <c r="E2743" s="1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 t="shared" si="252"/>
        <v>4.3750000000000004E-3</v>
      </c>
      <c r="P2743" s="10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41911.657430555555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13">
        <v>2500</v>
      </c>
      <c r="E2744" s="13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 t="shared" si="252"/>
        <v>0.29239999999999999</v>
      </c>
      <c r="P2744" s="10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41030.719756944447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13">
        <v>5999</v>
      </c>
      <c r="E2745" s="13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 t="shared" si="252"/>
        <v>0</v>
      </c>
      <c r="P2745" s="10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42632.328784722224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13">
        <v>16000</v>
      </c>
      <c r="E2746" s="13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 t="shared" si="252"/>
        <v>5.2187499999999998E-2</v>
      </c>
      <c r="P2746" s="10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40938.062476851854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13">
        <v>8000</v>
      </c>
      <c r="E2747" s="13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 t="shared" si="252"/>
        <v>0.21887499999999999</v>
      </c>
      <c r="P2747" s="10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41044.988055555557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13">
        <v>3000</v>
      </c>
      <c r="E2748" s="13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 t="shared" si="252"/>
        <v>0.26700000000000002</v>
      </c>
      <c r="P2748" s="10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41850.781377314815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13">
        <v>500</v>
      </c>
      <c r="E2749" s="13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 t="shared" si="252"/>
        <v>0.28000000000000003</v>
      </c>
      <c r="P2749" s="10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41044.64811342593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13">
        <v>5000</v>
      </c>
      <c r="E2750" s="13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 t="shared" si="252"/>
        <v>1.06E-2</v>
      </c>
      <c r="P2750" s="1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42585.7106712963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13">
        <v>10000</v>
      </c>
      <c r="E2751" s="13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 t="shared" si="252"/>
        <v>1.0999999999999999E-2</v>
      </c>
      <c r="P2751" s="10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42068.799039351856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13">
        <v>1999</v>
      </c>
      <c r="E2752" s="13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 t="shared" si="252"/>
        <v>0</v>
      </c>
      <c r="P2752" s="10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41078.899826388886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13">
        <v>3274</v>
      </c>
      <c r="E2753" s="1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 t="shared" si="252"/>
        <v>0</v>
      </c>
      <c r="P2753" s="10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41747.887060185189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13">
        <v>4800</v>
      </c>
      <c r="E2754" s="13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 t="shared" si="252"/>
        <v>0.11458333333333333</v>
      </c>
      <c r="P2754" s="10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40855.765092592592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13">
        <v>2000</v>
      </c>
      <c r="E2755" s="13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 t="shared" ref="O2755:O2818" si="258">E2755/D2755</f>
        <v>0.19</v>
      </c>
      <c r="P2755" s="10">
        <f t="shared" ref="P2755:P2818" si="259">E2755/L2755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(((J2755/60)/60)/24)+DATE(1970,1,1)</f>
        <v>41117.900729166664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13">
        <v>10000</v>
      </c>
      <c r="E2756" s="13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 t="shared" si="258"/>
        <v>0</v>
      </c>
      <c r="P2756" s="10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41863.636006944449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13">
        <v>500</v>
      </c>
      <c r="E2757" s="13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 t="shared" si="258"/>
        <v>0.52</v>
      </c>
      <c r="P2757" s="10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42072.790821759263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13">
        <v>10000</v>
      </c>
      <c r="E2758" s="13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 t="shared" si="258"/>
        <v>0.1048</v>
      </c>
      <c r="P2758" s="10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41620.90047453704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13">
        <v>1500</v>
      </c>
      <c r="E2759" s="13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 t="shared" si="258"/>
        <v>6.6666666666666671E-3</v>
      </c>
      <c r="P2759" s="10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42573.65662037037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13">
        <v>2000</v>
      </c>
      <c r="E2760" s="13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 t="shared" si="258"/>
        <v>0.11700000000000001</v>
      </c>
      <c r="P2760" s="1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42639.441932870366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13">
        <v>1000</v>
      </c>
      <c r="E2761" s="13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 t="shared" si="258"/>
        <v>0.105</v>
      </c>
      <c r="P2761" s="10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42524.36650462963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13">
        <v>5000</v>
      </c>
      <c r="E2762" s="13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 t="shared" si="258"/>
        <v>0</v>
      </c>
      <c r="P2762" s="10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41415.461319444446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13">
        <v>5000</v>
      </c>
      <c r="E2763" s="1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 t="shared" si="258"/>
        <v>7.1999999999999998E-3</v>
      </c>
      <c r="P2763" s="10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41247.063576388886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13">
        <v>3250</v>
      </c>
      <c r="E2764" s="13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 t="shared" si="258"/>
        <v>7.6923076923076927E-3</v>
      </c>
      <c r="P2764" s="10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40927.036979166667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13">
        <v>39400</v>
      </c>
      <c r="E2765" s="13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 t="shared" si="258"/>
        <v>2.2842639593908631E-3</v>
      </c>
      <c r="P2765" s="10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41373.579675925925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13">
        <v>4000</v>
      </c>
      <c r="E2766" s="13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 t="shared" si="258"/>
        <v>1.125E-2</v>
      </c>
      <c r="P2766" s="10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41030.292025462964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13">
        <v>4000</v>
      </c>
      <c r="E2767" s="13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 t="shared" si="258"/>
        <v>0</v>
      </c>
      <c r="P2767" s="10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41194.579027777778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13">
        <v>5000</v>
      </c>
      <c r="E2768" s="13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 t="shared" si="258"/>
        <v>0.02</v>
      </c>
      <c r="P2768" s="10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40736.668032407404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13">
        <v>4000</v>
      </c>
      <c r="E2769" s="13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 t="shared" si="258"/>
        <v>8.5000000000000006E-3</v>
      </c>
      <c r="P2769" s="10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42172.958912037036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13">
        <v>7000</v>
      </c>
      <c r="E2770" s="13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 t="shared" si="258"/>
        <v>0.14314285714285716</v>
      </c>
      <c r="P2770" s="1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40967.614849537036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13">
        <v>800</v>
      </c>
      <c r="E2771" s="13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 t="shared" si="258"/>
        <v>2.5000000000000001E-3</v>
      </c>
      <c r="P2771" s="10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41745.826273148145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13">
        <v>20000</v>
      </c>
      <c r="E2772" s="13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 t="shared" si="258"/>
        <v>0.1041125</v>
      </c>
      <c r="P2772" s="10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41686.705208333333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13">
        <v>19980</v>
      </c>
      <c r="E2773" s="1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 t="shared" si="258"/>
        <v>0</v>
      </c>
      <c r="P2773" s="10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41257.531712962962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13">
        <v>8000</v>
      </c>
      <c r="E2774" s="13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 t="shared" si="258"/>
        <v>0</v>
      </c>
      <c r="P2774" s="10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41537.869143518517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13">
        <v>530</v>
      </c>
      <c r="E2775" s="13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 t="shared" si="258"/>
        <v>1.8867924528301887E-3</v>
      </c>
      <c r="P2775" s="10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42474.86482638889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13">
        <v>4000</v>
      </c>
      <c r="E2776" s="13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 t="shared" si="258"/>
        <v>0.14249999999999999</v>
      </c>
      <c r="P2776" s="10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41311.126481481479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13">
        <v>5000</v>
      </c>
      <c r="E2777" s="13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 t="shared" si="258"/>
        <v>0.03</v>
      </c>
      <c r="P2777" s="10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40863.013356481482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13">
        <v>21000</v>
      </c>
      <c r="E2778" s="13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 t="shared" si="258"/>
        <v>7.8809523809523815E-2</v>
      </c>
      <c r="P2778" s="10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42136.297175925924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13">
        <v>3000</v>
      </c>
      <c r="E2779" s="13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 t="shared" si="258"/>
        <v>3.3333333333333335E-3</v>
      </c>
      <c r="P2779" s="10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42172.669027777782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13">
        <v>5500</v>
      </c>
      <c r="E2780" s="13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 t="shared" si="258"/>
        <v>0.25545454545454543</v>
      </c>
      <c r="P2780" s="1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41846.978078703702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13">
        <v>2500</v>
      </c>
      <c r="E2781" s="13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 t="shared" si="258"/>
        <v>2.12E-2</v>
      </c>
      <c r="P2781" s="10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42300.585891203707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13">
        <v>100000</v>
      </c>
      <c r="E2782" s="13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 t="shared" si="258"/>
        <v>0</v>
      </c>
      <c r="P2782" s="10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42774.447777777779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13">
        <v>1250</v>
      </c>
      <c r="E2783" s="1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 t="shared" si="258"/>
        <v>1.0528</v>
      </c>
      <c r="P2783" s="10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42018.94159722222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13">
        <v>1000</v>
      </c>
      <c r="E2784" s="13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 t="shared" si="258"/>
        <v>1.2</v>
      </c>
      <c r="P2784" s="10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42026.924976851849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13">
        <v>1000</v>
      </c>
      <c r="E2785" s="13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 t="shared" si="258"/>
        <v>1.145</v>
      </c>
      <c r="P2785" s="10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42103.535254629634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13">
        <v>6000</v>
      </c>
      <c r="E2786" s="13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 t="shared" si="258"/>
        <v>1.19</v>
      </c>
      <c r="P2786" s="10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41920.787534722222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13">
        <v>5000</v>
      </c>
      <c r="E2787" s="13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 t="shared" si="258"/>
        <v>1.0468</v>
      </c>
      <c r="P2787" s="10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42558.189432870371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13">
        <v>2500</v>
      </c>
      <c r="E2788" s="13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 t="shared" si="258"/>
        <v>1.1783999999999999</v>
      </c>
      <c r="P2788" s="10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41815.569212962961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13">
        <v>1000</v>
      </c>
      <c r="E2789" s="13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 t="shared" si="258"/>
        <v>1.1970000000000001</v>
      </c>
      <c r="P2789" s="10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41808.198518518519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13">
        <v>2000</v>
      </c>
      <c r="E2790" s="13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 t="shared" si="258"/>
        <v>1.0249999999999999</v>
      </c>
      <c r="P2790" s="1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42550.701886574068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13">
        <v>3000</v>
      </c>
      <c r="E2791" s="13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 t="shared" si="258"/>
        <v>1.0116666666666667</v>
      </c>
      <c r="P2791" s="10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42056.013124999998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13">
        <v>3000</v>
      </c>
      <c r="E2792" s="13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 t="shared" si="258"/>
        <v>1.0533333333333332</v>
      </c>
      <c r="P2792" s="10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42016.938692129625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13">
        <v>2000</v>
      </c>
      <c r="E2793" s="1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 t="shared" si="258"/>
        <v>1.0249999999999999</v>
      </c>
      <c r="P2793" s="10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42591.899988425925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13">
        <v>2000</v>
      </c>
      <c r="E2794" s="13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 t="shared" si="258"/>
        <v>1.0760000000000001</v>
      </c>
      <c r="P2794" s="10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42183.231006944443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13">
        <v>10000</v>
      </c>
      <c r="E2795" s="13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 t="shared" si="258"/>
        <v>1.105675</v>
      </c>
      <c r="P2795" s="10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42176.419039351851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13">
        <v>50</v>
      </c>
      <c r="E2796" s="13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 t="shared" si="258"/>
        <v>1.5</v>
      </c>
      <c r="P2796" s="10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42416.691655092596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13">
        <v>700</v>
      </c>
      <c r="E2797" s="13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 t="shared" si="258"/>
        <v>1.0428571428571429</v>
      </c>
      <c r="P2797" s="10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41780.525937500002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13">
        <v>800</v>
      </c>
      <c r="E2798" s="13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 t="shared" si="258"/>
        <v>1.155</v>
      </c>
      <c r="P2798" s="10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41795.528101851851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13">
        <v>8000</v>
      </c>
      <c r="E2799" s="13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 t="shared" si="258"/>
        <v>1.02645125</v>
      </c>
      <c r="P2799" s="10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41798.94027777778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13">
        <v>5000</v>
      </c>
      <c r="E2800" s="13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 t="shared" si="258"/>
        <v>1.014</v>
      </c>
      <c r="P2800" s="1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42201.675011574072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13">
        <v>5000</v>
      </c>
      <c r="E2801" s="13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 t="shared" si="258"/>
        <v>1.1663479999999999</v>
      </c>
      <c r="P2801" s="10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42507.264699074076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13">
        <v>1000</v>
      </c>
      <c r="E2802" s="13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 t="shared" si="258"/>
        <v>1.33</v>
      </c>
      <c r="P2802" s="10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41948.552847222221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13">
        <v>500</v>
      </c>
      <c r="E2803" s="1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 t="shared" si="258"/>
        <v>1.3320000000000001</v>
      </c>
      <c r="P2803" s="10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41900.243159722224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13">
        <v>3000</v>
      </c>
      <c r="E2804" s="13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 t="shared" si="258"/>
        <v>1.0183333333333333</v>
      </c>
      <c r="P2804" s="10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42192.64707175926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13">
        <v>10000</v>
      </c>
      <c r="E2805" s="13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 t="shared" si="258"/>
        <v>1.2795000000000001</v>
      </c>
      <c r="P2805" s="10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42158.065694444449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13">
        <v>1000</v>
      </c>
      <c r="E2806" s="13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 t="shared" si="258"/>
        <v>1.1499999999999999</v>
      </c>
      <c r="P2806" s="10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41881.453587962962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13">
        <v>400</v>
      </c>
      <c r="E2807" s="13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 t="shared" si="258"/>
        <v>1.1000000000000001</v>
      </c>
      <c r="P2807" s="10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42213.505474537036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13">
        <v>3000</v>
      </c>
      <c r="E2808" s="13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 t="shared" si="258"/>
        <v>1.121</v>
      </c>
      <c r="P2808" s="10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42185.267245370371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13">
        <v>5000</v>
      </c>
      <c r="E2809" s="13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 t="shared" si="258"/>
        <v>1.26</v>
      </c>
      <c r="P2809" s="10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42154.873124999998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13">
        <v>4500</v>
      </c>
      <c r="E2810" s="13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 t="shared" si="258"/>
        <v>1.0024444444444445</v>
      </c>
      <c r="P2810" s="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42208.84646990741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13">
        <v>2500</v>
      </c>
      <c r="E2811" s="13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 t="shared" si="258"/>
        <v>1.024</v>
      </c>
      <c r="P2811" s="10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42451.496817129635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13">
        <v>2500</v>
      </c>
      <c r="E2812" s="13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 t="shared" si="258"/>
        <v>1.0820000000000001</v>
      </c>
      <c r="P2812" s="10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41759.13962962963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13">
        <v>10000</v>
      </c>
      <c r="E2813" s="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 t="shared" si="258"/>
        <v>1.0026999999999999</v>
      </c>
      <c r="P2813" s="10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42028.496562500004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13">
        <v>5000</v>
      </c>
      <c r="E2814" s="13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 t="shared" si="258"/>
        <v>1.133</v>
      </c>
      <c r="P2814" s="10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42054.74418981481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13">
        <v>2800</v>
      </c>
      <c r="E2815" s="13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 t="shared" si="258"/>
        <v>1.2757571428571428</v>
      </c>
      <c r="P2815" s="10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42693.742604166662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13">
        <v>1500</v>
      </c>
      <c r="E2816" s="13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 t="shared" si="258"/>
        <v>1.0773333333333333</v>
      </c>
      <c r="P2816" s="10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42103.399479166663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13">
        <v>250</v>
      </c>
      <c r="E2817" s="13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 t="shared" si="258"/>
        <v>2.42</v>
      </c>
      <c r="P2817" s="10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42559.776724537034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13">
        <v>3000</v>
      </c>
      <c r="E2818" s="13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 t="shared" si="258"/>
        <v>1.4156666666666666</v>
      </c>
      <c r="P2818" s="10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42188.467499999999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13">
        <v>600</v>
      </c>
      <c r="E2819" s="13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 t="shared" ref="O2819:O2882" si="264">E2819/D2819</f>
        <v>1.3</v>
      </c>
      <c r="P2819" s="10">
        <f t="shared" ref="P2819:P2882" si="265">E2819/L2819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2">
        <f t="shared" ref="S2819:S2882" si="268">(((J2819/60)/60)/24)+DATE(1970,1,1)</f>
        <v>42023.634976851856</v>
      </c>
      <c r="T2819" s="12">
        <f t="shared" ref="T2819:T2882" si="269">(((J2819/60)/60)/24)+DATE(1970,1,1)</f>
        <v>42023.634976851856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13">
        <v>10000</v>
      </c>
      <c r="E2820" s="13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 t="shared" si="264"/>
        <v>1.0603</v>
      </c>
      <c r="P2820" s="1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42250.598217592589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13">
        <v>5000</v>
      </c>
      <c r="E2821" s="13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 t="shared" si="264"/>
        <v>1.048</v>
      </c>
      <c r="P2821" s="10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42139.525567129633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13">
        <v>200</v>
      </c>
      <c r="E2822" s="13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 t="shared" si="264"/>
        <v>1.36</v>
      </c>
      <c r="P2822" s="10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42401.610983796301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13">
        <v>1000</v>
      </c>
      <c r="E2823" s="1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 t="shared" si="264"/>
        <v>1</v>
      </c>
      <c r="P2823" s="10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41875.922858796301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13">
        <v>6000</v>
      </c>
      <c r="E2824" s="13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 t="shared" si="264"/>
        <v>1</v>
      </c>
      <c r="P2824" s="10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42060.683935185181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13">
        <v>100</v>
      </c>
      <c r="E2825" s="13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 t="shared" si="264"/>
        <v>1.24</v>
      </c>
      <c r="P2825" s="10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42067.011643518519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13">
        <v>650</v>
      </c>
      <c r="E2826" s="13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 t="shared" si="264"/>
        <v>1.1692307692307693</v>
      </c>
      <c r="P2826" s="10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42136.270787037036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13">
        <v>3000</v>
      </c>
      <c r="E2827" s="13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 t="shared" si="264"/>
        <v>1.0333333333333334</v>
      </c>
      <c r="P2827" s="10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42312.792662037042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13">
        <v>2000</v>
      </c>
      <c r="E2828" s="13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 t="shared" si="264"/>
        <v>1.0774999999999999</v>
      </c>
      <c r="P2828" s="10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42171.034861111111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13">
        <v>2000</v>
      </c>
      <c r="E2829" s="13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 t="shared" si="264"/>
        <v>1.2024999999999999</v>
      </c>
      <c r="P2829" s="10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42494.683634259258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13">
        <v>9500</v>
      </c>
      <c r="E2830" s="13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 t="shared" si="264"/>
        <v>1.0037894736842106</v>
      </c>
      <c r="P2830" s="1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42254.264687499999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13">
        <v>2500</v>
      </c>
      <c r="E2831" s="13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 t="shared" si="264"/>
        <v>1.0651999999999999</v>
      </c>
      <c r="P2831" s="10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42495.434236111112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13">
        <v>3000</v>
      </c>
      <c r="E2832" s="13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 t="shared" si="264"/>
        <v>1</v>
      </c>
      <c r="P2832" s="10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41758.839675925927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13">
        <v>3000</v>
      </c>
      <c r="E2833" s="1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 t="shared" si="264"/>
        <v>1.1066666666666667</v>
      </c>
      <c r="P2833" s="10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42171.824884259258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13">
        <v>2500</v>
      </c>
      <c r="E2834" s="13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 t="shared" si="264"/>
        <v>1.1471959999999999</v>
      </c>
      <c r="P2834" s="10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41938.709421296298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13">
        <v>2700</v>
      </c>
      <c r="E2835" s="13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 t="shared" si="264"/>
        <v>1.0825925925925926</v>
      </c>
      <c r="P2835" s="10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42268.127696759257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13">
        <v>800</v>
      </c>
      <c r="E2836" s="13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 t="shared" si="264"/>
        <v>1.7</v>
      </c>
      <c r="P2836" s="10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42019.959837962961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13">
        <v>1000</v>
      </c>
      <c r="E2837" s="13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 t="shared" si="264"/>
        <v>1.8709899999999999</v>
      </c>
      <c r="P2837" s="10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42313.703900462962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13">
        <v>450</v>
      </c>
      <c r="E2838" s="13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 t="shared" si="264"/>
        <v>1.0777777777777777</v>
      </c>
      <c r="P2838" s="10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42746.261782407411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13">
        <v>850</v>
      </c>
      <c r="E2839" s="13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 t="shared" si="264"/>
        <v>1</v>
      </c>
      <c r="P2839" s="10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42307.908379629633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13">
        <v>2000</v>
      </c>
      <c r="E2840" s="13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 t="shared" si="264"/>
        <v>1.2024999999999999</v>
      </c>
      <c r="P2840" s="1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41842.607592592591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13">
        <v>3500</v>
      </c>
      <c r="E2841" s="13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 t="shared" si="264"/>
        <v>1.1142857142857143</v>
      </c>
      <c r="P2841" s="10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41853.240208333329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13">
        <v>2500</v>
      </c>
      <c r="E2842" s="13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 t="shared" si="264"/>
        <v>1.04</v>
      </c>
      <c r="P2842" s="10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42060.035636574074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13">
        <v>1000</v>
      </c>
      <c r="E2843" s="1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 t="shared" si="264"/>
        <v>0.01</v>
      </c>
      <c r="P2843" s="10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42291.739548611105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13">
        <v>1500</v>
      </c>
      <c r="E2844" s="13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 t="shared" si="264"/>
        <v>0</v>
      </c>
      <c r="P2844" s="10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41784.952488425923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13">
        <v>1200</v>
      </c>
      <c r="E2845" s="13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 t="shared" si="264"/>
        <v>0</v>
      </c>
      <c r="P2845" s="10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42492.737847222219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13">
        <v>550</v>
      </c>
      <c r="E2846" s="13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 t="shared" si="264"/>
        <v>5.4545454545454543E-2</v>
      </c>
      <c r="P2846" s="10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42709.546064814815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13">
        <v>7500</v>
      </c>
      <c r="E2847" s="13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 t="shared" si="264"/>
        <v>0.31546666666666667</v>
      </c>
      <c r="P2847" s="10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42103.016585648147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13">
        <v>8000</v>
      </c>
      <c r="E2848" s="13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 t="shared" si="264"/>
        <v>0</v>
      </c>
      <c r="P2848" s="10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42108.692060185189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13">
        <v>2000</v>
      </c>
      <c r="E2849" s="13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 t="shared" si="264"/>
        <v>0</v>
      </c>
      <c r="P2849" s="10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42453.806307870371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13">
        <v>35000</v>
      </c>
      <c r="E2850" s="13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 t="shared" si="264"/>
        <v>2E-3</v>
      </c>
      <c r="P2850" s="1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42123.648831018523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13">
        <v>500</v>
      </c>
      <c r="E2851" s="13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 t="shared" si="264"/>
        <v>0.01</v>
      </c>
      <c r="P2851" s="10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42453.428240740745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13">
        <v>8000</v>
      </c>
      <c r="E2852" s="13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 t="shared" si="264"/>
        <v>3.8875E-2</v>
      </c>
      <c r="P2852" s="10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41858.007071759261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13">
        <v>4500</v>
      </c>
      <c r="E2853" s="1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 t="shared" si="264"/>
        <v>0</v>
      </c>
      <c r="P2853" s="10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42390.002650462964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13">
        <v>5000</v>
      </c>
      <c r="E2854" s="13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 t="shared" si="264"/>
        <v>1.9E-2</v>
      </c>
      <c r="P2854" s="10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41781.045173611114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13">
        <v>9500</v>
      </c>
      <c r="E2855" s="13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 t="shared" si="264"/>
        <v>0</v>
      </c>
      <c r="P2855" s="10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41836.190937499996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13">
        <v>1000</v>
      </c>
      <c r="E2856" s="13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 t="shared" si="264"/>
        <v>0.41699999999999998</v>
      </c>
      <c r="P2856" s="10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42111.71665509259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13">
        <v>600</v>
      </c>
      <c r="E2857" s="13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 t="shared" si="264"/>
        <v>0.5</v>
      </c>
      <c r="P2857" s="10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42370.007766203707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13">
        <v>3000</v>
      </c>
      <c r="E2858" s="13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 t="shared" si="264"/>
        <v>4.8666666666666664E-2</v>
      </c>
      <c r="P2858" s="10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42165.037581018521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13">
        <v>38000</v>
      </c>
      <c r="E2859" s="13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 t="shared" si="264"/>
        <v>0.19736842105263158</v>
      </c>
      <c r="P2859" s="10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42726.920081018514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13">
        <v>1000</v>
      </c>
      <c r="E2860" s="13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 t="shared" si="264"/>
        <v>0</v>
      </c>
      <c r="P2860" s="1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41954.545081018514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13">
        <v>2000</v>
      </c>
      <c r="E2861" s="13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 t="shared" si="264"/>
        <v>1.7500000000000002E-2</v>
      </c>
      <c r="P2861" s="10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42233.362314814818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13">
        <v>4000</v>
      </c>
      <c r="E2862" s="13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 t="shared" si="264"/>
        <v>6.6500000000000004E-2</v>
      </c>
      <c r="P2862" s="10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42480.800648148142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13">
        <v>250</v>
      </c>
      <c r="E2863" s="1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 t="shared" si="264"/>
        <v>0.32</v>
      </c>
      <c r="P2863" s="10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42257.590833333335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13">
        <v>12700</v>
      </c>
      <c r="E2864" s="13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 t="shared" si="264"/>
        <v>4.3307086614173228E-3</v>
      </c>
      <c r="P2864" s="10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41784.789687500001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13">
        <v>50000</v>
      </c>
      <c r="E2865" s="13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 t="shared" si="264"/>
        <v>4.0000000000000002E-4</v>
      </c>
      <c r="P2865" s="10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41831.675034722226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13">
        <v>2500</v>
      </c>
      <c r="E2866" s="13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 t="shared" si="264"/>
        <v>1.6E-2</v>
      </c>
      <c r="P2866" s="10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42172.613506944443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13">
        <v>2888</v>
      </c>
      <c r="E2867" s="13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 t="shared" si="264"/>
        <v>0</v>
      </c>
      <c r="P2867" s="10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41950.114108796297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13">
        <v>5000</v>
      </c>
      <c r="E2868" s="13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 t="shared" si="264"/>
        <v>8.9999999999999993E-3</v>
      </c>
      <c r="P2868" s="10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42627.955104166671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13">
        <v>2500</v>
      </c>
      <c r="E2869" s="13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 t="shared" si="264"/>
        <v>0.2016</v>
      </c>
      <c r="P2869" s="10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42531.195277777777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13">
        <v>15000</v>
      </c>
      <c r="E2870" s="13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 t="shared" si="264"/>
        <v>0.42011733333333334</v>
      </c>
      <c r="P2870" s="1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42618.827013888891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13">
        <v>20000</v>
      </c>
      <c r="E2871" s="13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 t="shared" si="264"/>
        <v>8.8500000000000002E-3</v>
      </c>
      <c r="P2871" s="10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42540.593530092592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13">
        <v>5000</v>
      </c>
      <c r="E2872" s="13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 t="shared" si="264"/>
        <v>0.15</v>
      </c>
      <c r="P2872" s="10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41746.189409722225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13">
        <v>10000</v>
      </c>
      <c r="E2873" s="1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 t="shared" si="264"/>
        <v>4.6699999999999998E-2</v>
      </c>
      <c r="P2873" s="10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41974.738576388889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13">
        <v>3000</v>
      </c>
      <c r="E2874" s="13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 t="shared" si="264"/>
        <v>0</v>
      </c>
      <c r="P2874" s="10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42115.11618055556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13">
        <v>2500</v>
      </c>
      <c r="E2875" s="13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 t="shared" si="264"/>
        <v>0.38119999999999998</v>
      </c>
      <c r="P2875" s="10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42002.817488425921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13">
        <v>5000</v>
      </c>
      <c r="E2876" s="13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 t="shared" si="264"/>
        <v>5.4199999999999998E-2</v>
      </c>
      <c r="P2876" s="10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42722.84474537037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13">
        <v>20000</v>
      </c>
      <c r="E2877" s="13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 t="shared" si="264"/>
        <v>3.5E-4</v>
      </c>
      <c r="P2877" s="10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42465.128391203703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13">
        <v>150000</v>
      </c>
      <c r="E2878" s="13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 t="shared" si="264"/>
        <v>0</v>
      </c>
      <c r="P2878" s="10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42171.743969907402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13">
        <v>6000</v>
      </c>
      <c r="E2879" s="13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 t="shared" si="264"/>
        <v>0.10833333333333334</v>
      </c>
      <c r="P2879" s="10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42672.955138888887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13">
        <v>3000</v>
      </c>
      <c r="E2880" s="13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 t="shared" si="264"/>
        <v>2.1000000000000001E-2</v>
      </c>
      <c r="P2880" s="1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42128.615682870368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13">
        <v>11200</v>
      </c>
      <c r="E2881" s="13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 t="shared" si="264"/>
        <v>2.5892857142857141E-3</v>
      </c>
      <c r="P2881" s="10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42359.725243055553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13">
        <v>12000</v>
      </c>
      <c r="E2882" s="13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 t="shared" si="264"/>
        <v>0.23333333333333334</v>
      </c>
      <c r="P2882" s="10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42192.905694444446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13">
        <v>5500</v>
      </c>
      <c r="E2883" s="1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 t="shared" ref="O2883:O2946" si="270">E2883/D2883</f>
        <v>0</v>
      </c>
      <c r="P2883" s="10" t="e">
        <f t="shared" ref="P2883:P2946" si="271">E2883/L2883</f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2">
        <f t="shared" ref="S2883:S2946" si="274">(((J2883/60)/60)/24)+DATE(1970,1,1)</f>
        <v>41916.597638888888</v>
      </c>
      <c r="T2883" s="12">
        <f t="shared" ref="T2883:T2946" si="275">(((J2883/60)/60)/24)+DATE(1970,1,1)</f>
        <v>41916.597638888888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13">
        <v>750</v>
      </c>
      <c r="E2884" s="13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 t="shared" si="270"/>
        <v>0.33600000000000002</v>
      </c>
      <c r="P2884" s="10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42461.596273148149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13">
        <v>10000</v>
      </c>
      <c r="E2885" s="13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 t="shared" si="270"/>
        <v>0.1908</v>
      </c>
      <c r="P2885" s="10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42370.90320601852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13">
        <v>45000</v>
      </c>
      <c r="E2886" s="13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 t="shared" si="270"/>
        <v>4.1111111111111114E-3</v>
      </c>
      <c r="P2886" s="10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41948.727256944447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13">
        <v>400</v>
      </c>
      <c r="E2887" s="13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 t="shared" si="270"/>
        <v>0.32500000000000001</v>
      </c>
      <c r="P2887" s="10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42047.07640046296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13">
        <v>200</v>
      </c>
      <c r="E2888" s="13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 t="shared" si="270"/>
        <v>0.05</v>
      </c>
      <c r="P2888" s="10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42261.632916666669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13">
        <v>3000</v>
      </c>
      <c r="E2889" s="13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 t="shared" si="270"/>
        <v>1.6666666666666668E-3</v>
      </c>
      <c r="P2889" s="10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41985.427361111113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13">
        <v>30000</v>
      </c>
      <c r="E2890" s="13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 t="shared" si="270"/>
        <v>0</v>
      </c>
      <c r="P2890" s="1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41922.535185185188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13">
        <v>3000</v>
      </c>
      <c r="E2891" s="13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 t="shared" si="270"/>
        <v>0.38066666666666665</v>
      </c>
      <c r="P2891" s="10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41850.863252314812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13">
        <v>2000</v>
      </c>
      <c r="E2892" s="13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 t="shared" si="270"/>
        <v>1.0500000000000001E-2</v>
      </c>
      <c r="P2892" s="10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41831.742962962962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13">
        <v>10000</v>
      </c>
      <c r="E2893" s="1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 t="shared" si="270"/>
        <v>2.7300000000000001E-2</v>
      </c>
      <c r="P2893" s="10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42415.883425925931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13">
        <v>5500</v>
      </c>
      <c r="E2894" s="13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 t="shared" si="270"/>
        <v>9.0909090909090912E-2</v>
      </c>
      <c r="P2894" s="10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41869.714166666665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13">
        <v>5000</v>
      </c>
      <c r="E2895" s="13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 t="shared" si="270"/>
        <v>5.0000000000000001E-3</v>
      </c>
      <c r="P2895" s="10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41953.773090277777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13">
        <v>50000</v>
      </c>
      <c r="E2896" s="13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 t="shared" si="270"/>
        <v>0</v>
      </c>
      <c r="P2896" s="10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42037.986284722225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13">
        <v>500</v>
      </c>
      <c r="E2897" s="13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 t="shared" si="270"/>
        <v>4.5999999999999999E-2</v>
      </c>
      <c r="P2897" s="10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41811.555462962962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13">
        <v>3000</v>
      </c>
      <c r="E2898" s="13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 t="shared" si="270"/>
        <v>0.20833333333333334</v>
      </c>
      <c r="P2898" s="10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42701.908807870372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13">
        <v>12000</v>
      </c>
      <c r="E2899" s="13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 t="shared" si="270"/>
        <v>4.583333333333333E-2</v>
      </c>
      <c r="P2899" s="10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42258.646504629629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13">
        <v>7500</v>
      </c>
      <c r="E2900" s="13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 t="shared" si="270"/>
        <v>4.2133333333333335E-2</v>
      </c>
      <c r="P2900" s="1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42278.664965277778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13">
        <v>10000</v>
      </c>
      <c r="E2901" s="13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 t="shared" si="270"/>
        <v>0</v>
      </c>
      <c r="P2901" s="10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42515.078217592592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13">
        <v>5500</v>
      </c>
      <c r="E2902" s="13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 t="shared" si="270"/>
        <v>0.61909090909090914</v>
      </c>
      <c r="P2902" s="10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41830.234166666669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13">
        <v>750</v>
      </c>
      <c r="E2903" s="1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 t="shared" si="270"/>
        <v>8.0000000000000002E-3</v>
      </c>
      <c r="P2903" s="10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41982.904386574075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13">
        <v>150000</v>
      </c>
      <c r="E2904" s="13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 t="shared" si="270"/>
        <v>1.6666666666666666E-4</v>
      </c>
      <c r="P2904" s="10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42210.439768518518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13">
        <v>5000</v>
      </c>
      <c r="E2905" s="13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 t="shared" si="270"/>
        <v>7.7999999999999996E-3</v>
      </c>
      <c r="P2905" s="10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42196.166874999995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13">
        <v>1500</v>
      </c>
      <c r="E2906" s="13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 t="shared" si="270"/>
        <v>0.05</v>
      </c>
      <c r="P2906" s="10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41940.967951388891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13">
        <v>3500</v>
      </c>
      <c r="E2907" s="13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 t="shared" si="270"/>
        <v>0.17771428571428571</v>
      </c>
      <c r="P2907" s="10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42606.056863425925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13">
        <v>6000</v>
      </c>
      <c r="E2908" s="13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 t="shared" si="270"/>
        <v>9.4166666666666662E-2</v>
      </c>
      <c r="P2908" s="10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42199.648912037039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13">
        <v>2500</v>
      </c>
      <c r="E2909" s="13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 t="shared" si="270"/>
        <v>8.0000000000000004E-4</v>
      </c>
      <c r="P2909" s="10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42444.877743055549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13">
        <v>9600</v>
      </c>
      <c r="E2910" s="13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 t="shared" si="270"/>
        <v>2.75E-2</v>
      </c>
      <c r="P2910" s="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42499.731701388882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13">
        <v>180000</v>
      </c>
      <c r="E2911" s="13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 t="shared" si="270"/>
        <v>1.1111111111111112E-4</v>
      </c>
      <c r="P2911" s="10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41929.266215277778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13">
        <v>30000</v>
      </c>
      <c r="E2912" s="13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 t="shared" si="270"/>
        <v>3.3333333333333335E-5</v>
      </c>
      <c r="P2912" s="10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42107.841284722221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13">
        <v>1800</v>
      </c>
      <c r="E2913" s="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 t="shared" si="270"/>
        <v>0.36499999999999999</v>
      </c>
      <c r="P2913" s="10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42142.768819444449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13">
        <v>14440</v>
      </c>
      <c r="E2914" s="13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 t="shared" si="270"/>
        <v>0.14058171745152354</v>
      </c>
      <c r="P2914" s="10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42354.131643518514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13">
        <v>10000</v>
      </c>
      <c r="E2915" s="13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 t="shared" si="270"/>
        <v>2.0000000000000001E-4</v>
      </c>
      <c r="P2915" s="10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41828.922905092593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13">
        <v>25000</v>
      </c>
      <c r="E2916" s="13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 t="shared" si="270"/>
        <v>4.0000000000000003E-5</v>
      </c>
      <c r="P2916" s="10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42017.907337962963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13">
        <v>1000</v>
      </c>
      <c r="E2917" s="13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 t="shared" si="270"/>
        <v>0.61099999999999999</v>
      </c>
      <c r="P2917" s="10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42415.398032407407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13">
        <v>1850</v>
      </c>
      <c r="E2918" s="13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 t="shared" si="270"/>
        <v>7.8378378378378383E-2</v>
      </c>
      <c r="P2918" s="10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41755.476724537039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13">
        <v>2000</v>
      </c>
      <c r="E2919" s="13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 t="shared" si="270"/>
        <v>0.2185</v>
      </c>
      <c r="P2919" s="10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42245.234340277777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13">
        <v>5000</v>
      </c>
      <c r="E2920" s="13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 t="shared" si="270"/>
        <v>0.27239999999999998</v>
      </c>
      <c r="P2920" s="1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42278.629710648151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13">
        <v>600</v>
      </c>
      <c r="E2921" s="13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 t="shared" si="270"/>
        <v>8.5000000000000006E-2</v>
      </c>
      <c r="P2921" s="10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41826.61954861111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13">
        <v>2500</v>
      </c>
      <c r="E2922" s="13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 t="shared" si="270"/>
        <v>0.26840000000000003</v>
      </c>
      <c r="P2922" s="10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42058.792476851857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13">
        <v>100</v>
      </c>
      <c r="E2923" s="1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 t="shared" si="270"/>
        <v>1.29</v>
      </c>
      <c r="P2923" s="10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41877.886620370373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13">
        <v>500</v>
      </c>
      <c r="E2924" s="13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 t="shared" si="270"/>
        <v>1</v>
      </c>
      <c r="P2924" s="10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42097.874155092592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13">
        <v>300</v>
      </c>
      <c r="E2925" s="13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 t="shared" si="270"/>
        <v>1</v>
      </c>
      <c r="P2925" s="10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42013.15253472222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13">
        <v>25000</v>
      </c>
      <c r="E2926" s="13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 t="shared" si="270"/>
        <v>1.032</v>
      </c>
      <c r="P2926" s="10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42103.556828703702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13">
        <v>45000</v>
      </c>
      <c r="E2927" s="13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 t="shared" si="270"/>
        <v>1.0244597777777777</v>
      </c>
      <c r="P2927" s="10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41863.584120370368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13">
        <v>3000</v>
      </c>
      <c r="E2928" s="13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 t="shared" si="270"/>
        <v>1.25</v>
      </c>
      <c r="P2928" s="10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42044.765960648147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13">
        <v>1800</v>
      </c>
      <c r="E2929" s="13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 t="shared" si="270"/>
        <v>1.3083333333333333</v>
      </c>
      <c r="P2929" s="10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41806.669317129628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13">
        <v>1000</v>
      </c>
      <c r="E2930" s="13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 t="shared" si="270"/>
        <v>1</v>
      </c>
      <c r="P2930" s="1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42403.998217592598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13">
        <v>8000</v>
      </c>
      <c r="E2931" s="13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 t="shared" si="270"/>
        <v>1.02069375</v>
      </c>
      <c r="P2931" s="10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41754.564328703702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13">
        <v>10000</v>
      </c>
      <c r="E2932" s="13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 t="shared" si="270"/>
        <v>1.0092000000000001</v>
      </c>
      <c r="P2932" s="10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42101.584074074075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13">
        <v>750</v>
      </c>
      <c r="E2933" s="1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 t="shared" si="270"/>
        <v>1.06</v>
      </c>
      <c r="P2933" s="10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41872.291238425925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13">
        <v>3100</v>
      </c>
      <c r="E2934" s="13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 t="shared" si="270"/>
        <v>1.0509677419354839</v>
      </c>
      <c r="P2934" s="10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42025.164780092593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13">
        <v>2500</v>
      </c>
      <c r="E2935" s="13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 t="shared" si="270"/>
        <v>1.0276000000000001</v>
      </c>
      <c r="P2935" s="10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42495.956631944442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13">
        <v>2500</v>
      </c>
      <c r="E2936" s="13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 t="shared" si="270"/>
        <v>1.08</v>
      </c>
      <c r="P2936" s="10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41775.636157407411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13">
        <v>3500</v>
      </c>
      <c r="E2937" s="13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 t="shared" si="270"/>
        <v>1.0088571428571429</v>
      </c>
      <c r="P2937" s="10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42553.583425925928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13">
        <v>1000</v>
      </c>
      <c r="E2938" s="13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 t="shared" si="270"/>
        <v>1.28</v>
      </c>
      <c r="P2938" s="10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41912.650729166664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13">
        <v>1500</v>
      </c>
      <c r="E2939" s="13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 t="shared" si="270"/>
        <v>1.3333333333333333</v>
      </c>
      <c r="P2939" s="10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41803.457326388889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13">
        <v>4000</v>
      </c>
      <c r="E2940" s="13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 t="shared" si="270"/>
        <v>1.0137499999999999</v>
      </c>
      <c r="P2940" s="1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42004.703865740739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13">
        <v>8000</v>
      </c>
      <c r="E2941" s="13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 t="shared" si="270"/>
        <v>1.0287500000000001</v>
      </c>
      <c r="P2941" s="10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41845.809166666666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13">
        <v>2500</v>
      </c>
      <c r="E2942" s="13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 t="shared" si="270"/>
        <v>1.0724</v>
      </c>
      <c r="P2942" s="10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41982.773356481484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13">
        <v>25000</v>
      </c>
      <c r="E2943" s="1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 t="shared" si="270"/>
        <v>4.0000000000000003E-5</v>
      </c>
      <c r="P2943" s="10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42034.960127314815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13">
        <v>200000</v>
      </c>
      <c r="E2944" s="13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 t="shared" si="270"/>
        <v>0.20424999999999999</v>
      </c>
      <c r="P2944" s="10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42334.803923611107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13">
        <v>3000</v>
      </c>
      <c r="E2945" s="13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 t="shared" si="270"/>
        <v>0</v>
      </c>
      <c r="P2945" s="10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42077.129398148143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13">
        <v>10000</v>
      </c>
      <c r="E2946" s="13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 t="shared" si="270"/>
        <v>0.01</v>
      </c>
      <c r="P2946" s="10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42132.9143287037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13">
        <v>50000</v>
      </c>
      <c r="E2947" s="13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 t="shared" ref="O2947:O3010" si="276">E2947/D2947</f>
        <v>0</v>
      </c>
      <c r="P2947" s="10" t="e">
        <f t="shared" ref="P2947:P3010" si="277">E2947/L2947</f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(((J2947/60)/60)/24)+DATE(1970,1,1)</f>
        <v>42118.139583333337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13">
        <v>2000</v>
      </c>
      <c r="E2948" s="13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 t="shared" si="276"/>
        <v>1E-3</v>
      </c>
      <c r="P2948" s="10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42567.531157407408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13">
        <v>25000</v>
      </c>
      <c r="E2949" s="13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 t="shared" si="276"/>
        <v>4.2880000000000001E-2</v>
      </c>
      <c r="P2949" s="10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42649.562118055561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13">
        <v>500000</v>
      </c>
      <c r="E2950" s="13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 t="shared" si="276"/>
        <v>4.8000000000000001E-5</v>
      </c>
      <c r="P2950" s="1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42097.649224537032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13">
        <v>1000</v>
      </c>
      <c r="E2951" s="13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 t="shared" si="276"/>
        <v>2.5000000000000001E-2</v>
      </c>
      <c r="P2951" s="10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42297.823113425926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13">
        <v>5000000</v>
      </c>
      <c r="E2952" s="13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 t="shared" si="276"/>
        <v>0</v>
      </c>
      <c r="P2952" s="10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42362.36518518519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13">
        <v>50000</v>
      </c>
      <c r="E2953" s="1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 t="shared" si="276"/>
        <v>2.1919999999999999E-2</v>
      </c>
      <c r="P2953" s="10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41872.802928240737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13">
        <v>20000</v>
      </c>
      <c r="E2954" s="13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 t="shared" si="276"/>
        <v>8.0250000000000002E-2</v>
      </c>
      <c r="P2954" s="10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42628.690266203703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13">
        <v>400000</v>
      </c>
      <c r="E2955" s="13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 t="shared" si="276"/>
        <v>1.5125E-3</v>
      </c>
      <c r="P2955" s="10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42255.791909722218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13">
        <v>15000</v>
      </c>
      <c r="E2956" s="13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 t="shared" si="276"/>
        <v>0</v>
      </c>
      <c r="P2956" s="10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42790.583368055552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13">
        <v>1200</v>
      </c>
      <c r="E2957" s="13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 t="shared" si="276"/>
        <v>0.59583333333333333</v>
      </c>
      <c r="P2957" s="10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42141.741307870368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13">
        <v>7900</v>
      </c>
      <c r="E2958" s="13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 t="shared" si="276"/>
        <v>0.16734177215189874</v>
      </c>
      <c r="P2958" s="10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42464.958912037036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13">
        <v>15000</v>
      </c>
      <c r="E2959" s="13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 t="shared" si="276"/>
        <v>1.8666666666666668E-2</v>
      </c>
      <c r="P2959" s="10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42031.011249999996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13">
        <v>80000</v>
      </c>
      <c r="E2960" s="13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 t="shared" si="276"/>
        <v>0</v>
      </c>
      <c r="P2960" s="1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42438.779131944444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13">
        <v>10000</v>
      </c>
      <c r="E2961" s="13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276"/>
        <v>0</v>
      </c>
      <c r="P2961" s="10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42498.008391203708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13">
        <v>30000000</v>
      </c>
      <c r="E2962" s="13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276"/>
        <v>0</v>
      </c>
      <c r="P2962" s="10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41863.757210648146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13">
        <v>5000</v>
      </c>
      <c r="E2963" s="1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 t="shared" si="276"/>
        <v>1.0962000000000001</v>
      </c>
      <c r="P2963" s="10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42061.212488425925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13">
        <v>1000</v>
      </c>
      <c r="E2964" s="13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 t="shared" si="276"/>
        <v>1.218</v>
      </c>
      <c r="P2964" s="10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42036.24428240741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13">
        <v>10000</v>
      </c>
      <c r="E2965" s="13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 t="shared" si="276"/>
        <v>1.0685</v>
      </c>
      <c r="P2965" s="10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42157.470185185186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13">
        <v>5000</v>
      </c>
      <c r="E2966" s="13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 t="shared" si="276"/>
        <v>1.0071379999999999</v>
      </c>
      <c r="P2966" s="10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41827.909942129627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13">
        <v>1500</v>
      </c>
      <c r="E2967" s="13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 t="shared" si="276"/>
        <v>1.0900000000000001</v>
      </c>
      <c r="P2967" s="10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42162.729548611111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13">
        <v>10000</v>
      </c>
      <c r="E2968" s="13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 t="shared" si="276"/>
        <v>1.1363000000000001</v>
      </c>
      <c r="P2968" s="10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42233.738564814819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13">
        <v>5000</v>
      </c>
      <c r="E2969" s="13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 t="shared" si="276"/>
        <v>1.1392</v>
      </c>
      <c r="P2969" s="10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42042.197824074072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13">
        <v>3500</v>
      </c>
      <c r="E2970" s="13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 t="shared" si="276"/>
        <v>1.06</v>
      </c>
      <c r="P2970" s="1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42585.523842592593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13">
        <v>1000</v>
      </c>
      <c r="E2971" s="13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 t="shared" si="276"/>
        <v>1.625</v>
      </c>
      <c r="P2971" s="10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42097.786493055552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13">
        <v>6000</v>
      </c>
      <c r="E2972" s="13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 t="shared" si="276"/>
        <v>1.06</v>
      </c>
      <c r="P2972" s="10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41808.669571759259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13">
        <v>3200</v>
      </c>
      <c r="E2973" s="1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 t="shared" si="276"/>
        <v>1.0015624999999999</v>
      </c>
      <c r="P2973" s="10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41852.658310185187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13">
        <v>2000</v>
      </c>
      <c r="E2974" s="13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 t="shared" si="276"/>
        <v>1.0535000000000001</v>
      </c>
      <c r="P2974" s="10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42694.110185185185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13">
        <v>5000</v>
      </c>
      <c r="E2975" s="13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 t="shared" si="276"/>
        <v>1.748</v>
      </c>
      <c r="P2975" s="10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42341.818379629629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13">
        <v>5000</v>
      </c>
      <c r="E2976" s="13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 t="shared" si="276"/>
        <v>1.02</v>
      </c>
      <c r="P2976" s="10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41880.061006944445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13">
        <v>8000</v>
      </c>
      <c r="E2977" s="13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 t="shared" si="276"/>
        <v>1.00125</v>
      </c>
      <c r="P2977" s="10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41941.683865740742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13">
        <v>70</v>
      </c>
      <c r="E2978" s="13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 t="shared" si="276"/>
        <v>1.7142857142857142</v>
      </c>
      <c r="P2978" s="10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42425.730671296296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13">
        <v>3000</v>
      </c>
      <c r="E2979" s="13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 t="shared" si="276"/>
        <v>1.1356666666666666</v>
      </c>
      <c r="P2979" s="10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42026.88118055556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13">
        <v>750</v>
      </c>
      <c r="E2980" s="13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 t="shared" si="276"/>
        <v>1.2946666666666666</v>
      </c>
      <c r="P2980" s="1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41922.640590277777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13">
        <v>5000</v>
      </c>
      <c r="E2981" s="13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 t="shared" si="276"/>
        <v>1.014</v>
      </c>
      <c r="P2981" s="10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41993.824340277773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13">
        <v>3000</v>
      </c>
      <c r="E2982" s="13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 t="shared" si="276"/>
        <v>1.0916666666666666</v>
      </c>
      <c r="P2982" s="10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42219.915856481486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13">
        <v>4000</v>
      </c>
      <c r="E2983" s="1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 t="shared" si="276"/>
        <v>1.28925</v>
      </c>
      <c r="P2983" s="10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42225.559675925921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13">
        <v>5000</v>
      </c>
      <c r="E2984" s="13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 t="shared" si="276"/>
        <v>1.0206</v>
      </c>
      <c r="P2984" s="10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42381.686840277776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13">
        <v>116000</v>
      </c>
      <c r="E2985" s="13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 t="shared" si="276"/>
        <v>1.465395775862069</v>
      </c>
      <c r="P2985" s="10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41894.632361111115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13">
        <v>25000</v>
      </c>
      <c r="E2986" s="13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 t="shared" si="276"/>
        <v>1.00352</v>
      </c>
      <c r="P2986" s="10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42576.278715277775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13">
        <v>10000</v>
      </c>
      <c r="E2987" s="13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 t="shared" si="276"/>
        <v>1.2164999999999999</v>
      </c>
      <c r="P2987" s="10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42654.973703703698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13">
        <v>2400</v>
      </c>
      <c r="E2988" s="13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 t="shared" si="276"/>
        <v>1.0549999999999999</v>
      </c>
      <c r="P2988" s="10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42431.500069444446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13">
        <v>25000</v>
      </c>
      <c r="E2989" s="13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 t="shared" si="276"/>
        <v>1.1040080000000001</v>
      </c>
      <c r="P2989" s="10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42627.307303240741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13">
        <v>1000</v>
      </c>
      <c r="E2990" s="13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 t="shared" si="276"/>
        <v>1</v>
      </c>
      <c r="P2990" s="1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42511.362048611118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13">
        <v>20000</v>
      </c>
      <c r="E2991" s="13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 t="shared" si="276"/>
        <v>1.76535</v>
      </c>
      <c r="P2991" s="10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42337.02039351852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13">
        <v>10000</v>
      </c>
      <c r="E2992" s="13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 t="shared" si="276"/>
        <v>1</v>
      </c>
      <c r="P2992" s="10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42341.57430555555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13">
        <v>8500</v>
      </c>
      <c r="E2993" s="1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 t="shared" si="276"/>
        <v>1.0329411764705883</v>
      </c>
      <c r="P2993" s="10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42740.837152777778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13">
        <v>3000</v>
      </c>
      <c r="E2994" s="13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 t="shared" si="276"/>
        <v>1.0449999999999999</v>
      </c>
      <c r="P2994" s="10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42622.767476851848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13">
        <v>1000</v>
      </c>
      <c r="E2995" s="13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 t="shared" si="276"/>
        <v>1.0029999999999999</v>
      </c>
      <c r="P2995" s="10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42390.838738425926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13">
        <v>300</v>
      </c>
      <c r="E2996" s="13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 t="shared" si="276"/>
        <v>4.577466666666667</v>
      </c>
      <c r="P2996" s="10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41885.478842592594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13">
        <v>15000</v>
      </c>
      <c r="E2997" s="13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 t="shared" si="276"/>
        <v>1.0496000000000001</v>
      </c>
      <c r="P2997" s="10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42724.665173611109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13">
        <v>35000</v>
      </c>
      <c r="E2998" s="13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 t="shared" si="276"/>
        <v>1.7194285714285715</v>
      </c>
      <c r="P2998" s="10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42090.912500000006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13">
        <v>10000</v>
      </c>
      <c r="E2999" s="13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 t="shared" si="276"/>
        <v>1.0373000000000001</v>
      </c>
      <c r="P2999" s="10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42775.733715277776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13">
        <v>50000</v>
      </c>
      <c r="E3000" s="13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 t="shared" si="276"/>
        <v>1.0302899999999999</v>
      </c>
      <c r="P3000" s="1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41778.193622685183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13">
        <v>1350</v>
      </c>
      <c r="E3001" s="13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 t="shared" si="276"/>
        <v>1.1888888888888889</v>
      </c>
      <c r="P3001" s="10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42780.740277777775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13">
        <v>500</v>
      </c>
      <c r="E3002" s="13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 t="shared" si="276"/>
        <v>1</v>
      </c>
      <c r="P3002" s="10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42752.827199074076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13">
        <v>7214</v>
      </c>
      <c r="E3003" s="1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 t="shared" si="276"/>
        <v>3.1869988910451896</v>
      </c>
      <c r="P3003" s="10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42534.895625000005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13">
        <v>7000</v>
      </c>
      <c r="E3004" s="13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 t="shared" si="276"/>
        <v>1.0850614285714286</v>
      </c>
      <c r="P3004" s="10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41239.83625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13">
        <v>3000</v>
      </c>
      <c r="E3005" s="13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 t="shared" si="276"/>
        <v>1.0116666666666667</v>
      </c>
      <c r="P3005" s="10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42398.849259259259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13">
        <v>40000</v>
      </c>
      <c r="E3006" s="13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 t="shared" si="276"/>
        <v>1.12815</v>
      </c>
      <c r="P3006" s="10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41928.881064814814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13">
        <v>10600</v>
      </c>
      <c r="E3007" s="13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 t="shared" si="276"/>
        <v>1.2049622641509434</v>
      </c>
      <c r="P3007" s="10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41888.674826388888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13">
        <v>8000</v>
      </c>
      <c r="E3008" s="13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 t="shared" si="276"/>
        <v>1.0774999999999999</v>
      </c>
      <c r="P3008" s="10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41957.756840277783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13">
        <v>600</v>
      </c>
      <c r="E3009" s="13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 t="shared" si="276"/>
        <v>1.8</v>
      </c>
      <c r="P3009" s="10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42098.216238425928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13">
        <v>3000</v>
      </c>
      <c r="E3010" s="13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 t="shared" si="276"/>
        <v>1.0116666666666667</v>
      </c>
      <c r="P3010" s="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42360.212025462963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13">
        <v>25000</v>
      </c>
      <c r="E3011" s="13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 t="shared" ref="O3011:O3074" si="282">E3011/D3011</f>
        <v>1.19756</v>
      </c>
      <c r="P3011" s="10">
        <f t="shared" ref="P3011:P3074" si="283">E3011/L3011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(((J3011/60)/60)/24)+DATE(1970,1,1)</f>
        <v>41939.569907407407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13">
        <v>1500</v>
      </c>
      <c r="E3012" s="13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 t="shared" si="282"/>
        <v>1.58</v>
      </c>
      <c r="P3012" s="10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41996.832395833335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13">
        <v>300</v>
      </c>
      <c r="E3013" s="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 t="shared" si="282"/>
        <v>1.2366666666666666</v>
      </c>
      <c r="P3013" s="10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42334.468935185185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13">
        <v>4000</v>
      </c>
      <c r="E3014" s="13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 t="shared" si="282"/>
        <v>1.1712499999999999</v>
      </c>
      <c r="P3014" s="10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42024.702893518523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13">
        <v>10000</v>
      </c>
      <c r="E3015" s="13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 t="shared" si="282"/>
        <v>1.5696000000000001</v>
      </c>
      <c r="P3015" s="10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42146.836215277777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13">
        <v>25000</v>
      </c>
      <c r="E3016" s="13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 t="shared" si="282"/>
        <v>1.13104</v>
      </c>
      <c r="P3016" s="10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41920.123611111114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13">
        <v>3400</v>
      </c>
      <c r="E3017" s="13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 t="shared" si="282"/>
        <v>1.0317647058823529</v>
      </c>
      <c r="P3017" s="10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41785.72729166667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13">
        <v>8500</v>
      </c>
      <c r="E3018" s="13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 t="shared" si="282"/>
        <v>1.0261176470588236</v>
      </c>
      <c r="P3018" s="10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41778.548055555555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13">
        <v>22000</v>
      </c>
      <c r="E3019" s="13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 t="shared" si="282"/>
        <v>1.0584090909090909</v>
      </c>
      <c r="P3019" s="10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41841.850034722222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13">
        <v>4200</v>
      </c>
      <c r="E3020" s="13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 t="shared" si="282"/>
        <v>1.0071428571428571</v>
      </c>
      <c r="P3020" s="1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42163.29833333334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13">
        <v>15000</v>
      </c>
      <c r="E3021" s="13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 t="shared" si="282"/>
        <v>1.2123333333333333</v>
      </c>
      <c r="P3021" s="10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41758.833564814813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13">
        <v>7000</v>
      </c>
      <c r="E3022" s="13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 t="shared" si="282"/>
        <v>1.0057142857142858</v>
      </c>
      <c r="P3022" s="10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42170.846446759257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13">
        <v>4500</v>
      </c>
      <c r="E3023" s="1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 t="shared" si="282"/>
        <v>1.1602222222222223</v>
      </c>
      <c r="P3023" s="10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42660.618854166663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13">
        <v>10000</v>
      </c>
      <c r="E3024" s="13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 t="shared" si="282"/>
        <v>1.0087999999999999</v>
      </c>
      <c r="P3024" s="10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42564.95380787037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13">
        <v>700</v>
      </c>
      <c r="E3025" s="13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 t="shared" si="282"/>
        <v>1.03</v>
      </c>
      <c r="P3025" s="10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42121.675763888896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13">
        <v>5000</v>
      </c>
      <c r="E3026" s="13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 t="shared" si="282"/>
        <v>2.4641999999999999</v>
      </c>
      <c r="P3026" s="10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41158.993923611109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13">
        <v>2500</v>
      </c>
      <c r="E3027" s="13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 t="shared" si="282"/>
        <v>3.0219999999999998</v>
      </c>
      <c r="P3027" s="10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41761.509409722225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13">
        <v>900</v>
      </c>
      <c r="E3028" s="13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 t="shared" si="282"/>
        <v>1.4333333333333333</v>
      </c>
      <c r="P3028" s="10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42783.459398148145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13">
        <v>40000</v>
      </c>
      <c r="E3029" s="13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 t="shared" si="282"/>
        <v>1.3144</v>
      </c>
      <c r="P3029" s="10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42053.704293981486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13">
        <v>5000</v>
      </c>
      <c r="E3030" s="13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 t="shared" si="282"/>
        <v>1.6801999999999999</v>
      </c>
      <c r="P3030" s="1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42567.264178240745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13">
        <v>30000</v>
      </c>
      <c r="E3031" s="13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 t="shared" si="282"/>
        <v>1.0967666666666667</v>
      </c>
      <c r="P3031" s="10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41932.708877314813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13">
        <v>1750</v>
      </c>
      <c r="E3032" s="13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 t="shared" si="282"/>
        <v>1.0668571428571429</v>
      </c>
      <c r="P3032" s="10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42233.747349537036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13">
        <v>1500</v>
      </c>
      <c r="E3033" s="1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 t="shared" si="282"/>
        <v>1</v>
      </c>
      <c r="P3033" s="10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42597.882488425923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13">
        <v>1000</v>
      </c>
      <c r="E3034" s="13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 t="shared" si="282"/>
        <v>1.272</v>
      </c>
      <c r="P3034" s="10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42228.044664351852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13">
        <v>3000</v>
      </c>
      <c r="E3035" s="13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 t="shared" si="282"/>
        <v>1.4653333333333334</v>
      </c>
      <c r="P3035" s="10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42570.110243055555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13">
        <v>100000</v>
      </c>
      <c r="E3036" s="13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 t="shared" si="282"/>
        <v>1.1253599999999999</v>
      </c>
      <c r="P3036" s="10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42644.535358796296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13">
        <v>25000</v>
      </c>
      <c r="E3037" s="13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 t="shared" si="282"/>
        <v>1.0878684000000001</v>
      </c>
      <c r="P3037" s="10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41368.560289351852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13">
        <v>25000</v>
      </c>
      <c r="E3038" s="13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 t="shared" si="282"/>
        <v>1.26732</v>
      </c>
      <c r="P3038" s="10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41466.785231481481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13">
        <v>500</v>
      </c>
      <c r="E3039" s="13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 t="shared" si="282"/>
        <v>2.1320000000000001</v>
      </c>
      <c r="P3039" s="10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40378.893206018518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13">
        <v>1000</v>
      </c>
      <c r="E3040" s="13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 t="shared" si="282"/>
        <v>1.0049999999999999</v>
      </c>
      <c r="P3040" s="1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42373.252280092594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13">
        <v>20000</v>
      </c>
      <c r="E3041" s="13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 t="shared" si="282"/>
        <v>1.0871389999999999</v>
      </c>
      <c r="P3041" s="10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41610.794421296298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13">
        <v>3000</v>
      </c>
      <c r="E3042" s="13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 t="shared" si="282"/>
        <v>1.075</v>
      </c>
      <c r="P3042" s="10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42177.791909722218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13">
        <v>8300</v>
      </c>
      <c r="E3043" s="1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 t="shared" si="282"/>
        <v>1.1048192771084338</v>
      </c>
      <c r="P3043" s="10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42359.868611111116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13">
        <v>1500</v>
      </c>
      <c r="E3044" s="13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 t="shared" si="282"/>
        <v>1.28</v>
      </c>
      <c r="P3044" s="10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42253.688043981485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13">
        <v>15000</v>
      </c>
      <c r="E3045" s="13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 t="shared" si="282"/>
        <v>1.1000666666666667</v>
      </c>
      <c r="P3045" s="10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42083.070590277777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13">
        <v>12000</v>
      </c>
      <c r="E3046" s="13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 t="shared" si="282"/>
        <v>1.0934166666666667</v>
      </c>
      <c r="P3046" s="10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42387.7268287037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13">
        <v>4000</v>
      </c>
      <c r="E3047" s="13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 t="shared" si="282"/>
        <v>1.3270650000000002</v>
      </c>
      <c r="P3047" s="10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41843.155729166669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13">
        <v>7900</v>
      </c>
      <c r="E3048" s="13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 t="shared" si="282"/>
        <v>1.9084810126582279</v>
      </c>
      <c r="P3048" s="10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41862.803078703706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13">
        <v>500</v>
      </c>
      <c r="E3049" s="13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 t="shared" si="282"/>
        <v>1.49</v>
      </c>
      <c r="P3049" s="10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42443.989050925928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13">
        <v>5000</v>
      </c>
      <c r="E3050" s="13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 t="shared" si="282"/>
        <v>1.6639999999999999</v>
      </c>
      <c r="P3050" s="1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41975.901180555549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13">
        <v>3750</v>
      </c>
      <c r="E3051" s="13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 t="shared" si="282"/>
        <v>1.0666666666666667</v>
      </c>
      <c r="P3051" s="10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42139.014525462961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13">
        <v>600</v>
      </c>
      <c r="E3052" s="13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 t="shared" si="282"/>
        <v>1.06</v>
      </c>
      <c r="P3052" s="10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42465.16851851852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13">
        <v>3500</v>
      </c>
      <c r="E3053" s="1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 t="shared" si="282"/>
        <v>0.23628571428571429</v>
      </c>
      <c r="P3053" s="10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42744.416030092587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13">
        <v>50000</v>
      </c>
      <c r="E3054" s="13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 t="shared" si="282"/>
        <v>1.5E-3</v>
      </c>
      <c r="P3054" s="10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42122.670069444444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13">
        <v>10000</v>
      </c>
      <c r="E3055" s="13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 t="shared" si="282"/>
        <v>4.0000000000000001E-3</v>
      </c>
      <c r="P3055" s="10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41862.761724537035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13">
        <v>300</v>
      </c>
      <c r="E3056" s="13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 t="shared" si="282"/>
        <v>0</v>
      </c>
      <c r="P3056" s="10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42027.832800925928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13">
        <v>20000</v>
      </c>
      <c r="E3057" s="13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 t="shared" si="282"/>
        <v>5.0000000000000002E-5</v>
      </c>
      <c r="P3057" s="10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41953.95821759259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13">
        <v>25000</v>
      </c>
      <c r="E3058" s="13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 t="shared" si="282"/>
        <v>0</v>
      </c>
      <c r="P3058" s="10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41851.636388888888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13">
        <v>50000</v>
      </c>
      <c r="E3059" s="13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 t="shared" si="282"/>
        <v>0</v>
      </c>
      <c r="P3059" s="10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42433.650590277779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13">
        <v>18000</v>
      </c>
      <c r="E3060" s="13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 t="shared" si="282"/>
        <v>1.6666666666666666E-4</v>
      </c>
      <c r="P3060" s="10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42460.374305555553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13">
        <v>15000</v>
      </c>
      <c r="E3061" s="13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 t="shared" si="282"/>
        <v>3.0066666666666665E-2</v>
      </c>
      <c r="P3061" s="10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41829.935717592591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13">
        <v>220000</v>
      </c>
      <c r="E3062" s="13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 t="shared" si="282"/>
        <v>1.5227272727272728E-3</v>
      </c>
      <c r="P3062" s="10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42245.274699074071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13">
        <v>1000000</v>
      </c>
      <c r="E3063" s="1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 t="shared" si="282"/>
        <v>0</v>
      </c>
      <c r="P3063" s="10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41834.784120370372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13">
        <v>10000</v>
      </c>
      <c r="E3064" s="13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 t="shared" si="282"/>
        <v>0.66839999999999999</v>
      </c>
      <c r="P3064" s="10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42248.535787037035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13">
        <v>3000</v>
      </c>
      <c r="E3065" s="13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 t="shared" si="282"/>
        <v>0.19566666666666666</v>
      </c>
      <c r="P3065" s="10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42630.922893518517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13">
        <v>75000</v>
      </c>
      <c r="E3066" s="13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 t="shared" si="282"/>
        <v>0.11294666666666667</v>
      </c>
      <c r="P3066" s="10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42299.130162037036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13">
        <v>25000</v>
      </c>
      <c r="E3067" s="13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 t="shared" si="282"/>
        <v>4.0000000000000002E-4</v>
      </c>
      <c r="P3067" s="10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41825.055231481485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13">
        <v>350000</v>
      </c>
      <c r="E3068" s="13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 t="shared" si="282"/>
        <v>0.11985714285714286</v>
      </c>
      <c r="P3068" s="10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42531.228437500002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13">
        <v>8000</v>
      </c>
      <c r="E3069" s="13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 t="shared" si="282"/>
        <v>2.5000000000000001E-2</v>
      </c>
      <c r="P3069" s="10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42226.938414351855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13">
        <v>250000</v>
      </c>
      <c r="E3070" s="13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 t="shared" si="282"/>
        <v>6.9999999999999999E-4</v>
      </c>
      <c r="P3070" s="1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42263.691574074073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13">
        <v>1000</v>
      </c>
      <c r="E3071" s="13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 t="shared" si="282"/>
        <v>0.14099999999999999</v>
      </c>
      <c r="P3071" s="10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41957.833726851852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13">
        <v>10000</v>
      </c>
      <c r="E3072" s="13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 t="shared" si="282"/>
        <v>3.3399999999999999E-2</v>
      </c>
      <c r="P3072" s="10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42690.733437499999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13">
        <v>12000</v>
      </c>
      <c r="E3073" s="1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 t="shared" si="282"/>
        <v>0.59775</v>
      </c>
      <c r="P3073" s="10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42097.732418981483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13">
        <v>12000</v>
      </c>
      <c r="E3074" s="13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 t="shared" si="282"/>
        <v>1.6666666666666666E-4</v>
      </c>
      <c r="P3074" s="10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42658.690532407403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13">
        <v>2800000</v>
      </c>
      <c r="E3075" s="13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 t="shared" ref="O3075:O3138" si="288">E3075/D3075</f>
        <v>2.3035714285714285E-4</v>
      </c>
      <c r="P3075" s="10">
        <f t="shared" ref="P3075:P3138" si="289">E3075/L3075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(((J3075/60)/60)/24)+DATE(1970,1,1)</f>
        <v>42111.684027777781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13">
        <v>25000</v>
      </c>
      <c r="E3076" s="13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 t="shared" si="288"/>
        <v>8.8000000000000003E-4</v>
      </c>
      <c r="P3076" s="10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42409.571284722217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13">
        <v>15000</v>
      </c>
      <c r="E3077" s="13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 t="shared" si="288"/>
        <v>8.6400000000000005E-2</v>
      </c>
      <c r="P3077" s="10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42551.102314814809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13">
        <v>10000</v>
      </c>
      <c r="E3078" s="13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 t="shared" si="288"/>
        <v>0.15060000000000001</v>
      </c>
      <c r="P3078" s="10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42226.651886574073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13">
        <v>22000</v>
      </c>
      <c r="E3079" s="13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 t="shared" si="288"/>
        <v>4.7727272727272731E-3</v>
      </c>
      <c r="P3079" s="10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42766.956921296296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13">
        <v>60000</v>
      </c>
      <c r="E3080" s="13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 t="shared" si="288"/>
        <v>1.1833333333333333E-3</v>
      </c>
      <c r="P3080" s="1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42031.138831018514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13">
        <v>1333666</v>
      </c>
      <c r="E3081" s="13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 t="shared" si="288"/>
        <v>8.4173998587352451E-3</v>
      </c>
      <c r="P3081" s="10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42055.713368055556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13">
        <v>2000000</v>
      </c>
      <c r="E3082" s="13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 t="shared" si="288"/>
        <v>1.8799999999999999E-4</v>
      </c>
      <c r="P3082" s="10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41940.028287037036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13">
        <v>1000000</v>
      </c>
      <c r="E3083" s="1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 t="shared" si="288"/>
        <v>2.1029999999999998E-3</v>
      </c>
      <c r="P3083" s="10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42237.181608796294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13">
        <v>9000</v>
      </c>
      <c r="E3084" s="13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 t="shared" si="288"/>
        <v>0</v>
      </c>
      <c r="P3084" s="10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42293.922986111109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13">
        <v>20000</v>
      </c>
      <c r="E3085" s="13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 t="shared" si="288"/>
        <v>2.8E-3</v>
      </c>
      <c r="P3085" s="10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41853.563402777778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13">
        <v>4059</v>
      </c>
      <c r="E3086" s="13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 t="shared" si="288"/>
        <v>0.11579206701157921</v>
      </c>
      <c r="P3086" s="10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42100.723738425921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13">
        <v>25000</v>
      </c>
      <c r="E3087" s="13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 t="shared" si="288"/>
        <v>2.4400000000000002E-2</v>
      </c>
      <c r="P3087" s="10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42246.883784722217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13">
        <v>20000</v>
      </c>
      <c r="E3088" s="13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 t="shared" si="288"/>
        <v>2.5000000000000001E-3</v>
      </c>
      <c r="P3088" s="10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42173.67082175926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13">
        <v>20000</v>
      </c>
      <c r="E3089" s="13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 t="shared" si="288"/>
        <v>6.2500000000000003E-3</v>
      </c>
      <c r="P3089" s="10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42665.150347222225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13">
        <v>65000</v>
      </c>
      <c r="E3090" s="13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 t="shared" si="288"/>
        <v>1.9384615384615384E-3</v>
      </c>
      <c r="P3090" s="10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41981.57230324074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13">
        <v>25000</v>
      </c>
      <c r="E3091" s="13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 t="shared" si="288"/>
        <v>0.23416000000000001</v>
      </c>
      <c r="P3091" s="10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42528.542627314819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13">
        <v>225000</v>
      </c>
      <c r="E3092" s="13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 t="shared" si="288"/>
        <v>5.080888888888889E-2</v>
      </c>
      <c r="P3092" s="10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42065.818807870368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13">
        <v>5000</v>
      </c>
      <c r="E3093" s="1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 t="shared" si="288"/>
        <v>0.15920000000000001</v>
      </c>
      <c r="P3093" s="10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42566.948414351849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13">
        <v>100000</v>
      </c>
      <c r="E3094" s="13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 t="shared" si="288"/>
        <v>1.1831900000000001E-2</v>
      </c>
      <c r="P3094" s="10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42255.619351851856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13">
        <v>4000</v>
      </c>
      <c r="E3095" s="13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 t="shared" si="288"/>
        <v>0.22750000000000001</v>
      </c>
      <c r="P3095" s="10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41760.909039351849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13">
        <v>100000</v>
      </c>
      <c r="E3096" s="13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 t="shared" si="288"/>
        <v>2.5000000000000001E-4</v>
      </c>
      <c r="P3096" s="10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42207.795787037037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13">
        <v>14920</v>
      </c>
      <c r="E3097" s="13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 t="shared" si="288"/>
        <v>3.351206434316354E-3</v>
      </c>
      <c r="P3097" s="10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42523.025231481486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13">
        <v>20000</v>
      </c>
      <c r="E3098" s="13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 t="shared" si="288"/>
        <v>3.9750000000000001E-2</v>
      </c>
      <c r="P3098" s="10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42114.825532407413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13">
        <v>10000</v>
      </c>
      <c r="E3099" s="13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 t="shared" si="288"/>
        <v>0.17150000000000001</v>
      </c>
      <c r="P3099" s="10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42629.503483796296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13">
        <v>48725</v>
      </c>
      <c r="E3100" s="13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 t="shared" si="288"/>
        <v>3.608004104669061E-2</v>
      </c>
      <c r="P3100" s="1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42359.792233796295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13">
        <v>2000</v>
      </c>
      <c r="E3101" s="13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 t="shared" si="288"/>
        <v>0.13900000000000001</v>
      </c>
      <c r="P3101" s="10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42382.189710648148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13">
        <v>12000</v>
      </c>
      <c r="E3102" s="13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 t="shared" si="288"/>
        <v>0.15225</v>
      </c>
      <c r="P3102" s="10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41902.622395833336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13">
        <v>2500</v>
      </c>
      <c r="E3103" s="1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 t="shared" si="288"/>
        <v>0.12</v>
      </c>
      <c r="P3103" s="10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42171.383530092593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13">
        <v>16000</v>
      </c>
      <c r="E3104" s="13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 t="shared" si="288"/>
        <v>0.391125</v>
      </c>
      <c r="P3104" s="10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42555.340486111112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13">
        <v>4100</v>
      </c>
      <c r="E3105" s="13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 t="shared" si="288"/>
        <v>2.6829268292682929E-3</v>
      </c>
      <c r="P3105" s="10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42107.156319444446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13">
        <v>4000</v>
      </c>
      <c r="E3106" s="13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 t="shared" si="288"/>
        <v>0.29625000000000001</v>
      </c>
      <c r="P3106" s="10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42006.908692129626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13">
        <v>5845</v>
      </c>
      <c r="E3107" s="13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 t="shared" si="288"/>
        <v>0.4236099230111206</v>
      </c>
      <c r="P3107" s="10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41876.718935185185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13">
        <v>1000</v>
      </c>
      <c r="E3108" s="13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 t="shared" si="288"/>
        <v>4.1000000000000002E-2</v>
      </c>
      <c r="P3108" s="10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42241.429120370376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13">
        <v>40000</v>
      </c>
      <c r="E3109" s="13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 t="shared" si="288"/>
        <v>0.197625</v>
      </c>
      <c r="P3109" s="10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42128.814247685179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13">
        <v>50000</v>
      </c>
      <c r="E3110" s="13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 t="shared" si="288"/>
        <v>5.1999999999999995E-4</v>
      </c>
      <c r="P3110" s="10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42062.680486111116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13">
        <v>26500</v>
      </c>
      <c r="E3111" s="13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 t="shared" si="288"/>
        <v>0.25030188679245285</v>
      </c>
      <c r="P3111" s="10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41844.125115740739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13">
        <v>25000</v>
      </c>
      <c r="E3112" s="13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 t="shared" si="288"/>
        <v>4.0000000000000002E-4</v>
      </c>
      <c r="P3112" s="10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42745.031469907408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13">
        <v>20000</v>
      </c>
      <c r="E3113" s="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 t="shared" si="288"/>
        <v>0.26640000000000003</v>
      </c>
      <c r="P3113" s="10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41885.595138888886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13">
        <v>11000</v>
      </c>
      <c r="E3114" s="13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 t="shared" si="288"/>
        <v>4.7363636363636365E-2</v>
      </c>
      <c r="P3114" s="10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42615.121921296297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13">
        <v>109225</v>
      </c>
      <c r="E3115" s="13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 t="shared" si="288"/>
        <v>4.2435339894712751E-2</v>
      </c>
      <c r="P3115" s="10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42081.731273148151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13">
        <v>75000</v>
      </c>
      <c r="E3116" s="13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 t="shared" si="288"/>
        <v>0</v>
      </c>
      <c r="P3116" s="10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41843.632523148146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13">
        <v>10000</v>
      </c>
      <c r="E3117" s="13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 t="shared" si="288"/>
        <v>0.03</v>
      </c>
      <c r="P3117" s="10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42496.447071759263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13">
        <v>750</v>
      </c>
      <c r="E3118" s="13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 t="shared" si="288"/>
        <v>0.57333333333333336</v>
      </c>
      <c r="P3118" s="10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42081.515335648146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13">
        <v>1000</v>
      </c>
      <c r="E3119" s="13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 t="shared" si="288"/>
        <v>1E-3</v>
      </c>
      <c r="P3119" s="10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42509.374537037031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13">
        <v>500000</v>
      </c>
      <c r="E3120" s="13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 t="shared" si="288"/>
        <v>3.0999999999999999E-3</v>
      </c>
      <c r="P3120" s="10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42534.649571759262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13">
        <v>10000</v>
      </c>
      <c r="E3121" s="13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 t="shared" si="288"/>
        <v>5.0000000000000001E-4</v>
      </c>
      <c r="P3121" s="10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42060.04550925926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13">
        <v>1300000</v>
      </c>
      <c r="E3122" s="13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 t="shared" si="288"/>
        <v>9.8461538461538464E-5</v>
      </c>
      <c r="P3122" s="10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42435.942083333335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13">
        <v>1500</v>
      </c>
      <c r="E3123" s="1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 t="shared" si="288"/>
        <v>6.6666666666666671E-3</v>
      </c>
      <c r="P3123" s="10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41848.679803240739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13">
        <v>199</v>
      </c>
      <c r="E3124" s="13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 t="shared" si="288"/>
        <v>0.58291457286432158</v>
      </c>
      <c r="P3124" s="10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42678.932083333333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13">
        <v>125000</v>
      </c>
      <c r="E3125" s="13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 t="shared" si="288"/>
        <v>0.68153600000000003</v>
      </c>
      <c r="P3125" s="10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42530.993032407408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13">
        <v>800000</v>
      </c>
      <c r="E3126" s="13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 t="shared" si="288"/>
        <v>3.2499999999999997E-5</v>
      </c>
      <c r="P3126" s="10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41977.780104166668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13">
        <v>1500000</v>
      </c>
      <c r="E3127" s="13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 t="shared" si="288"/>
        <v>0</v>
      </c>
      <c r="P3127" s="10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42346.20685185185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13">
        <v>25000</v>
      </c>
      <c r="E3128" s="13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 t="shared" si="288"/>
        <v>4.1599999999999998E-2</v>
      </c>
      <c r="P3128" s="10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42427.01807870371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13">
        <v>100000</v>
      </c>
      <c r="E3129" s="13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 t="shared" si="288"/>
        <v>0</v>
      </c>
      <c r="P3129" s="10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42034.856817129628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13">
        <v>15000</v>
      </c>
      <c r="E3130" s="13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 t="shared" si="288"/>
        <v>1.0860666666666667</v>
      </c>
      <c r="P3130" s="1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42780.825706018513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13">
        <v>1250</v>
      </c>
      <c r="E3131" s="13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 t="shared" si="288"/>
        <v>8.0000000000000002E-3</v>
      </c>
      <c r="P3131" s="10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42803.842812499999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13">
        <v>10000</v>
      </c>
      <c r="E3132" s="13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 t="shared" si="288"/>
        <v>3.7499999999999999E-2</v>
      </c>
      <c r="P3132" s="10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42808.640231481477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13">
        <v>4100</v>
      </c>
      <c r="E3133" s="1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 t="shared" si="288"/>
        <v>0.15731707317073171</v>
      </c>
      <c r="P3133" s="10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42803.579224537039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13">
        <v>30000</v>
      </c>
      <c r="E3134" s="13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288"/>
        <v>3.3333333333333332E-4</v>
      </c>
      <c r="P3134" s="10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42786.350231481483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13">
        <v>500</v>
      </c>
      <c r="E3135" s="13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 t="shared" si="288"/>
        <v>1.08</v>
      </c>
      <c r="P3135" s="10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42788.565208333333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13">
        <v>1000</v>
      </c>
      <c r="E3136" s="13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 t="shared" si="288"/>
        <v>0.22500000000000001</v>
      </c>
      <c r="P3136" s="10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42800.720127314817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13">
        <v>777</v>
      </c>
      <c r="E3137" s="13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 t="shared" si="288"/>
        <v>0.20849420849420849</v>
      </c>
      <c r="P3137" s="10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42807.151863425926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13">
        <v>500</v>
      </c>
      <c r="E3138" s="13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 t="shared" si="288"/>
        <v>1.278</v>
      </c>
      <c r="P3138" s="10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42789.462430555555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13">
        <v>1500</v>
      </c>
      <c r="E3139" s="13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 t="shared" ref="O3139:O3202" si="294">E3139/D3139</f>
        <v>3.3333333333333333E-2</v>
      </c>
      <c r="P3139" s="10">
        <f t="shared" ref="P3139:P3202" si="295">E3139/L3139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2">
        <f t="shared" ref="S3139:S3202" si="298">(((J3139/60)/60)/24)+DATE(1970,1,1)</f>
        <v>42807.885057870371</v>
      </c>
      <c r="T3139" s="12">
        <f t="shared" ref="T3139:T3202" si="299">(((J3139/60)/60)/24)+DATE(1970,1,1)</f>
        <v>42807.885057870371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13">
        <v>200</v>
      </c>
      <c r="E3140" s="13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 t="shared" si="294"/>
        <v>0</v>
      </c>
      <c r="P3140" s="1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42809.645914351851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13">
        <v>50000</v>
      </c>
      <c r="E3141" s="13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 t="shared" si="294"/>
        <v>5.3999999999999999E-2</v>
      </c>
      <c r="P3141" s="10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42785.270370370374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13">
        <v>10000</v>
      </c>
      <c r="E3142" s="13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 t="shared" si="294"/>
        <v>9.5999999999999992E-3</v>
      </c>
      <c r="P3142" s="10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42802.718784722223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13">
        <v>500</v>
      </c>
      <c r="E3143" s="1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 t="shared" si="294"/>
        <v>0.51600000000000001</v>
      </c>
      <c r="P3143" s="10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42800.753333333334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13">
        <v>2750</v>
      </c>
      <c r="E3144" s="13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 t="shared" si="294"/>
        <v>1.6363636363636365E-2</v>
      </c>
      <c r="P3144" s="10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42783.513182870374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13">
        <v>700</v>
      </c>
      <c r="E3145" s="13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 t="shared" si="294"/>
        <v>0</v>
      </c>
      <c r="P3145" s="10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42808.358287037037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13">
        <v>10000</v>
      </c>
      <c r="E3146" s="13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 t="shared" si="294"/>
        <v>0.754</v>
      </c>
      <c r="P3146" s="10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42796.538275462968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13">
        <v>25000</v>
      </c>
      <c r="E3147" s="13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 t="shared" si="294"/>
        <v>0</v>
      </c>
      <c r="P3147" s="10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42762.040902777779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13">
        <v>50000</v>
      </c>
      <c r="E3148" s="13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 t="shared" si="294"/>
        <v>0.105</v>
      </c>
      <c r="P3148" s="10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42796.682476851856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13">
        <v>20000</v>
      </c>
      <c r="E3149" s="13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 t="shared" si="294"/>
        <v>1.1752499999999999</v>
      </c>
      <c r="P3149" s="10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41909.969386574077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13">
        <v>1800</v>
      </c>
      <c r="E3150" s="13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 t="shared" si="294"/>
        <v>1.3116666666666668</v>
      </c>
      <c r="P3150" s="1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41891.665324074071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13">
        <v>1250</v>
      </c>
      <c r="E3151" s="13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 t="shared" si="294"/>
        <v>1.04</v>
      </c>
      <c r="P3151" s="10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41226.017361111109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13">
        <v>3500</v>
      </c>
      <c r="E3152" s="13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 t="shared" si="294"/>
        <v>1.01</v>
      </c>
      <c r="P3152" s="10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40478.263923611114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13">
        <v>3500</v>
      </c>
      <c r="E3153" s="1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 t="shared" si="294"/>
        <v>1.004</v>
      </c>
      <c r="P3153" s="10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41862.83997685185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13">
        <v>2200</v>
      </c>
      <c r="E3154" s="13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 t="shared" si="294"/>
        <v>1.0595454545454546</v>
      </c>
      <c r="P3154" s="10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41550.867673611108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13">
        <v>3000</v>
      </c>
      <c r="E3155" s="13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 t="shared" si="294"/>
        <v>3.3558333333333334</v>
      </c>
      <c r="P3155" s="10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40633.154363425929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13">
        <v>7000</v>
      </c>
      <c r="E3156" s="13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 t="shared" si="294"/>
        <v>1.1292857142857142</v>
      </c>
      <c r="P3156" s="10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40970.875671296293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13">
        <v>5000</v>
      </c>
      <c r="E3157" s="13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 t="shared" si="294"/>
        <v>1.885046</v>
      </c>
      <c r="P3157" s="10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41233.499131944445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13">
        <v>5500</v>
      </c>
      <c r="E3158" s="13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 t="shared" si="294"/>
        <v>1.0181818181818181</v>
      </c>
      <c r="P3158" s="10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41026.953055555554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13">
        <v>4000</v>
      </c>
      <c r="E3159" s="13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 t="shared" si="294"/>
        <v>1.01</v>
      </c>
      <c r="P3159" s="10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41829.788252314815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13">
        <v>5000</v>
      </c>
      <c r="E3160" s="13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 t="shared" si="294"/>
        <v>1.1399999999999999</v>
      </c>
      <c r="P3160" s="1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41447.839722222219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13">
        <v>1500</v>
      </c>
      <c r="E3161" s="13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 t="shared" si="294"/>
        <v>1.3348133333333334</v>
      </c>
      <c r="P3161" s="10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40884.066678240742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13">
        <v>4500</v>
      </c>
      <c r="E3162" s="13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 t="shared" si="294"/>
        <v>1.0153333333333334</v>
      </c>
      <c r="P3162" s="10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41841.26489583333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13">
        <v>2000</v>
      </c>
      <c r="E3163" s="1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 t="shared" si="294"/>
        <v>1.0509999999999999</v>
      </c>
      <c r="P3163" s="10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41897.536134259259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13">
        <v>4000</v>
      </c>
      <c r="E3164" s="13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 t="shared" si="294"/>
        <v>1.2715000000000001</v>
      </c>
      <c r="P3164" s="10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41799.685902777775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13">
        <v>13000</v>
      </c>
      <c r="E3165" s="13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 t="shared" si="294"/>
        <v>1.1115384615384616</v>
      </c>
      <c r="P3165" s="10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41775.753761574073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13">
        <v>2500</v>
      </c>
      <c r="E3166" s="13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 t="shared" si="294"/>
        <v>1.0676000000000001</v>
      </c>
      <c r="P3166" s="10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41766.80572916667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13">
        <v>750</v>
      </c>
      <c r="E3167" s="13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 t="shared" si="294"/>
        <v>1.6266666666666667</v>
      </c>
      <c r="P3167" s="10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40644.159259259257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13">
        <v>35000</v>
      </c>
      <c r="E3168" s="13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 t="shared" si="294"/>
        <v>1.6022808571428573</v>
      </c>
      <c r="P3168" s="10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41940.69158564815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13">
        <v>3000</v>
      </c>
      <c r="E3169" s="13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 t="shared" si="294"/>
        <v>1.1616666666666666</v>
      </c>
      <c r="P3169" s="10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41839.175706018519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13">
        <v>2500</v>
      </c>
      <c r="E3170" s="13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 t="shared" si="294"/>
        <v>1.242</v>
      </c>
      <c r="P3170" s="1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41772.105937500004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13">
        <v>8000</v>
      </c>
      <c r="E3171" s="13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 t="shared" si="294"/>
        <v>1.030125</v>
      </c>
      <c r="P3171" s="10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41591.737974537034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13">
        <v>2000</v>
      </c>
      <c r="E3172" s="13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 t="shared" si="294"/>
        <v>1.1225000000000001</v>
      </c>
      <c r="P3172" s="10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41789.080370370371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13">
        <v>7000</v>
      </c>
      <c r="E3173" s="1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 t="shared" si="294"/>
        <v>1.0881428571428571</v>
      </c>
      <c r="P3173" s="10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42466.608310185184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13">
        <v>2000</v>
      </c>
      <c r="E3174" s="13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 t="shared" si="294"/>
        <v>1.1499999999999999</v>
      </c>
      <c r="P3174" s="10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40923.729953703703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13">
        <v>10000</v>
      </c>
      <c r="E3175" s="13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 t="shared" si="294"/>
        <v>1.03</v>
      </c>
      <c r="P3175" s="10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41878.878379629627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13">
        <v>3000</v>
      </c>
      <c r="E3176" s="13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 t="shared" si="294"/>
        <v>1.0113333333333334</v>
      </c>
      <c r="P3176" s="10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41862.864675925928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13">
        <v>5000</v>
      </c>
      <c r="E3177" s="13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 t="shared" si="294"/>
        <v>1.0955999999999999</v>
      </c>
      <c r="P3177" s="10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40531.886886574073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13">
        <v>1900</v>
      </c>
      <c r="E3178" s="13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 t="shared" si="294"/>
        <v>1.148421052631579</v>
      </c>
      <c r="P3178" s="10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41477.930914351848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13">
        <v>2500</v>
      </c>
      <c r="E3179" s="13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 t="shared" si="294"/>
        <v>1.1739999999999999</v>
      </c>
      <c r="P3179" s="10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41781.666770833333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13">
        <v>1500</v>
      </c>
      <c r="E3180" s="13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 t="shared" si="294"/>
        <v>1.7173333333333334</v>
      </c>
      <c r="P3180" s="1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41806.605034722219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13">
        <v>4200</v>
      </c>
      <c r="E3181" s="13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 t="shared" si="294"/>
        <v>1.1416238095238094</v>
      </c>
      <c r="P3181" s="10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41375.702210648145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13">
        <v>1200</v>
      </c>
      <c r="E3182" s="13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 t="shared" si="294"/>
        <v>1.1975</v>
      </c>
      <c r="P3182" s="10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41780.412604166668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13">
        <v>500</v>
      </c>
      <c r="E3183" s="1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 t="shared" si="294"/>
        <v>1.0900000000000001</v>
      </c>
      <c r="P3183" s="10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41779.310034722221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13">
        <v>7000</v>
      </c>
      <c r="E3184" s="13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 t="shared" si="294"/>
        <v>1.0088571428571429</v>
      </c>
      <c r="P3184" s="10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40883.949317129627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13">
        <v>2500</v>
      </c>
      <c r="E3185" s="13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 t="shared" si="294"/>
        <v>1.0900000000000001</v>
      </c>
      <c r="P3185" s="10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41491.79478009259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13">
        <v>4300</v>
      </c>
      <c r="E3186" s="13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 t="shared" si="294"/>
        <v>1.0720930232558139</v>
      </c>
      <c r="P3186" s="10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41791.993414351848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13">
        <v>1000</v>
      </c>
      <c r="E3187" s="13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 t="shared" si="294"/>
        <v>1</v>
      </c>
      <c r="P3187" s="10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41829.977326388893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13">
        <v>3200</v>
      </c>
      <c r="E3188" s="13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 t="shared" si="294"/>
        <v>1.0218750000000001</v>
      </c>
      <c r="P3188" s="10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41868.924050925925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13">
        <v>15000</v>
      </c>
      <c r="E3189" s="13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 t="shared" si="294"/>
        <v>1.1629333333333334</v>
      </c>
      <c r="P3189" s="10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41835.666354166664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13">
        <v>200</v>
      </c>
      <c r="E3190" s="13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 t="shared" si="294"/>
        <v>0.65</v>
      </c>
      <c r="P3190" s="1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42144.415532407409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13">
        <v>55000</v>
      </c>
      <c r="E3191" s="13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 t="shared" si="294"/>
        <v>0.12327272727272727</v>
      </c>
      <c r="P3191" s="10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42118.346435185187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13">
        <v>4000</v>
      </c>
      <c r="E3192" s="13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 t="shared" si="294"/>
        <v>0</v>
      </c>
      <c r="P3192" s="10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42683.151331018518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13">
        <v>3750</v>
      </c>
      <c r="E3193" s="1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 t="shared" si="294"/>
        <v>4.0266666666666666E-2</v>
      </c>
      <c r="P3193" s="10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42538.755428240736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13">
        <v>10000</v>
      </c>
      <c r="E3194" s="13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 t="shared" si="294"/>
        <v>1.0200000000000001E-2</v>
      </c>
      <c r="P3194" s="10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42018.94049768518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13">
        <v>5000</v>
      </c>
      <c r="E3195" s="13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 t="shared" si="294"/>
        <v>0.1174</v>
      </c>
      <c r="P3195" s="10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42010.968240740738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13">
        <v>11000</v>
      </c>
      <c r="E3196" s="13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 t="shared" si="294"/>
        <v>0</v>
      </c>
      <c r="P3196" s="10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42182.062476851846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13">
        <v>3500</v>
      </c>
      <c r="E3197" s="13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 t="shared" si="294"/>
        <v>0.59142857142857141</v>
      </c>
      <c r="P3197" s="10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42017.594236111108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13">
        <v>3000000</v>
      </c>
      <c r="E3198" s="13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 t="shared" si="294"/>
        <v>5.9999999999999995E-4</v>
      </c>
      <c r="P3198" s="10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42157.598090277781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13">
        <v>10000</v>
      </c>
      <c r="E3199" s="13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 t="shared" si="294"/>
        <v>0.1145</v>
      </c>
      <c r="P3199" s="10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42009.493263888886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13">
        <v>30000</v>
      </c>
      <c r="E3200" s="13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 t="shared" si="294"/>
        <v>3.6666666666666666E-3</v>
      </c>
      <c r="P3200" s="1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42013.424502314811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13">
        <v>5000</v>
      </c>
      <c r="E3201" s="13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 t="shared" si="294"/>
        <v>0.52159999999999995</v>
      </c>
      <c r="P3201" s="10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41858.761782407404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13">
        <v>50000</v>
      </c>
      <c r="E3202" s="13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 t="shared" si="294"/>
        <v>2.0000000000000002E-5</v>
      </c>
      <c r="P3202" s="10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42460.320613425924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13">
        <v>2000</v>
      </c>
      <c r="E3203" s="1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 t="shared" ref="O3203:O3266" si="300">E3203/D3203</f>
        <v>1.2500000000000001E-2</v>
      </c>
      <c r="P3203" s="10">
        <f t="shared" ref="P3203:P3266" si="301">E3203/L3203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(((J3203/60)/60)/24)+DATE(1970,1,1)</f>
        <v>41861.767094907409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13">
        <v>5000</v>
      </c>
      <c r="E3204" s="13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 t="shared" si="300"/>
        <v>0.54520000000000002</v>
      </c>
      <c r="P3204" s="10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42293.853541666671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13">
        <v>1000</v>
      </c>
      <c r="E3205" s="13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 t="shared" si="300"/>
        <v>0.25</v>
      </c>
      <c r="P3205" s="10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42242.988680555558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13">
        <v>500</v>
      </c>
      <c r="E3206" s="13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 t="shared" si="300"/>
        <v>0</v>
      </c>
      <c r="P3206" s="10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42172.686099537037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13">
        <v>8000</v>
      </c>
      <c r="E3207" s="13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 t="shared" si="300"/>
        <v>3.4125000000000003E-2</v>
      </c>
      <c r="P3207" s="10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42095.374675925923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13">
        <v>5000</v>
      </c>
      <c r="E3208" s="13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 t="shared" si="300"/>
        <v>0</v>
      </c>
      <c r="P3208" s="10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42236.276053240741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13">
        <v>5500</v>
      </c>
      <c r="E3209" s="13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 t="shared" si="300"/>
        <v>0.46363636363636362</v>
      </c>
      <c r="P3209" s="10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42057.277858796297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13">
        <v>5000</v>
      </c>
      <c r="E3210" s="13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 t="shared" si="300"/>
        <v>1.0349999999999999</v>
      </c>
      <c r="P3210" s="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41827.605057870373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13">
        <v>9500</v>
      </c>
      <c r="E3211" s="13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 t="shared" si="300"/>
        <v>1.1932315789473684</v>
      </c>
      <c r="P3211" s="10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41778.637245370373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13">
        <v>3000</v>
      </c>
      <c r="E3212" s="13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 t="shared" si="300"/>
        <v>1.2576666666666667</v>
      </c>
      <c r="P3212" s="10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41013.936562499999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13">
        <v>23000</v>
      </c>
      <c r="E3213" s="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 t="shared" si="300"/>
        <v>1.1974347826086957</v>
      </c>
      <c r="P3213" s="10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41834.586574074077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13">
        <v>4000</v>
      </c>
      <c r="E3214" s="13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 t="shared" si="300"/>
        <v>1.2625</v>
      </c>
      <c r="P3214" s="10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41829.795729166668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13">
        <v>6000</v>
      </c>
      <c r="E3215" s="13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 t="shared" si="300"/>
        <v>1.0011666666666668</v>
      </c>
      <c r="P3215" s="10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42171.763414351852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13">
        <v>12000</v>
      </c>
      <c r="E3216" s="13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 t="shared" si="300"/>
        <v>1.0213333333333334</v>
      </c>
      <c r="P3216" s="10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42337.792511574073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13">
        <v>35000</v>
      </c>
      <c r="E3217" s="13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 t="shared" si="300"/>
        <v>1.0035142857142858</v>
      </c>
      <c r="P3217" s="10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42219.665173611109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13">
        <v>2000</v>
      </c>
      <c r="E3218" s="13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 t="shared" si="300"/>
        <v>1.0004999999999999</v>
      </c>
      <c r="P3218" s="10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42165.462627314817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13">
        <v>4500</v>
      </c>
      <c r="E3219" s="13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 t="shared" si="300"/>
        <v>1.1602222222222223</v>
      </c>
      <c r="P3219" s="10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42648.546111111107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13">
        <v>12000</v>
      </c>
      <c r="E3220" s="13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 t="shared" si="300"/>
        <v>1.0209999999999999</v>
      </c>
      <c r="P3220" s="1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41971.002152777779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13">
        <v>20000</v>
      </c>
      <c r="E3221" s="13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 t="shared" si="300"/>
        <v>1.0011000000000001</v>
      </c>
      <c r="P3221" s="10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42050.983182870375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13">
        <v>15000</v>
      </c>
      <c r="E3222" s="13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 t="shared" si="300"/>
        <v>1.0084</v>
      </c>
      <c r="P3222" s="10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42772.833379629628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13">
        <v>4000</v>
      </c>
      <c r="E3223" s="1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 t="shared" si="300"/>
        <v>1.0342499999999999</v>
      </c>
      <c r="P3223" s="10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42155.696793981479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13">
        <v>2500</v>
      </c>
      <c r="E3224" s="13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 t="shared" si="300"/>
        <v>1.248</v>
      </c>
      <c r="P3224" s="10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42270.582141203704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13">
        <v>3100</v>
      </c>
      <c r="E3225" s="13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 t="shared" si="300"/>
        <v>1.0951612903225807</v>
      </c>
      <c r="P3225" s="10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42206.835370370376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13">
        <v>30000</v>
      </c>
      <c r="E3226" s="13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 t="shared" si="300"/>
        <v>1.0203333333333333</v>
      </c>
      <c r="P3226" s="10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42697.850844907407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13">
        <v>2000</v>
      </c>
      <c r="E3227" s="13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 t="shared" si="300"/>
        <v>1.0235000000000001</v>
      </c>
      <c r="P3227" s="10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42503.559467592597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13">
        <v>1200</v>
      </c>
      <c r="E3228" s="13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 t="shared" si="300"/>
        <v>1.0416666666666667</v>
      </c>
      <c r="P3228" s="10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42277.583472222221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13">
        <v>1200</v>
      </c>
      <c r="E3229" s="13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 t="shared" si="300"/>
        <v>1.25</v>
      </c>
      <c r="P3229" s="10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42722.882361111115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13">
        <v>7000</v>
      </c>
      <c r="E3230" s="13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 t="shared" si="300"/>
        <v>1.0234285714285714</v>
      </c>
      <c r="P3230" s="1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42323.70930555556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13">
        <v>20000</v>
      </c>
      <c r="E3231" s="13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 t="shared" si="300"/>
        <v>1.0786500000000001</v>
      </c>
      <c r="P3231" s="10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41933.291643518518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13">
        <v>2600</v>
      </c>
      <c r="E3232" s="13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 t="shared" si="300"/>
        <v>1.0988461538461538</v>
      </c>
      <c r="P3232" s="10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41898.168125000004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13">
        <v>1000</v>
      </c>
      <c r="E3233" s="1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 t="shared" si="300"/>
        <v>1.61</v>
      </c>
      <c r="P3233" s="10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42446.943831018521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13">
        <v>1000</v>
      </c>
      <c r="E3234" s="13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 t="shared" si="300"/>
        <v>1.3120000000000001</v>
      </c>
      <c r="P3234" s="10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42463.81385416667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13">
        <v>5000</v>
      </c>
      <c r="E3235" s="13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 t="shared" si="300"/>
        <v>1.1879999999999999</v>
      </c>
      <c r="P3235" s="10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42766.805034722223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13">
        <v>4000</v>
      </c>
      <c r="E3236" s="13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 t="shared" si="300"/>
        <v>1.0039275000000001</v>
      </c>
      <c r="P3236" s="10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42734.789444444439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13">
        <v>15000</v>
      </c>
      <c r="E3237" s="13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 t="shared" si="300"/>
        <v>1.0320666666666667</v>
      </c>
      <c r="P3237" s="10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42522.347812499997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13">
        <v>20000</v>
      </c>
      <c r="E3238" s="13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 t="shared" si="300"/>
        <v>1.006</v>
      </c>
      <c r="P3238" s="10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42702.917048611111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13">
        <v>35000</v>
      </c>
      <c r="E3239" s="13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 t="shared" si="300"/>
        <v>1.0078754285714286</v>
      </c>
      <c r="P3239" s="10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42252.474351851852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13">
        <v>2800</v>
      </c>
      <c r="E3240" s="13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 t="shared" si="300"/>
        <v>1.1232142857142857</v>
      </c>
      <c r="P3240" s="1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42156.510393518518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13">
        <v>5862</v>
      </c>
      <c r="E3241" s="13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 t="shared" si="300"/>
        <v>1.0591914022517912</v>
      </c>
      <c r="P3241" s="10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42278.089039351849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13">
        <v>3000</v>
      </c>
      <c r="E3242" s="13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 t="shared" si="300"/>
        <v>1.0056666666666667</v>
      </c>
      <c r="P3242" s="10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42754.693842592591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13">
        <v>8500</v>
      </c>
      <c r="E3243" s="1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 t="shared" si="300"/>
        <v>1.1530588235294117</v>
      </c>
      <c r="P3243" s="10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41893.324884259258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13">
        <v>10000</v>
      </c>
      <c r="E3244" s="13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 t="shared" si="300"/>
        <v>1.273042</v>
      </c>
      <c r="P3244" s="10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41871.755694444444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13">
        <v>8000</v>
      </c>
      <c r="E3245" s="13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 t="shared" si="300"/>
        <v>1.028375</v>
      </c>
      <c r="P3245" s="10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42262.096782407403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13">
        <v>1600</v>
      </c>
      <c r="E3246" s="13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 t="shared" si="300"/>
        <v>1.0293749999999999</v>
      </c>
      <c r="P3246" s="10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42675.694236111114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13">
        <v>21000</v>
      </c>
      <c r="E3247" s="13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 t="shared" si="300"/>
        <v>1.043047619047619</v>
      </c>
      <c r="P3247" s="10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42135.60020833333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13">
        <v>10000</v>
      </c>
      <c r="E3248" s="13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 t="shared" si="300"/>
        <v>1.1122000000000001</v>
      </c>
      <c r="P3248" s="10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42230.472222222219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13">
        <v>2500</v>
      </c>
      <c r="E3249" s="13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 t="shared" si="300"/>
        <v>1.0586</v>
      </c>
      <c r="P3249" s="10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42167.434166666666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13">
        <v>12000</v>
      </c>
      <c r="E3250" s="13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 t="shared" si="300"/>
        <v>1.0079166666666666</v>
      </c>
      <c r="P3250" s="1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42068.888391203705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13">
        <v>5500</v>
      </c>
      <c r="E3251" s="13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 t="shared" si="300"/>
        <v>1.0492727272727274</v>
      </c>
      <c r="P3251" s="10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42145.746689814812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13">
        <v>25000</v>
      </c>
      <c r="E3252" s="13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 t="shared" si="300"/>
        <v>1.01552</v>
      </c>
      <c r="P3252" s="10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41918.742175925923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13">
        <v>1500</v>
      </c>
      <c r="E3253" s="1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 t="shared" si="300"/>
        <v>1.1073333333333333</v>
      </c>
      <c r="P3253" s="10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42146.731087962966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13">
        <v>2250</v>
      </c>
      <c r="E3254" s="13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 t="shared" si="300"/>
        <v>1.2782222222222221</v>
      </c>
      <c r="P3254" s="10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42590.472685185188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13">
        <v>20000</v>
      </c>
      <c r="E3255" s="13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 t="shared" si="300"/>
        <v>1.0182500000000001</v>
      </c>
      <c r="P3255" s="10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42602.576712962968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13">
        <v>13000</v>
      </c>
      <c r="E3256" s="13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 t="shared" si="300"/>
        <v>1.012576923076923</v>
      </c>
      <c r="P3256" s="10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42059.085752314815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13">
        <v>300</v>
      </c>
      <c r="E3257" s="13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 t="shared" si="300"/>
        <v>1.75</v>
      </c>
      <c r="P3257" s="10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41889.768229166664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13">
        <v>10000</v>
      </c>
      <c r="E3258" s="13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 t="shared" si="300"/>
        <v>1.2806</v>
      </c>
      <c r="P3258" s="10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42144.573807870373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13">
        <v>2000</v>
      </c>
      <c r="E3259" s="13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 t="shared" si="300"/>
        <v>1.0629949999999999</v>
      </c>
      <c r="P3259" s="10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42758.559629629628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13">
        <v>7000</v>
      </c>
      <c r="E3260" s="13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 t="shared" si="300"/>
        <v>1.052142857142857</v>
      </c>
      <c r="P3260" s="10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41982.887280092589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13">
        <v>23000</v>
      </c>
      <c r="E3261" s="13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 t="shared" si="300"/>
        <v>1.0616782608695652</v>
      </c>
      <c r="P3261" s="10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42614.760937500003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13">
        <v>5000</v>
      </c>
      <c r="E3262" s="13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 t="shared" si="300"/>
        <v>1.0924</v>
      </c>
      <c r="P3262" s="10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42303.672662037032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13">
        <v>3300</v>
      </c>
      <c r="E3263" s="1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 t="shared" si="300"/>
        <v>1.0045454545454546</v>
      </c>
      <c r="P3263" s="10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42171.725416666668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13">
        <v>12200</v>
      </c>
      <c r="E3264" s="13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 t="shared" si="300"/>
        <v>1.0304098360655738</v>
      </c>
      <c r="P3264" s="10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41964.315532407403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13">
        <v>2500</v>
      </c>
      <c r="E3265" s="13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 t="shared" si="300"/>
        <v>1.121664</v>
      </c>
      <c r="P3265" s="10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42284.516064814816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13">
        <v>2500</v>
      </c>
      <c r="E3266" s="13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 t="shared" si="300"/>
        <v>1.03</v>
      </c>
      <c r="P3266" s="10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42016.800208333334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13">
        <v>2700</v>
      </c>
      <c r="E3267" s="13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 t="shared" ref="O3267:O3330" si="306">E3267/D3267</f>
        <v>1.64</v>
      </c>
      <c r="P3267" s="10">
        <f t="shared" ref="P3267:P3330" si="307">E3267/L3267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2">
        <f t="shared" ref="S3267:S3330" si="310">(((J3267/60)/60)/24)+DATE(1970,1,1)</f>
        <v>42311.711979166663</v>
      </c>
      <c r="T3267" s="12">
        <f t="shared" ref="T3267:T3330" si="311">(((J3267/60)/60)/24)+DATE(1970,1,1)</f>
        <v>42311.711979166663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13">
        <v>6000</v>
      </c>
      <c r="E3268" s="13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 t="shared" si="306"/>
        <v>1.3128333333333333</v>
      </c>
      <c r="P3268" s="10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42136.536134259266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13">
        <v>15000</v>
      </c>
      <c r="E3269" s="13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 t="shared" si="306"/>
        <v>1.0209999999999999</v>
      </c>
      <c r="P3269" s="10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42172.757638888885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13">
        <v>2000</v>
      </c>
      <c r="E3270" s="13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 t="shared" si="306"/>
        <v>1.28</v>
      </c>
      <c r="P3270" s="1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42590.90425925926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13">
        <v>8000</v>
      </c>
      <c r="E3271" s="13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 t="shared" si="306"/>
        <v>1.0149999999999999</v>
      </c>
      <c r="P3271" s="10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42137.395798611105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13">
        <v>1800</v>
      </c>
      <c r="E3272" s="13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 t="shared" si="306"/>
        <v>1.0166666666666666</v>
      </c>
      <c r="P3272" s="10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42167.533159722225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13">
        <v>1500</v>
      </c>
      <c r="E3273" s="1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 t="shared" si="306"/>
        <v>1.3</v>
      </c>
      <c r="P3273" s="10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41915.437210648146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13">
        <v>10000</v>
      </c>
      <c r="E3274" s="13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 t="shared" si="306"/>
        <v>1.5443</v>
      </c>
      <c r="P3274" s="10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42284.500104166669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13">
        <v>4000</v>
      </c>
      <c r="E3275" s="13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 t="shared" si="306"/>
        <v>1.0740000000000001</v>
      </c>
      <c r="P3275" s="10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42611.801412037035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13">
        <v>15500</v>
      </c>
      <c r="E3276" s="13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 t="shared" si="306"/>
        <v>1.0132258064516129</v>
      </c>
      <c r="P3276" s="10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42400.704537037032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13">
        <v>1800</v>
      </c>
      <c r="E3277" s="13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 t="shared" si="306"/>
        <v>1.0027777777777778</v>
      </c>
      <c r="P3277" s="10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42017.88045138889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13">
        <v>4500</v>
      </c>
      <c r="E3278" s="13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 t="shared" si="306"/>
        <v>1.1684444444444444</v>
      </c>
      <c r="P3278" s="10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42426.949988425928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13">
        <v>5000</v>
      </c>
      <c r="E3279" s="13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 t="shared" si="306"/>
        <v>1.0860000000000001</v>
      </c>
      <c r="P3279" s="10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41931.682939814818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13">
        <v>2500</v>
      </c>
      <c r="E3280" s="13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 t="shared" si="306"/>
        <v>1.034</v>
      </c>
      <c r="P3280" s="1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42124.848414351851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13">
        <v>5800</v>
      </c>
      <c r="E3281" s="13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 t="shared" si="306"/>
        <v>1.1427586206896552</v>
      </c>
      <c r="P3281" s="10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42431.102534722217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13">
        <v>2000</v>
      </c>
      <c r="E3282" s="13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 t="shared" si="306"/>
        <v>1.03</v>
      </c>
      <c r="P3282" s="10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42121.756921296299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13">
        <v>5000</v>
      </c>
      <c r="E3283" s="1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 t="shared" si="306"/>
        <v>1.216</v>
      </c>
      <c r="P3283" s="10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42219.019733796296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13">
        <v>31000</v>
      </c>
      <c r="E3284" s="13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 t="shared" si="306"/>
        <v>1.026467741935484</v>
      </c>
      <c r="P3284" s="10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42445.19430555556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13">
        <v>800</v>
      </c>
      <c r="E3285" s="13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 t="shared" si="306"/>
        <v>1.0475000000000001</v>
      </c>
      <c r="P3285" s="10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42379.74418981481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13">
        <v>3000</v>
      </c>
      <c r="E3286" s="13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 t="shared" si="306"/>
        <v>1.016</v>
      </c>
      <c r="P3286" s="10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42380.884872685187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13">
        <v>4999</v>
      </c>
      <c r="E3287" s="13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 t="shared" si="306"/>
        <v>1.1210242048409682</v>
      </c>
      <c r="P3287" s="10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42762.942430555559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13">
        <v>15000</v>
      </c>
      <c r="E3288" s="13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 t="shared" si="306"/>
        <v>1.0176666666666667</v>
      </c>
      <c r="P3288" s="10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42567.840069444443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13">
        <v>2500</v>
      </c>
      <c r="E3289" s="13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 t="shared" si="306"/>
        <v>1</v>
      </c>
      <c r="P3289" s="10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42311.750324074077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13">
        <v>10000</v>
      </c>
      <c r="E3290" s="13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 t="shared" si="306"/>
        <v>1.0026489999999999</v>
      </c>
      <c r="P3290" s="1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42505.774479166663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13">
        <v>500</v>
      </c>
      <c r="E3291" s="13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 t="shared" si="306"/>
        <v>1.3304200000000002</v>
      </c>
      <c r="P3291" s="10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42758.368078703701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13">
        <v>2000</v>
      </c>
      <c r="E3292" s="13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 t="shared" si="306"/>
        <v>1.212</v>
      </c>
      <c r="P3292" s="10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42775.51494212963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13">
        <v>500</v>
      </c>
      <c r="E3293" s="1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 t="shared" si="306"/>
        <v>1.1399999999999999</v>
      </c>
      <c r="P3293" s="10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42232.702546296292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13">
        <v>101</v>
      </c>
      <c r="E3294" s="13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 t="shared" si="306"/>
        <v>2.8613861386138613</v>
      </c>
      <c r="P3294" s="10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42282.770231481481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13">
        <v>4500</v>
      </c>
      <c r="E3295" s="13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 t="shared" si="306"/>
        <v>1.7044444444444444</v>
      </c>
      <c r="P3295" s="10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42768.425370370373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13">
        <v>600</v>
      </c>
      <c r="E3296" s="13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 t="shared" si="306"/>
        <v>1.1833333333333333</v>
      </c>
      <c r="P3296" s="10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42141.541134259256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13">
        <v>700</v>
      </c>
      <c r="E3297" s="13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 t="shared" si="306"/>
        <v>1.0285857142857142</v>
      </c>
      <c r="P3297" s="10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42609.442465277782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13">
        <v>1500</v>
      </c>
      <c r="E3298" s="13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 t="shared" si="306"/>
        <v>1.4406666666666668</v>
      </c>
      <c r="P3298" s="10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42309.756620370375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13">
        <v>5500</v>
      </c>
      <c r="E3299" s="13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 t="shared" si="306"/>
        <v>1.0007272727272727</v>
      </c>
      <c r="P3299" s="10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42193.771481481483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13">
        <v>10000</v>
      </c>
      <c r="E3300" s="13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 t="shared" si="306"/>
        <v>1.0173000000000001</v>
      </c>
      <c r="P3300" s="1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42239.957962962959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13">
        <v>3000</v>
      </c>
      <c r="E3301" s="13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 t="shared" si="306"/>
        <v>1.1619999999999999</v>
      </c>
      <c r="P3301" s="10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42261.917395833334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13">
        <v>3000</v>
      </c>
      <c r="E3302" s="13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 t="shared" si="306"/>
        <v>1.3616666666666666</v>
      </c>
      <c r="P3302" s="10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42102.743773148148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13">
        <v>3000</v>
      </c>
      <c r="E3303" s="1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 t="shared" si="306"/>
        <v>1.3346666666666667</v>
      </c>
      <c r="P3303" s="10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42538.73583333334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13">
        <v>8400</v>
      </c>
      <c r="E3304" s="13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 t="shared" si="306"/>
        <v>1.0339285714285715</v>
      </c>
      <c r="P3304" s="10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42681.35157407407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13">
        <v>1800</v>
      </c>
      <c r="E3305" s="13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 t="shared" si="306"/>
        <v>1.1588888888888889</v>
      </c>
      <c r="P3305" s="10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42056.65143518518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13">
        <v>15000</v>
      </c>
      <c r="E3306" s="13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 t="shared" si="306"/>
        <v>1.0451666666666666</v>
      </c>
      <c r="P3306" s="10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42696.624444444446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13">
        <v>4000</v>
      </c>
      <c r="E3307" s="13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 t="shared" si="306"/>
        <v>1.0202500000000001</v>
      </c>
      <c r="P3307" s="10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42186.855879629627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13">
        <v>1500</v>
      </c>
      <c r="E3308" s="13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 t="shared" si="306"/>
        <v>1.7533333333333334</v>
      </c>
      <c r="P3308" s="10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42493.219236111108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13">
        <v>1000</v>
      </c>
      <c r="E3309" s="13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 t="shared" si="306"/>
        <v>1.0668</v>
      </c>
      <c r="P3309" s="10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42475.057164351849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13">
        <v>3500</v>
      </c>
      <c r="E3310" s="13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 t="shared" si="306"/>
        <v>1.2228571428571429</v>
      </c>
      <c r="P3310" s="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42452.876909722225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13">
        <v>350</v>
      </c>
      <c r="E3311" s="13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 t="shared" si="306"/>
        <v>1.5942857142857143</v>
      </c>
      <c r="P3311" s="10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42628.650208333333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13">
        <v>6500</v>
      </c>
      <c r="E3312" s="13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 t="shared" si="306"/>
        <v>1.0007692307692309</v>
      </c>
      <c r="P3312" s="10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42253.928530092591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13">
        <v>2500</v>
      </c>
      <c r="E3313" s="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 t="shared" si="306"/>
        <v>1.0984</v>
      </c>
      <c r="P3313" s="10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42264.29178240741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13">
        <v>2500</v>
      </c>
      <c r="E3314" s="13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 t="shared" si="306"/>
        <v>1.0004</v>
      </c>
      <c r="P3314" s="10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42664.809560185182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13">
        <v>2000</v>
      </c>
      <c r="E3315" s="13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 t="shared" si="306"/>
        <v>1.1605000000000001</v>
      </c>
      <c r="P3315" s="10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42382.244409722218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13">
        <v>800</v>
      </c>
      <c r="E3316" s="13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 t="shared" si="306"/>
        <v>2.1074999999999999</v>
      </c>
      <c r="P3316" s="10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42105.267488425925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13">
        <v>4000</v>
      </c>
      <c r="E3317" s="13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 t="shared" si="306"/>
        <v>1.1000000000000001</v>
      </c>
      <c r="P3317" s="10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42466.303715277783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13">
        <v>11737</v>
      </c>
      <c r="E3318" s="13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 t="shared" si="306"/>
        <v>1.0008673425918038</v>
      </c>
      <c r="P3318" s="10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41826.871238425927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13">
        <v>1050</v>
      </c>
      <c r="E3319" s="13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 t="shared" si="306"/>
        <v>1.0619047619047619</v>
      </c>
      <c r="P3319" s="10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42499.039629629624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13">
        <v>2000</v>
      </c>
      <c r="E3320" s="13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 t="shared" si="306"/>
        <v>1.256</v>
      </c>
      <c r="P3320" s="10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42431.302002314813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13">
        <v>500</v>
      </c>
      <c r="E3321" s="13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 t="shared" si="306"/>
        <v>1.08</v>
      </c>
      <c r="P3321" s="10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41990.585486111115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13">
        <v>2500</v>
      </c>
      <c r="E3322" s="13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 t="shared" si="306"/>
        <v>1.01</v>
      </c>
      <c r="P3322" s="10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42513.045798611114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13">
        <v>500</v>
      </c>
      <c r="E3323" s="1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 t="shared" si="306"/>
        <v>1.0740000000000001</v>
      </c>
      <c r="P3323" s="10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41914.100289351853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13">
        <v>3300</v>
      </c>
      <c r="E3324" s="13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 t="shared" si="306"/>
        <v>1.0151515151515151</v>
      </c>
      <c r="P3324" s="10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42521.010370370372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13">
        <v>1000</v>
      </c>
      <c r="E3325" s="13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 t="shared" si="306"/>
        <v>1.2589999999999999</v>
      </c>
      <c r="P3325" s="10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42608.36583333333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13">
        <v>1500</v>
      </c>
      <c r="E3326" s="13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 t="shared" si="306"/>
        <v>1.0166666666666666</v>
      </c>
      <c r="P3326" s="10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42512.58321759259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13">
        <v>400</v>
      </c>
      <c r="E3327" s="13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 t="shared" si="306"/>
        <v>1.125</v>
      </c>
      <c r="P3327" s="10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42064.785613425927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13">
        <v>8000</v>
      </c>
      <c r="E3328" s="13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 t="shared" si="306"/>
        <v>1.0137499999999999</v>
      </c>
      <c r="P3328" s="10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42041.714178240742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13">
        <v>800</v>
      </c>
      <c r="E3329" s="13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 t="shared" si="306"/>
        <v>1.0125</v>
      </c>
      <c r="P3329" s="10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42468.374606481477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13">
        <v>1800</v>
      </c>
      <c r="E3330" s="13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 t="shared" si="306"/>
        <v>1.4638888888888888</v>
      </c>
      <c r="P3330" s="1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41822.57503472222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13">
        <v>1000</v>
      </c>
      <c r="E3331" s="13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 t="shared" ref="O3331:O3394" si="312">E3331/D3331</f>
        <v>1.1679999999999999</v>
      </c>
      <c r="P3331" s="10">
        <f t="shared" ref="P3331:P3394" si="313">E3331/L3331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(((J3331/60)/60)/24)+DATE(1970,1,1)</f>
        <v>41837.323009259257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13">
        <v>1500</v>
      </c>
      <c r="E3332" s="13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 t="shared" si="312"/>
        <v>1.0626666666666666</v>
      </c>
      <c r="P3332" s="10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42065.887361111112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13">
        <v>5000</v>
      </c>
      <c r="E3333" s="1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 t="shared" si="312"/>
        <v>1.0451999999999999</v>
      </c>
      <c r="P3333" s="10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42248.697754629626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13">
        <v>6000</v>
      </c>
      <c r="E3334" s="13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 t="shared" si="312"/>
        <v>1</v>
      </c>
      <c r="P3334" s="10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41809.860300925924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13">
        <v>3500</v>
      </c>
      <c r="E3335" s="13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 t="shared" si="312"/>
        <v>1.0457142857142858</v>
      </c>
      <c r="P3335" s="10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42148.676851851851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13">
        <v>3871</v>
      </c>
      <c r="E3336" s="13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 t="shared" si="312"/>
        <v>1.3862051149573753</v>
      </c>
      <c r="P3336" s="10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42185.521087962959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13">
        <v>5000</v>
      </c>
      <c r="E3337" s="13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 t="shared" si="312"/>
        <v>1.0032000000000001</v>
      </c>
      <c r="P3337" s="10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41827.674143518518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13">
        <v>250</v>
      </c>
      <c r="E3338" s="13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 t="shared" si="312"/>
        <v>1</v>
      </c>
      <c r="P3338" s="10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42437.398680555561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13">
        <v>2500</v>
      </c>
      <c r="E3339" s="13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 t="shared" si="312"/>
        <v>1.1020000000000001</v>
      </c>
      <c r="P3339" s="10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41901.282025462962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13">
        <v>15000</v>
      </c>
      <c r="E3340" s="13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 t="shared" si="312"/>
        <v>1.0218</v>
      </c>
      <c r="P3340" s="1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42769.574999999997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13">
        <v>8000</v>
      </c>
      <c r="E3341" s="13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 t="shared" si="312"/>
        <v>1.0435000000000001</v>
      </c>
      <c r="P3341" s="10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42549.665717592594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13">
        <v>3000</v>
      </c>
      <c r="E3342" s="13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 t="shared" si="312"/>
        <v>1.3816666666666666</v>
      </c>
      <c r="P3342" s="10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42685.974004629628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13">
        <v>3350</v>
      </c>
      <c r="E3343" s="1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 t="shared" si="312"/>
        <v>1</v>
      </c>
      <c r="P3343" s="10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42510.798854166671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13">
        <v>6000</v>
      </c>
      <c r="E3344" s="13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 t="shared" si="312"/>
        <v>1.0166666666666666</v>
      </c>
      <c r="P3344" s="10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42062.296412037031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13">
        <v>700</v>
      </c>
      <c r="E3345" s="13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 t="shared" si="312"/>
        <v>1.7142857142857142</v>
      </c>
      <c r="P3345" s="10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42452.916481481487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13">
        <v>4500</v>
      </c>
      <c r="E3346" s="13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 t="shared" si="312"/>
        <v>1.0144444444444445</v>
      </c>
      <c r="P3346" s="10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41851.200150462959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13">
        <v>500</v>
      </c>
      <c r="E3347" s="13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 t="shared" si="312"/>
        <v>1.3</v>
      </c>
      <c r="P3347" s="10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42053.106111111112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13">
        <v>1500</v>
      </c>
      <c r="E3348" s="13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 t="shared" si="312"/>
        <v>1.1000000000000001</v>
      </c>
      <c r="P3348" s="10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42054.024421296301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13">
        <v>2000</v>
      </c>
      <c r="E3349" s="13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 t="shared" si="312"/>
        <v>1.1944999999999999</v>
      </c>
      <c r="P3349" s="10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42484.551550925928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13">
        <v>5500</v>
      </c>
      <c r="E3350" s="13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 t="shared" si="312"/>
        <v>1.002909090909091</v>
      </c>
      <c r="P3350" s="1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42466.558796296296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13">
        <v>1000</v>
      </c>
      <c r="E3351" s="13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 t="shared" si="312"/>
        <v>1.534</v>
      </c>
      <c r="P3351" s="10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42513.110787037032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13">
        <v>3500</v>
      </c>
      <c r="E3352" s="13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 t="shared" si="312"/>
        <v>1.0442857142857143</v>
      </c>
      <c r="P3352" s="10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42302.701516203699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13">
        <v>5000</v>
      </c>
      <c r="E3353" s="1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 t="shared" si="312"/>
        <v>1.0109999999999999</v>
      </c>
      <c r="P3353" s="10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41806.395428240743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13">
        <v>5000</v>
      </c>
      <c r="E3354" s="13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 t="shared" si="312"/>
        <v>1.0751999999999999</v>
      </c>
      <c r="P3354" s="10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42495.992800925931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13">
        <v>500</v>
      </c>
      <c r="E3355" s="13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 t="shared" si="312"/>
        <v>3.15</v>
      </c>
      <c r="P3355" s="10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42479.432291666672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13">
        <v>3000</v>
      </c>
      <c r="E3356" s="13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 t="shared" si="312"/>
        <v>1.0193333333333334</v>
      </c>
      <c r="P3356" s="10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42270.7269212963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13">
        <v>1750</v>
      </c>
      <c r="E3357" s="13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 t="shared" si="312"/>
        <v>1.2628571428571429</v>
      </c>
      <c r="P3357" s="10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42489.619525462964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13">
        <v>1500</v>
      </c>
      <c r="E3358" s="13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 t="shared" si="312"/>
        <v>1.014</v>
      </c>
      <c r="P3358" s="10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42536.815648148149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13">
        <v>2000</v>
      </c>
      <c r="E3359" s="13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 t="shared" si="312"/>
        <v>1.01</v>
      </c>
      <c r="P3359" s="10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41822.417939814812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13">
        <v>10000</v>
      </c>
      <c r="E3360" s="13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 t="shared" si="312"/>
        <v>1.0299</v>
      </c>
      <c r="P3360" s="1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41932.311099537037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13">
        <v>4000</v>
      </c>
      <c r="E3361" s="13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 t="shared" si="312"/>
        <v>1.0625</v>
      </c>
      <c r="P3361" s="10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42746.057106481487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13">
        <v>9000</v>
      </c>
      <c r="E3362" s="13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 t="shared" si="312"/>
        <v>1.0137777777777779</v>
      </c>
      <c r="P3362" s="10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42697.082673611112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13">
        <v>5000</v>
      </c>
      <c r="E3363" s="1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 t="shared" si="312"/>
        <v>1.1346000000000001</v>
      </c>
      <c r="P3363" s="10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41866.025347222225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13">
        <v>500</v>
      </c>
      <c r="E3364" s="13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 t="shared" si="312"/>
        <v>2.1800000000000002</v>
      </c>
      <c r="P3364" s="10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42056.091631944444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13">
        <v>7750</v>
      </c>
      <c r="E3365" s="13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 t="shared" si="312"/>
        <v>1.0141935483870967</v>
      </c>
      <c r="P3365" s="10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41851.771354166667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13">
        <v>3000</v>
      </c>
      <c r="E3366" s="13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 t="shared" si="312"/>
        <v>1.0593333333333332</v>
      </c>
      <c r="P3366" s="10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42422.977418981478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13">
        <v>2500</v>
      </c>
      <c r="E3367" s="13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 t="shared" si="312"/>
        <v>1.04</v>
      </c>
      <c r="P3367" s="10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42321.101759259262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13">
        <v>500</v>
      </c>
      <c r="E3368" s="13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 t="shared" si="312"/>
        <v>2.21</v>
      </c>
      <c r="P3368" s="10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42107.067557870367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13">
        <v>750</v>
      </c>
      <c r="E3369" s="13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 t="shared" si="312"/>
        <v>1.1866666666666668</v>
      </c>
      <c r="P3369" s="10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42192.933958333335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13">
        <v>1000</v>
      </c>
      <c r="E3370" s="13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 t="shared" si="312"/>
        <v>1.046</v>
      </c>
      <c r="P3370" s="1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41969.199756944443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13">
        <v>5000</v>
      </c>
      <c r="E3371" s="13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 t="shared" si="312"/>
        <v>1.0389999999999999</v>
      </c>
      <c r="P3371" s="10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42690.041435185187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13">
        <v>1500</v>
      </c>
      <c r="E3372" s="13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 t="shared" si="312"/>
        <v>1.1773333333333333</v>
      </c>
      <c r="P3372" s="10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42690.334317129629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13">
        <v>200</v>
      </c>
      <c r="E3373" s="1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 t="shared" si="312"/>
        <v>1.385</v>
      </c>
      <c r="P3373" s="10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42312.874594907407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13">
        <v>1000</v>
      </c>
      <c r="E3374" s="13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 t="shared" si="312"/>
        <v>1.0349999999999999</v>
      </c>
      <c r="P3374" s="10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41855.548101851848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13">
        <v>2000</v>
      </c>
      <c r="E3375" s="13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 t="shared" si="312"/>
        <v>1.0024999999999999</v>
      </c>
      <c r="P3375" s="10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42179.854629629626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13">
        <v>3500</v>
      </c>
      <c r="E3376" s="13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 t="shared" si="312"/>
        <v>1.0657142857142856</v>
      </c>
      <c r="P3376" s="10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42275.731666666667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13">
        <v>3000</v>
      </c>
      <c r="E3377" s="13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 t="shared" si="312"/>
        <v>1</v>
      </c>
      <c r="P3377" s="10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41765.610798611109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13">
        <v>8000</v>
      </c>
      <c r="E3378" s="13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 t="shared" si="312"/>
        <v>1.0001249999999999</v>
      </c>
      <c r="P3378" s="10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42059.701319444444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13">
        <v>8000</v>
      </c>
      <c r="E3379" s="13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 t="shared" si="312"/>
        <v>1.0105</v>
      </c>
      <c r="P3379" s="10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42053.732627314821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13">
        <v>550</v>
      </c>
      <c r="E3380" s="13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 t="shared" si="312"/>
        <v>1.0763636363636364</v>
      </c>
      <c r="P3380" s="1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41858.355393518519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13">
        <v>2000</v>
      </c>
      <c r="E3381" s="13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 t="shared" si="312"/>
        <v>1.0365</v>
      </c>
      <c r="P3381" s="10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42225.513888888891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13">
        <v>3000</v>
      </c>
      <c r="E3382" s="13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 t="shared" si="312"/>
        <v>1.0443333333333333</v>
      </c>
      <c r="P3382" s="10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41937.95344907407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13">
        <v>4000</v>
      </c>
      <c r="E3383" s="1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 t="shared" si="312"/>
        <v>1.0225</v>
      </c>
      <c r="P3383" s="10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42044.184988425928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13">
        <v>3500</v>
      </c>
      <c r="E3384" s="13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 t="shared" si="312"/>
        <v>1.0074285714285713</v>
      </c>
      <c r="P3384" s="10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42559.431203703702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13">
        <v>1750</v>
      </c>
      <c r="E3385" s="13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 t="shared" si="312"/>
        <v>1.1171428571428572</v>
      </c>
      <c r="P3385" s="10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42524.782638888893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13">
        <v>6000</v>
      </c>
      <c r="E3386" s="13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 t="shared" si="312"/>
        <v>1.0001100000000001</v>
      </c>
      <c r="P3386" s="10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42292.087592592594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13">
        <v>2000</v>
      </c>
      <c r="E3387" s="13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 t="shared" si="312"/>
        <v>1</v>
      </c>
      <c r="P3387" s="10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41953.8675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13">
        <v>2000</v>
      </c>
      <c r="E3388" s="13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 t="shared" si="312"/>
        <v>1.05</v>
      </c>
      <c r="P3388" s="10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41946.644745370373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13">
        <v>3000</v>
      </c>
      <c r="E3389" s="13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 t="shared" si="312"/>
        <v>1.1686666666666667</v>
      </c>
      <c r="P3389" s="10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41947.762592592589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13">
        <v>1500</v>
      </c>
      <c r="E3390" s="13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 t="shared" si="312"/>
        <v>1.038</v>
      </c>
      <c r="P3390" s="10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42143.461122685185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13">
        <v>10000</v>
      </c>
      <c r="E3391" s="13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 t="shared" si="312"/>
        <v>1.145</v>
      </c>
      <c r="P3391" s="10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42494.563449074078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13">
        <v>1500</v>
      </c>
      <c r="E3392" s="13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 t="shared" si="312"/>
        <v>1.024</v>
      </c>
      <c r="P3392" s="10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41815.774826388886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13">
        <v>500</v>
      </c>
      <c r="E3393" s="1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 t="shared" si="312"/>
        <v>2.23</v>
      </c>
      <c r="P3393" s="10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41830.545694444445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13">
        <v>500</v>
      </c>
      <c r="E3394" s="13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 t="shared" si="312"/>
        <v>1</v>
      </c>
      <c r="P3394" s="10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42446.845543981486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13">
        <v>1500</v>
      </c>
      <c r="E3395" s="13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 t="shared" ref="O3395:O3458" si="318">E3395/D3395</f>
        <v>1.0580000000000001</v>
      </c>
      <c r="P3395" s="10">
        <f t="shared" ref="P3395:P3458" si="319">E3395/L3395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2">
        <f t="shared" ref="S3395:S3458" si="322">(((J3395/60)/60)/24)+DATE(1970,1,1)</f>
        <v>41923.921643518523</v>
      </c>
      <c r="T3395" s="12">
        <f t="shared" ref="T3395:T3458" si="323">(((J3395/60)/60)/24)+DATE(1970,1,1)</f>
        <v>41923.921643518523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13">
        <v>550</v>
      </c>
      <c r="E3396" s="13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 t="shared" si="318"/>
        <v>1.4236363636363636</v>
      </c>
      <c r="P3396" s="10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41817.59542824074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13">
        <v>500</v>
      </c>
      <c r="E3397" s="13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 t="shared" si="318"/>
        <v>1.84</v>
      </c>
      <c r="P3397" s="10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42140.712314814817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13">
        <v>1500</v>
      </c>
      <c r="E3398" s="13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 t="shared" si="318"/>
        <v>1.0433333333333332</v>
      </c>
      <c r="P3398" s="10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41764.44663194444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13">
        <v>250</v>
      </c>
      <c r="E3399" s="13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 t="shared" si="318"/>
        <v>1.1200000000000001</v>
      </c>
      <c r="P3399" s="10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42378.478344907402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13">
        <v>4000</v>
      </c>
      <c r="E3400" s="13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 t="shared" si="318"/>
        <v>1.1107499999999999</v>
      </c>
      <c r="P3400" s="1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41941.75203703704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13">
        <v>1200</v>
      </c>
      <c r="E3401" s="13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 t="shared" si="318"/>
        <v>1.0375000000000001</v>
      </c>
      <c r="P3401" s="10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42026.920428240745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13">
        <v>10000</v>
      </c>
      <c r="E3402" s="13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 t="shared" si="318"/>
        <v>1.0041</v>
      </c>
      <c r="P3402" s="10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41834.953865740739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13">
        <v>2900</v>
      </c>
      <c r="E3403" s="1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 t="shared" si="318"/>
        <v>1.0186206896551724</v>
      </c>
      <c r="P3403" s="10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42193.723912037036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13">
        <v>15000</v>
      </c>
      <c r="E3404" s="13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 t="shared" si="318"/>
        <v>1.0976666666666666</v>
      </c>
      <c r="P3404" s="10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42290.61855324074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13">
        <v>2000</v>
      </c>
      <c r="E3405" s="13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 t="shared" si="318"/>
        <v>1</v>
      </c>
      <c r="P3405" s="10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42150.462083333332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13">
        <v>500</v>
      </c>
      <c r="E3406" s="13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 t="shared" si="318"/>
        <v>1.22</v>
      </c>
      <c r="P3406" s="10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42152.503495370373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13">
        <v>350</v>
      </c>
      <c r="E3407" s="13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 t="shared" si="318"/>
        <v>1.3757142857142857</v>
      </c>
      <c r="P3407" s="10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42410.017199074078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13">
        <v>10000</v>
      </c>
      <c r="E3408" s="13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 t="shared" si="318"/>
        <v>1.0031000000000001</v>
      </c>
      <c r="P3408" s="10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41791.492777777778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13">
        <v>2000</v>
      </c>
      <c r="E3409" s="13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 t="shared" si="318"/>
        <v>1.071</v>
      </c>
      <c r="P3409" s="10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41796.422326388885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13">
        <v>500</v>
      </c>
      <c r="E3410" s="13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 t="shared" si="318"/>
        <v>2.11</v>
      </c>
      <c r="P3410" s="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41808.991944444446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13">
        <v>500</v>
      </c>
      <c r="E3411" s="13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 t="shared" si="318"/>
        <v>1.236</v>
      </c>
      <c r="P3411" s="10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42544.814328703709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13">
        <v>3000</v>
      </c>
      <c r="E3412" s="13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 t="shared" si="318"/>
        <v>1.085</v>
      </c>
      <c r="P3412" s="10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42500.041550925926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13">
        <v>15000</v>
      </c>
      <c r="E3413" s="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 t="shared" si="318"/>
        <v>1.0356666666666667</v>
      </c>
      <c r="P3413" s="10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42265.022824074069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13">
        <v>3000</v>
      </c>
      <c r="E3414" s="13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 t="shared" si="318"/>
        <v>1</v>
      </c>
      <c r="P3414" s="10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41879.959050925929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13">
        <v>500</v>
      </c>
      <c r="E3415" s="13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 t="shared" si="318"/>
        <v>1.3</v>
      </c>
      <c r="P3415" s="10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42053.733078703706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13">
        <v>3000</v>
      </c>
      <c r="E3416" s="13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 t="shared" si="318"/>
        <v>1.0349999999999999</v>
      </c>
      <c r="P3416" s="10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42675.832465277781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13">
        <v>200</v>
      </c>
      <c r="E3417" s="13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 t="shared" si="318"/>
        <v>1</v>
      </c>
      <c r="P3417" s="10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42467.144166666665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13">
        <v>4000</v>
      </c>
      <c r="E3418" s="13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 t="shared" si="318"/>
        <v>1.196</v>
      </c>
      <c r="P3418" s="10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42089.412557870368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13">
        <v>1700</v>
      </c>
      <c r="E3419" s="13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 t="shared" si="318"/>
        <v>1.0000058823529412</v>
      </c>
      <c r="P3419" s="10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41894.91375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13">
        <v>4000</v>
      </c>
      <c r="E3420" s="13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 t="shared" si="318"/>
        <v>1.00875</v>
      </c>
      <c r="P3420" s="1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41752.83457175926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13">
        <v>2750</v>
      </c>
      <c r="E3421" s="13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 t="shared" si="318"/>
        <v>1.0654545454545454</v>
      </c>
      <c r="P3421" s="10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42448.821585648147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13">
        <v>700</v>
      </c>
      <c r="E3422" s="13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 t="shared" si="318"/>
        <v>1.38</v>
      </c>
      <c r="P3422" s="10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42405.090300925927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13">
        <v>10000</v>
      </c>
      <c r="E3423" s="1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 t="shared" si="318"/>
        <v>1.0115000000000001</v>
      </c>
      <c r="P3423" s="10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42037.791238425925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13">
        <v>3000</v>
      </c>
      <c r="E3424" s="13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 t="shared" si="318"/>
        <v>1.091</v>
      </c>
      <c r="P3424" s="10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42323.562222222223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13">
        <v>250</v>
      </c>
      <c r="E3425" s="13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 t="shared" si="318"/>
        <v>1.4</v>
      </c>
      <c r="P3425" s="10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42088.911354166667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13">
        <v>6000</v>
      </c>
      <c r="E3426" s="13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 t="shared" si="318"/>
        <v>1.0358333333333334</v>
      </c>
      <c r="P3426" s="10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42018.676898148144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13">
        <v>30000</v>
      </c>
      <c r="E3427" s="13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 t="shared" si="318"/>
        <v>1.0297033333333332</v>
      </c>
      <c r="P3427" s="10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41884.617314814815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13">
        <v>3750</v>
      </c>
      <c r="E3428" s="13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 t="shared" si="318"/>
        <v>1.0813333333333333</v>
      </c>
      <c r="P3428" s="10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41884.056747685187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13">
        <v>1500</v>
      </c>
      <c r="E3429" s="13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 t="shared" si="318"/>
        <v>1</v>
      </c>
      <c r="P3429" s="10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41792.645277777774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13">
        <v>2000</v>
      </c>
      <c r="E3430" s="13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 t="shared" si="318"/>
        <v>1.0275000000000001</v>
      </c>
      <c r="P3430" s="1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42038.720451388886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13">
        <v>150</v>
      </c>
      <c r="E3431" s="13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 t="shared" si="318"/>
        <v>1.3</v>
      </c>
      <c r="P3431" s="10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42662.021539351852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13">
        <v>2000</v>
      </c>
      <c r="E3432" s="13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 t="shared" si="318"/>
        <v>1.0854949999999999</v>
      </c>
      <c r="P3432" s="10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41820.945613425924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13">
        <v>2000</v>
      </c>
      <c r="E3433" s="1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 t="shared" si="318"/>
        <v>1</v>
      </c>
      <c r="P3433" s="10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41839.730937500004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13">
        <v>2000</v>
      </c>
      <c r="E3434" s="13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 t="shared" si="318"/>
        <v>1.0965</v>
      </c>
      <c r="P3434" s="10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42380.581180555557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13">
        <v>9500</v>
      </c>
      <c r="E3435" s="13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 t="shared" si="318"/>
        <v>1.0026315789473683</v>
      </c>
      <c r="P3435" s="10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41776.063136574077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13">
        <v>10000</v>
      </c>
      <c r="E3436" s="13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 t="shared" si="318"/>
        <v>1.0555000000000001</v>
      </c>
      <c r="P3436" s="10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41800.380428240744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13">
        <v>1000</v>
      </c>
      <c r="E3437" s="13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 t="shared" si="318"/>
        <v>1.1200000000000001</v>
      </c>
      <c r="P3437" s="10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42572.61681712963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13">
        <v>5000</v>
      </c>
      <c r="E3438" s="13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 t="shared" si="318"/>
        <v>1.0589999999999999</v>
      </c>
      <c r="P3438" s="10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41851.541585648149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13">
        <v>3000</v>
      </c>
      <c r="E3439" s="13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 t="shared" si="318"/>
        <v>1.01</v>
      </c>
      <c r="P3439" s="10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42205.710879629631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13">
        <v>2500</v>
      </c>
      <c r="E3440" s="13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 t="shared" si="318"/>
        <v>1.042</v>
      </c>
      <c r="P3440" s="1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42100.927858796291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13">
        <v>1200</v>
      </c>
      <c r="E3441" s="13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 t="shared" si="318"/>
        <v>1.3467833333333334</v>
      </c>
      <c r="P3441" s="10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42374.911226851851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13">
        <v>5000</v>
      </c>
      <c r="E3442" s="13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 t="shared" si="318"/>
        <v>1.052184</v>
      </c>
      <c r="P3442" s="10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41809.12300925926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13">
        <v>2500</v>
      </c>
      <c r="E3443" s="1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 t="shared" si="318"/>
        <v>1.026</v>
      </c>
      <c r="P3443" s="10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42294.429641203707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13">
        <v>250</v>
      </c>
      <c r="E3444" s="13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 t="shared" si="318"/>
        <v>1</v>
      </c>
      <c r="P3444" s="10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42124.841111111105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13">
        <v>1000</v>
      </c>
      <c r="E3445" s="13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 t="shared" si="318"/>
        <v>1.855</v>
      </c>
      <c r="P3445" s="10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41861.524837962963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13">
        <v>300</v>
      </c>
      <c r="E3446" s="13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 t="shared" si="318"/>
        <v>2.89</v>
      </c>
      <c r="P3446" s="10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42521.291504629626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13">
        <v>2000</v>
      </c>
      <c r="E3447" s="13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 t="shared" si="318"/>
        <v>1</v>
      </c>
      <c r="P3447" s="10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42272.530509259261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13">
        <v>1000</v>
      </c>
      <c r="E3448" s="13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 t="shared" si="318"/>
        <v>1.0820000000000001</v>
      </c>
      <c r="P3448" s="10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42016.832465277781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13">
        <v>1000</v>
      </c>
      <c r="E3449" s="13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 t="shared" si="318"/>
        <v>1.0780000000000001</v>
      </c>
      <c r="P3449" s="10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42402.889027777783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13">
        <v>2100</v>
      </c>
      <c r="E3450" s="13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 t="shared" si="318"/>
        <v>1.0976190476190477</v>
      </c>
      <c r="P3450" s="1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41960.119085648148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13">
        <v>800</v>
      </c>
      <c r="E3451" s="13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 t="shared" si="318"/>
        <v>1.70625</v>
      </c>
      <c r="P3451" s="10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42532.052523148144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13">
        <v>500</v>
      </c>
      <c r="E3452" s="13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 t="shared" si="318"/>
        <v>1.52</v>
      </c>
      <c r="P3452" s="10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42036.704525462963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13">
        <v>650</v>
      </c>
      <c r="E3453" s="1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 t="shared" si="318"/>
        <v>1.0123076923076924</v>
      </c>
      <c r="P3453" s="10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42088.723692129628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13">
        <v>1000</v>
      </c>
      <c r="E3454" s="13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 t="shared" si="318"/>
        <v>1.532</v>
      </c>
      <c r="P3454" s="10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41820.639189814814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13">
        <v>300</v>
      </c>
      <c r="E3455" s="13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 t="shared" si="318"/>
        <v>1.2833333333333334</v>
      </c>
      <c r="P3455" s="10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42535.97865740741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13">
        <v>700</v>
      </c>
      <c r="E3456" s="13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 t="shared" si="318"/>
        <v>1.0071428571428571</v>
      </c>
      <c r="P3456" s="10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41821.698599537034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13">
        <v>10000</v>
      </c>
      <c r="E3457" s="13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 t="shared" si="318"/>
        <v>1.0065</v>
      </c>
      <c r="P3457" s="10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42626.7503125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13">
        <v>3000</v>
      </c>
      <c r="E3458" s="13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 t="shared" si="318"/>
        <v>1.913</v>
      </c>
      <c r="P3458" s="10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41821.205636574072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13">
        <v>2000</v>
      </c>
      <c r="E3459" s="13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 t="shared" ref="O3459:O3522" si="324">E3459/D3459</f>
        <v>1.4019999999999999</v>
      </c>
      <c r="P3459" s="10">
        <f t="shared" ref="P3459:P3522" si="325">E3459/L3459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2">
        <f t="shared" ref="S3459:S3522" si="328">(((J3459/60)/60)/24)+DATE(1970,1,1)</f>
        <v>42016.706678240742</v>
      </c>
      <c r="T3459" s="12">
        <f t="shared" ref="T3459:T3522" si="329">(((J3459/60)/60)/24)+DATE(1970,1,1)</f>
        <v>42016.706678240742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13">
        <v>978</v>
      </c>
      <c r="E3460" s="13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 t="shared" si="324"/>
        <v>1.2433537832310839</v>
      </c>
      <c r="P3460" s="1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42011.202581018515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13">
        <v>500</v>
      </c>
      <c r="E3461" s="13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 t="shared" si="324"/>
        <v>1.262</v>
      </c>
      <c r="P3461" s="10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42480.479861111111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13">
        <v>500</v>
      </c>
      <c r="E3462" s="13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 t="shared" si="324"/>
        <v>1.9</v>
      </c>
      <c r="P3462" s="10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41852.527222222219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13">
        <v>500</v>
      </c>
      <c r="E3463" s="1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 t="shared" si="324"/>
        <v>1.39</v>
      </c>
      <c r="P3463" s="10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42643.632858796293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13">
        <v>250</v>
      </c>
      <c r="E3464" s="13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 t="shared" si="324"/>
        <v>2.02</v>
      </c>
      <c r="P3464" s="10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42179.898472222223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13">
        <v>10000</v>
      </c>
      <c r="E3465" s="13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 t="shared" si="324"/>
        <v>1.0338000000000001</v>
      </c>
      <c r="P3465" s="10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42612.918807870374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13">
        <v>5000</v>
      </c>
      <c r="E3466" s="13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 t="shared" si="324"/>
        <v>1.023236</v>
      </c>
      <c r="P3466" s="10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42575.130057870367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13">
        <v>2000</v>
      </c>
      <c r="E3467" s="13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 t="shared" si="324"/>
        <v>1.03</v>
      </c>
      <c r="P3467" s="10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42200.625833333332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13">
        <v>3500</v>
      </c>
      <c r="E3468" s="13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 t="shared" si="324"/>
        <v>1.2714285714285714</v>
      </c>
      <c r="P3468" s="10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42420.019097222219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13">
        <v>3000</v>
      </c>
      <c r="E3469" s="13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 t="shared" si="324"/>
        <v>1.01</v>
      </c>
      <c r="P3469" s="10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42053.671666666662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13">
        <v>10000</v>
      </c>
      <c r="E3470" s="13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 t="shared" si="324"/>
        <v>1.2178</v>
      </c>
      <c r="P3470" s="1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42605.765381944439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13">
        <v>2800</v>
      </c>
      <c r="E3471" s="13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 t="shared" si="324"/>
        <v>1.1339285714285714</v>
      </c>
      <c r="P3471" s="10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42458.641724537039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13">
        <v>250</v>
      </c>
      <c r="E3472" s="13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 t="shared" si="324"/>
        <v>1.5</v>
      </c>
      <c r="P3472" s="10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42529.022013888884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13">
        <v>500</v>
      </c>
      <c r="E3473" s="1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 t="shared" si="324"/>
        <v>2.1459999999999999</v>
      </c>
      <c r="P3473" s="10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41841.820486111108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13">
        <v>2000</v>
      </c>
      <c r="E3474" s="13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 t="shared" si="324"/>
        <v>1.0205</v>
      </c>
      <c r="P3474" s="10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41928.170497685183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13">
        <v>4900</v>
      </c>
      <c r="E3475" s="13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 t="shared" si="324"/>
        <v>1</v>
      </c>
      <c r="P3475" s="10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42062.834444444445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13">
        <v>2000</v>
      </c>
      <c r="E3476" s="13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 t="shared" si="324"/>
        <v>1.01</v>
      </c>
      <c r="P3476" s="10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42541.501516203702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13">
        <v>300</v>
      </c>
      <c r="E3477" s="13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 t="shared" si="324"/>
        <v>1.1333333333333333</v>
      </c>
      <c r="P3477" s="10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41918.880833333329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13">
        <v>300</v>
      </c>
      <c r="E3478" s="13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 t="shared" si="324"/>
        <v>1.04</v>
      </c>
      <c r="P3478" s="10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41921.279976851853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13">
        <v>1800</v>
      </c>
      <c r="E3479" s="13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 t="shared" si="324"/>
        <v>1.1533333333333333</v>
      </c>
      <c r="P3479" s="10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42128.736608796295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13">
        <v>2000</v>
      </c>
      <c r="E3480" s="13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 t="shared" si="324"/>
        <v>1.1285000000000001</v>
      </c>
      <c r="P3480" s="1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42053.916921296302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13">
        <v>1500</v>
      </c>
      <c r="E3481" s="13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 t="shared" si="324"/>
        <v>1.2786666666666666</v>
      </c>
      <c r="P3481" s="10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41781.855092592588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13">
        <v>1500</v>
      </c>
      <c r="E3482" s="13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 t="shared" si="324"/>
        <v>1.4266666666666667</v>
      </c>
      <c r="P3482" s="10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42171.317442129628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13">
        <v>10000</v>
      </c>
      <c r="E3483" s="1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 t="shared" si="324"/>
        <v>1.1879999999999999</v>
      </c>
      <c r="P3483" s="10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41989.24754629629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13">
        <v>3000</v>
      </c>
      <c r="E3484" s="13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 t="shared" si="324"/>
        <v>1.3833333333333333</v>
      </c>
      <c r="P3484" s="10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41796.771597222221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13">
        <v>3350</v>
      </c>
      <c r="E3485" s="13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 t="shared" si="324"/>
        <v>1.599402985074627</v>
      </c>
      <c r="P3485" s="10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41793.668761574074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13">
        <v>2500</v>
      </c>
      <c r="E3486" s="13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 t="shared" si="324"/>
        <v>1.1424000000000001</v>
      </c>
      <c r="P3486" s="10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42506.760405092587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13">
        <v>1650</v>
      </c>
      <c r="E3487" s="13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 t="shared" si="324"/>
        <v>1.0060606060606061</v>
      </c>
      <c r="P3487" s="10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42372.693055555559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13">
        <v>3000</v>
      </c>
      <c r="E3488" s="13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 t="shared" si="324"/>
        <v>1.552</v>
      </c>
      <c r="P3488" s="10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42126.87501157407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13">
        <v>2000</v>
      </c>
      <c r="E3489" s="13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 t="shared" si="324"/>
        <v>1.2775000000000001</v>
      </c>
      <c r="P3489" s="10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42149.940416666665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13">
        <v>3000</v>
      </c>
      <c r="E3490" s="13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 t="shared" si="324"/>
        <v>1.212</v>
      </c>
      <c r="P3490" s="1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42087.768055555556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13">
        <v>5000</v>
      </c>
      <c r="E3491" s="13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 t="shared" si="324"/>
        <v>1.127</v>
      </c>
      <c r="P3491" s="10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41753.635775462964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13">
        <v>1000</v>
      </c>
      <c r="E3492" s="13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 t="shared" si="324"/>
        <v>1.2749999999999999</v>
      </c>
      <c r="P3492" s="10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42443.802361111113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13">
        <v>500</v>
      </c>
      <c r="E3493" s="1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 t="shared" si="324"/>
        <v>1.5820000000000001</v>
      </c>
      <c r="P3493" s="10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42121.249814814815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13">
        <v>3800</v>
      </c>
      <c r="E3494" s="13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 t="shared" si="324"/>
        <v>1.0526894736842105</v>
      </c>
      <c r="P3494" s="10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42268.009224537032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13">
        <v>1500</v>
      </c>
      <c r="E3495" s="13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 t="shared" si="324"/>
        <v>1</v>
      </c>
      <c r="P3495" s="10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41848.866157407407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13">
        <v>400</v>
      </c>
      <c r="E3496" s="13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 t="shared" si="324"/>
        <v>1</v>
      </c>
      <c r="P3496" s="10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42689.214988425927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13">
        <v>5000</v>
      </c>
      <c r="E3497" s="13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 t="shared" si="324"/>
        <v>1.0686</v>
      </c>
      <c r="P3497" s="10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41915.762835648151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13">
        <v>3000</v>
      </c>
      <c r="E3498" s="13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 t="shared" si="324"/>
        <v>1.244</v>
      </c>
      <c r="P3498" s="10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42584.846828703703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13">
        <v>1551</v>
      </c>
      <c r="E3499" s="13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 t="shared" si="324"/>
        <v>1.0870406189555126</v>
      </c>
      <c r="P3499" s="10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42511.741944444439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13">
        <v>1650</v>
      </c>
      <c r="E3500" s="13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 t="shared" si="324"/>
        <v>1.0242424242424242</v>
      </c>
      <c r="P3500" s="1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42459.15861111111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13">
        <v>2000</v>
      </c>
      <c r="E3501" s="13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 t="shared" si="324"/>
        <v>1.0549999999999999</v>
      </c>
      <c r="P3501" s="10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42132.036168981482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13">
        <v>1000</v>
      </c>
      <c r="E3502" s="13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 t="shared" si="324"/>
        <v>1.0629999999999999</v>
      </c>
      <c r="P3502" s="10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42419.91942129629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13">
        <v>1500</v>
      </c>
      <c r="E3503" s="1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 t="shared" si="324"/>
        <v>1.0066666666666666</v>
      </c>
      <c r="P3503" s="10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42233.763831018514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13">
        <v>4000</v>
      </c>
      <c r="E3504" s="13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 t="shared" si="324"/>
        <v>1.054</v>
      </c>
      <c r="P3504" s="10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42430.839398148149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13">
        <v>2500</v>
      </c>
      <c r="E3505" s="13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 t="shared" si="324"/>
        <v>1.0755999999999999</v>
      </c>
      <c r="P3505" s="10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42545.478333333333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13">
        <v>1000</v>
      </c>
      <c r="E3506" s="13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 t="shared" si="324"/>
        <v>1</v>
      </c>
      <c r="P3506" s="10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42297.748738425929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13">
        <v>2500</v>
      </c>
      <c r="E3507" s="13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 t="shared" si="324"/>
        <v>1.0376000000000001</v>
      </c>
      <c r="P3507" s="10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41760.935706018521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13">
        <v>3000</v>
      </c>
      <c r="E3508" s="13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 t="shared" si="324"/>
        <v>1.0149999999999999</v>
      </c>
      <c r="P3508" s="10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41829.734259259261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13">
        <v>10000</v>
      </c>
      <c r="E3509" s="13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 t="shared" si="324"/>
        <v>1.044</v>
      </c>
      <c r="P3509" s="10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42491.92288194444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13">
        <v>100</v>
      </c>
      <c r="E3510" s="13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 t="shared" si="324"/>
        <v>1.8</v>
      </c>
      <c r="P3510" s="10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42477.729780092588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13">
        <v>3000</v>
      </c>
      <c r="E3511" s="13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 t="shared" si="324"/>
        <v>1.0633333333333332</v>
      </c>
      <c r="P3511" s="10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41950.859560185185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13">
        <v>900</v>
      </c>
      <c r="E3512" s="13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 t="shared" si="324"/>
        <v>1.0055555555555555</v>
      </c>
      <c r="P3512" s="10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41802.62090277778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13">
        <v>1500</v>
      </c>
      <c r="E3513" s="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 t="shared" si="324"/>
        <v>1.012</v>
      </c>
      <c r="P3513" s="10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41927.873784722222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13">
        <v>1000</v>
      </c>
      <c r="E3514" s="13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 t="shared" si="324"/>
        <v>1</v>
      </c>
      <c r="P3514" s="10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42057.536944444444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13">
        <v>2800</v>
      </c>
      <c r="E3515" s="13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 t="shared" si="324"/>
        <v>1.1839285714285714</v>
      </c>
      <c r="P3515" s="10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41781.096203703702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13">
        <v>500</v>
      </c>
      <c r="E3516" s="13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 t="shared" si="324"/>
        <v>1.1000000000000001</v>
      </c>
      <c r="P3516" s="10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42020.846666666665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13">
        <v>3000</v>
      </c>
      <c r="E3517" s="13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 t="shared" si="324"/>
        <v>1.0266666666666666</v>
      </c>
      <c r="P3517" s="10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42125.772812499999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13">
        <v>2500</v>
      </c>
      <c r="E3518" s="13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 t="shared" si="324"/>
        <v>1</v>
      </c>
      <c r="P3518" s="10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41856.010069444441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13">
        <v>4000</v>
      </c>
      <c r="E3519" s="13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 t="shared" si="324"/>
        <v>1</v>
      </c>
      <c r="P3519" s="10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41794.817523148151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13">
        <v>1500</v>
      </c>
      <c r="E3520" s="13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 t="shared" si="324"/>
        <v>1.10046</v>
      </c>
      <c r="P3520" s="1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41893.783553240741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13">
        <v>2000</v>
      </c>
      <c r="E3521" s="13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 t="shared" si="324"/>
        <v>1.0135000000000001</v>
      </c>
      <c r="P3521" s="10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42037.598958333328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13">
        <v>2000</v>
      </c>
      <c r="E3522" s="13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 t="shared" si="324"/>
        <v>1.0075000000000001</v>
      </c>
      <c r="P3522" s="10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42227.824212962965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13">
        <v>350</v>
      </c>
      <c r="E3523" s="1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 t="shared" ref="O3523:O3586" si="330">E3523/D3523</f>
        <v>1.6942857142857144</v>
      </c>
      <c r="P3523" s="10">
        <f t="shared" ref="P3523:P3586" si="331">E3523/L3523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2">
        <f t="shared" ref="S3523:S3586" si="334">(((J3523/60)/60)/24)+DATE(1970,1,1)</f>
        <v>41881.361342592594</v>
      </c>
      <c r="T3523" s="12">
        <f t="shared" ref="T3523:T3586" si="335">(((J3523/60)/60)/24)+DATE(1970,1,1)</f>
        <v>41881.361342592594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13">
        <v>1395</v>
      </c>
      <c r="E3524" s="13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 t="shared" si="330"/>
        <v>1</v>
      </c>
      <c r="P3524" s="10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42234.789884259255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13">
        <v>4000</v>
      </c>
      <c r="E3525" s="13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 t="shared" si="330"/>
        <v>1.1365000000000001</v>
      </c>
      <c r="P3525" s="10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42581.397546296299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13">
        <v>10000</v>
      </c>
      <c r="E3526" s="13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 t="shared" si="330"/>
        <v>1.0156000000000001</v>
      </c>
      <c r="P3526" s="10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41880.76357638889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13">
        <v>500</v>
      </c>
      <c r="E3527" s="13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 t="shared" si="330"/>
        <v>1.06</v>
      </c>
      <c r="P3527" s="10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42214.6956712963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13">
        <v>3300</v>
      </c>
      <c r="E3528" s="13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 t="shared" si="330"/>
        <v>1.02</v>
      </c>
      <c r="P3528" s="10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42460.335312499999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13">
        <v>6000</v>
      </c>
      <c r="E3529" s="13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 t="shared" si="330"/>
        <v>1.1691666666666667</v>
      </c>
      <c r="P3529" s="10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42167.023206018523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13">
        <v>1650</v>
      </c>
      <c r="E3530" s="13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 t="shared" si="330"/>
        <v>1.0115151515151515</v>
      </c>
      <c r="P3530" s="1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42733.50136574074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13">
        <v>500</v>
      </c>
      <c r="E3531" s="13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 t="shared" si="330"/>
        <v>1.32</v>
      </c>
      <c r="P3531" s="10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42177.761782407411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13">
        <v>2750</v>
      </c>
      <c r="E3532" s="13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 t="shared" si="330"/>
        <v>1</v>
      </c>
      <c r="P3532" s="10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42442.623344907406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13">
        <v>1000</v>
      </c>
      <c r="E3533" s="1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 t="shared" si="330"/>
        <v>1.28</v>
      </c>
      <c r="P3533" s="10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42521.654328703706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13">
        <v>960</v>
      </c>
      <c r="E3534" s="13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 t="shared" si="330"/>
        <v>1.1895833333333334</v>
      </c>
      <c r="P3534" s="10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41884.599849537037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13">
        <v>500</v>
      </c>
      <c r="E3535" s="13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 t="shared" si="330"/>
        <v>1.262</v>
      </c>
      <c r="P3535" s="10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42289.761192129634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13">
        <v>5000</v>
      </c>
      <c r="E3536" s="13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 t="shared" si="330"/>
        <v>1.5620000000000001</v>
      </c>
      <c r="P3536" s="10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42243.6252662037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13">
        <v>2000</v>
      </c>
      <c r="E3537" s="13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 t="shared" si="330"/>
        <v>1.0315000000000001</v>
      </c>
      <c r="P3537" s="10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42248.640162037031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13">
        <v>150</v>
      </c>
      <c r="E3538" s="13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 t="shared" si="330"/>
        <v>1.5333333333333334</v>
      </c>
      <c r="P3538" s="10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42328.727141203708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13">
        <v>675</v>
      </c>
      <c r="E3539" s="13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 t="shared" si="330"/>
        <v>1.8044444444444445</v>
      </c>
      <c r="P3539" s="10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41923.354351851849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13">
        <v>2000</v>
      </c>
      <c r="E3540" s="13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 t="shared" si="330"/>
        <v>1.2845</v>
      </c>
      <c r="P3540" s="1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42571.420601851853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13">
        <v>600</v>
      </c>
      <c r="E3541" s="13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 t="shared" si="330"/>
        <v>1.1966666666666668</v>
      </c>
      <c r="P3541" s="10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42600.756041666667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13">
        <v>300</v>
      </c>
      <c r="E3542" s="13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 t="shared" si="330"/>
        <v>1.23</v>
      </c>
      <c r="P3542" s="10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42517.003368055557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13">
        <v>1200</v>
      </c>
      <c r="E3543" s="1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 t="shared" si="330"/>
        <v>1.05</v>
      </c>
      <c r="P3543" s="10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42222.730034722219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13">
        <v>5500</v>
      </c>
      <c r="E3544" s="13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 t="shared" si="330"/>
        <v>1.0223636363636364</v>
      </c>
      <c r="P3544" s="10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41829.599791666667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13">
        <v>1500</v>
      </c>
      <c r="E3545" s="13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 t="shared" si="330"/>
        <v>1.0466666666666666</v>
      </c>
      <c r="P3545" s="10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42150.755312499998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13">
        <v>2500</v>
      </c>
      <c r="E3546" s="13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 t="shared" si="330"/>
        <v>1</v>
      </c>
      <c r="P3546" s="10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42040.831678240742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13">
        <v>250</v>
      </c>
      <c r="E3547" s="13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 t="shared" si="330"/>
        <v>1.004</v>
      </c>
      <c r="P3547" s="10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42075.807395833333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13">
        <v>1100</v>
      </c>
      <c r="E3548" s="13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 t="shared" si="330"/>
        <v>1.0227272727272727</v>
      </c>
      <c r="P3548" s="10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42073.660694444443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13">
        <v>35000</v>
      </c>
      <c r="E3549" s="13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 t="shared" si="330"/>
        <v>1.1440928571428572</v>
      </c>
      <c r="P3549" s="10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42480.078715277778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13">
        <v>2100</v>
      </c>
      <c r="E3550" s="13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 t="shared" si="330"/>
        <v>1.019047619047619</v>
      </c>
      <c r="P3550" s="1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42411.942291666666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13">
        <v>1000</v>
      </c>
      <c r="E3551" s="13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 t="shared" si="330"/>
        <v>1.02</v>
      </c>
      <c r="P3551" s="10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42223.394363425927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13">
        <v>2500</v>
      </c>
      <c r="E3552" s="13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 t="shared" si="330"/>
        <v>1.048</v>
      </c>
      <c r="P3552" s="10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42462.893495370372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13">
        <v>1500</v>
      </c>
      <c r="E3553" s="1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 t="shared" si="330"/>
        <v>1.0183333333333333</v>
      </c>
      <c r="P3553" s="10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41753.515856481477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13">
        <v>773</v>
      </c>
      <c r="E3554" s="13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 t="shared" si="330"/>
        <v>1</v>
      </c>
      <c r="P3554" s="10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41788.587083333332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13">
        <v>5500</v>
      </c>
      <c r="E3555" s="13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 t="shared" si="330"/>
        <v>1.0627272727272727</v>
      </c>
      <c r="P3555" s="10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42196.028703703705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13">
        <v>5000</v>
      </c>
      <c r="E3556" s="13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 t="shared" si="330"/>
        <v>1.1342219999999998</v>
      </c>
      <c r="P3556" s="10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42016.050451388888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13">
        <v>2400</v>
      </c>
      <c r="E3557" s="13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 t="shared" si="330"/>
        <v>1</v>
      </c>
      <c r="P3557" s="10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42661.442060185189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13">
        <v>2200</v>
      </c>
      <c r="E3558" s="13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 t="shared" si="330"/>
        <v>1.0045454545454546</v>
      </c>
      <c r="P3558" s="10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41808.649583333332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13">
        <v>100000</v>
      </c>
      <c r="E3559" s="13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 t="shared" si="330"/>
        <v>1.0003599999999999</v>
      </c>
      <c r="P3559" s="10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41730.276747685188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13">
        <v>350</v>
      </c>
      <c r="E3560" s="13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 t="shared" si="330"/>
        <v>1.44</v>
      </c>
      <c r="P3560" s="1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42139.816840277781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13">
        <v>1000</v>
      </c>
      <c r="E3561" s="13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 t="shared" si="330"/>
        <v>1.0349999999999999</v>
      </c>
      <c r="P3561" s="10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42194.096157407403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13">
        <v>3200</v>
      </c>
      <c r="E3562" s="13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 t="shared" si="330"/>
        <v>1.0843750000000001</v>
      </c>
      <c r="P3562" s="10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42115.889652777783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13">
        <v>2500</v>
      </c>
      <c r="E3563" s="1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 t="shared" si="330"/>
        <v>1.024</v>
      </c>
      <c r="P3563" s="10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42203.680300925931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13">
        <v>315</v>
      </c>
      <c r="E3564" s="13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 t="shared" si="330"/>
        <v>1.4888888888888889</v>
      </c>
      <c r="P3564" s="10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42433.761886574073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13">
        <v>500</v>
      </c>
      <c r="E3565" s="13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 t="shared" si="330"/>
        <v>1.0549000000000002</v>
      </c>
      <c r="P3565" s="10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42555.671944444446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13">
        <v>1000</v>
      </c>
      <c r="E3566" s="13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 t="shared" si="330"/>
        <v>1.0049999999999999</v>
      </c>
      <c r="P3566" s="10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42236.623252314821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13">
        <v>900</v>
      </c>
      <c r="E3567" s="13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 t="shared" si="330"/>
        <v>1.3055555555555556</v>
      </c>
      <c r="P3567" s="10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41974.743148148147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13">
        <v>2000</v>
      </c>
      <c r="E3568" s="13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 t="shared" si="330"/>
        <v>1.0475000000000001</v>
      </c>
      <c r="P3568" s="10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41997.507905092592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13">
        <v>1000</v>
      </c>
      <c r="E3569" s="13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 t="shared" si="330"/>
        <v>1.0880000000000001</v>
      </c>
      <c r="P3569" s="10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42135.810694444444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13">
        <v>1000</v>
      </c>
      <c r="E3570" s="13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 t="shared" si="330"/>
        <v>1.1100000000000001</v>
      </c>
      <c r="P3570" s="1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41869.740671296298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13">
        <v>5000</v>
      </c>
      <c r="E3571" s="13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 t="shared" si="330"/>
        <v>1.0047999999999999</v>
      </c>
      <c r="P3571" s="10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41982.688611111109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13">
        <v>2000</v>
      </c>
      <c r="E3572" s="13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 t="shared" si="330"/>
        <v>1.1435</v>
      </c>
      <c r="P3572" s="10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41976.331979166673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13">
        <v>1500</v>
      </c>
      <c r="E3573" s="1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 t="shared" si="330"/>
        <v>1.2206666666666666</v>
      </c>
      <c r="P3573" s="10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41912.858946759261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13">
        <v>500</v>
      </c>
      <c r="E3574" s="13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 t="shared" si="330"/>
        <v>1</v>
      </c>
      <c r="P3574" s="10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42146.570393518516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13">
        <v>3000</v>
      </c>
      <c r="E3575" s="13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 t="shared" si="330"/>
        <v>1.028</v>
      </c>
      <c r="P3575" s="10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41921.375532407408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13">
        <v>5800</v>
      </c>
      <c r="E3576" s="13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 t="shared" si="330"/>
        <v>1.0612068965517241</v>
      </c>
      <c r="P3576" s="10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41926.942685185182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13">
        <v>10000</v>
      </c>
      <c r="E3577" s="13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 t="shared" si="330"/>
        <v>1.0133000000000001</v>
      </c>
      <c r="P3577" s="10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42561.783877314811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13">
        <v>100</v>
      </c>
      <c r="E3578" s="13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 t="shared" si="330"/>
        <v>1</v>
      </c>
      <c r="P3578" s="10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42649.54923611111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13">
        <v>600</v>
      </c>
      <c r="E3579" s="13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 t="shared" si="330"/>
        <v>1.3</v>
      </c>
      <c r="P3579" s="10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42093.786840277782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13">
        <v>1500</v>
      </c>
      <c r="E3580" s="13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 t="shared" si="330"/>
        <v>1.0001333333333333</v>
      </c>
      <c r="P3580" s="1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42460.733530092592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13">
        <v>500</v>
      </c>
      <c r="E3581" s="13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 t="shared" si="330"/>
        <v>1</v>
      </c>
      <c r="P3581" s="10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42430.762222222227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13">
        <v>900</v>
      </c>
      <c r="E3582" s="13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 t="shared" si="330"/>
        <v>1.1388888888888888</v>
      </c>
      <c r="P3582" s="10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42026.176180555558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13">
        <v>1500</v>
      </c>
      <c r="E3583" s="1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 t="shared" si="330"/>
        <v>1</v>
      </c>
      <c r="P3583" s="10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41836.471180555556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13">
        <v>1000</v>
      </c>
      <c r="E3584" s="13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 t="shared" si="330"/>
        <v>2.87</v>
      </c>
      <c r="P3584" s="10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42451.095856481479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13">
        <v>3000</v>
      </c>
      <c r="E3585" s="13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 t="shared" si="330"/>
        <v>1.085</v>
      </c>
      <c r="P3585" s="10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42418.425983796296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13">
        <v>3000</v>
      </c>
      <c r="E3586" s="13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 t="shared" si="330"/>
        <v>1.155</v>
      </c>
      <c r="P3586" s="10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42168.316481481481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13">
        <v>3400</v>
      </c>
      <c r="E3587" s="13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 t="shared" ref="O3587:O3650" si="336">E3587/D3587</f>
        <v>1.1911764705882353</v>
      </c>
      <c r="P3587" s="10">
        <f t="shared" ref="P3587:P3650" si="337">E3587/L3587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2">
        <f t="shared" ref="S3587:S3650" si="340">(((J3587/60)/60)/24)+DATE(1970,1,1)</f>
        <v>41964.716319444444</v>
      </c>
      <c r="T3587" s="12">
        <f t="shared" ref="T3587:T3650" si="341">(((J3587/60)/60)/24)+DATE(1970,1,1)</f>
        <v>41964.716319444444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13">
        <v>7500</v>
      </c>
      <c r="E3588" s="13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 t="shared" si="336"/>
        <v>1.0942666666666667</v>
      </c>
      <c r="P3588" s="10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42576.697569444441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13">
        <v>500</v>
      </c>
      <c r="E3589" s="13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 t="shared" si="336"/>
        <v>1.266</v>
      </c>
      <c r="P3589" s="10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42503.539976851855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13">
        <v>200</v>
      </c>
      <c r="E3590" s="13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 t="shared" si="336"/>
        <v>1.0049999999999999</v>
      </c>
      <c r="P3590" s="1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42101.828819444447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13">
        <v>4000</v>
      </c>
      <c r="E3591" s="13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 t="shared" si="336"/>
        <v>1.2749999999999999</v>
      </c>
      <c r="P3591" s="10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42125.647534722222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13">
        <v>5000</v>
      </c>
      <c r="E3592" s="13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 t="shared" si="336"/>
        <v>1.0005999999999999</v>
      </c>
      <c r="P3592" s="10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41902.333726851852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13">
        <v>700</v>
      </c>
      <c r="E3593" s="1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 t="shared" si="336"/>
        <v>1.75</v>
      </c>
      <c r="P3593" s="10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42003.948425925926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13">
        <v>2000</v>
      </c>
      <c r="E3594" s="13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 t="shared" si="336"/>
        <v>1.2725</v>
      </c>
      <c r="P3594" s="10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41988.829942129625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13">
        <v>3000</v>
      </c>
      <c r="E3595" s="13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 t="shared" si="336"/>
        <v>1.1063333333333334</v>
      </c>
      <c r="P3595" s="10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41974.898599537039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13">
        <v>1600</v>
      </c>
      <c r="E3596" s="13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 t="shared" si="336"/>
        <v>1.2593749999999999</v>
      </c>
      <c r="P3596" s="10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42592.066921296297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13">
        <v>2600</v>
      </c>
      <c r="E3597" s="13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 t="shared" si="336"/>
        <v>1.1850000000000001</v>
      </c>
      <c r="P3597" s="10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42050.008368055554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13">
        <v>1100</v>
      </c>
      <c r="E3598" s="13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 t="shared" si="336"/>
        <v>1.0772727272727274</v>
      </c>
      <c r="P3598" s="10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41856.715069444443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13">
        <v>2500</v>
      </c>
      <c r="E3599" s="13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 t="shared" si="336"/>
        <v>1.026</v>
      </c>
      <c r="P3599" s="10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42417.585532407407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13">
        <v>1000</v>
      </c>
      <c r="E3600" s="13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 t="shared" si="336"/>
        <v>1.101</v>
      </c>
      <c r="P3600" s="1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41866.79886574074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13">
        <v>500</v>
      </c>
      <c r="E3601" s="13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 t="shared" si="336"/>
        <v>2.02</v>
      </c>
      <c r="P3601" s="10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42220.79487268519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13">
        <v>10</v>
      </c>
      <c r="E3602" s="13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 t="shared" si="336"/>
        <v>1.3</v>
      </c>
      <c r="P3602" s="10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42628.849120370374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13">
        <v>2000</v>
      </c>
      <c r="E3603" s="1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 t="shared" si="336"/>
        <v>1.0435000000000001</v>
      </c>
      <c r="P3603" s="10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41990.99863425926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13">
        <v>4000</v>
      </c>
      <c r="E3604" s="13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 t="shared" si="336"/>
        <v>1.0004999999999999</v>
      </c>
      <c r="P3604" s="10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42447.894432870366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13">
        <v>1500</v>
      </c>
      <c r="E3605" s="13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 t="shared" si="336"/>
        <v>1.7066666666666668</v>
      </c>
      <c r="P3605" s="10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42283.864351851851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13">
        <v>3000</v>
      </c>
      <c r="E3606" s="13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 t="shared" si="336"/>
        <v>1.1283333333333334</v>
      </c>
      <c r="P3606" s="10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42483.015694444446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13">
        <v>250</v>
      </c>
      <c r="E3607" s="13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 t="shared" si="336"/>
        <v>1.84</v>
      </c>
      <c r="P3607" s="10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42383.793124999997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13">
        <v>3000</v>
      </c>
      <c r="E3608" s="13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 t="shared" si="336"/>
        <v>1.3026666666666666</v>
      </c>
      <c r="P3608" s="10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42566.604826388888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13">
        <v>550</v>
      </c>
      <c r="E3609" s="13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 t="shared" si="336"/>
        <v>1.0545454545454545</v>
      </c>
      <c r="P3609" s="10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42338.963912037041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13">
        <v>800</v>
      </c>
      <c r="E3610" s="13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 t="shared" si="336"/>
        <v>1</v>
      </c>
      <c r="P3610" s="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42506.709375000006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13">
        <v>1960</v>
      </c>
      <c r="E3611" s="13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 t="shared" si="336"/>
        <v>1.5331632653061225</v>
      </c>
      <c r="P3611" s="10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42429.991724537031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13">
        <v>1000</v>
      </c>
      <c r="E3612" s="13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 t="shared" si="336"/>
        <v>1.623</v>
      </c>
      <c r="P3612" s="10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42203.432129629626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13">
        <v>2500</v>
      </c>
      <c r="E3613" s="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 t="shared" si="336"/>
        <v>1.36</v>
      </c>
      <c r="P3613" s="10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42072.370381944449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13">
        <v>5000</v>
      </c>
      <c r="E3614" s="13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 t="shared" si="336"/>
        <v>1.444</v>
      </c>
      <c r="P3614" s="10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41789.726979166669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13">
        <v>1250</v>
      </c>
      <c r="E3615" s="13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 t="shared" si="336"/>
        <v>1</v>
      </c>
      <c r="P3615" s="10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41788.58997685185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13">
        <v>2500</v>
      </c>
      <c r="E3616" s="13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 t="shared" si="336"/>
        <v>1.008</v>
      </c>
      <c r="P3616" s="10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42144.041851851856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13">
        <v>2500</v>
      </c>
      <c r="E3617" s="13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 t="shared" si="336"/>
        <v>1.0680000000000001</v>
      </c>
      <c r="P3617" s="10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42318.593703703707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13">
        <v>2500</v>
      </c>
      <c r="E3618" s="13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 t="shared" si="336"/>
        <v>1.248</v>
      </c>
      <c r="P3618" s="10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42052.949814814812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13">
        <v>740</v>
      </c>
      <c r="E3619" s="13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 t="shared" si="336"/>
        <v>1.1891891891891893</v>
      </c>
      <c r="P3619" s="10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42779.610289351855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13">
        <v>2000</v>
      </c>
      <c r="E3620" s="13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 t="shared" si="336"/>
        <v>1.01</v>
      </c>
      <c r="P3620" s="1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42128.627893518518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13">
        <v>1000</v>
      </c>
      <c r="E3621" s="13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 t="shared" si="336"/>
        <v>1.1299999999999999</v>
      </c>
      <c r="P3621" s="10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42661.132245370376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13">
        <v>10500</v>
      </c>
      <c r="E3622" s="13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 t="shared" si="336"/>
        <v>1.0519047619047619</v>
      </c>
      <c r="P3622" s="10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42037.938206018516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13">
        <v>3000</v>
      </c>
      <c r="E3623" s="1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 t="shared" si="336"/>
        <v>1.0973333333333333</v>
      </c>
      <c r="P3623" s="10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42619.935694444444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13">
        <v>1000</v>
      </c>
      <c r="E3624" s="13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 t="shared" si="336"/>
        <v>1.00099</v>
      </c>
      <c r="P3624" s="10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41877.221886574072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13">
        <v>2500</v>
      </c>
      <c r="E3625" s="13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 t="shared" si="336"/>
        <v>1.2</v>
      </c>
      <c r="P3625" s="10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41828.736921296295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13">
        <v>3000</v>
      </c>
      <c r="E3626" s="13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 t="shared" si="336"/>
        <v>1.0493333333333332</v>
      </c>
      <c r="P3626" s="10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42545.774189814809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13">
        <v>3000</v>
      </c>
      <c r="E3627" s="13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 t="shared" si="336"/>
        <v>1.0266666666666666</v>
      </c>
      <c r="P3627" s="10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42157.652511574073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13">
        <v>4000</v>
      </c>
      <c r="E3628" s="13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 t="shared" si="336"/>
        <v>1.0182500000000001</v>
      </c>
      <c r="P3628" s="10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41846.667326388888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13">
        <v>2000</v>
      </c>
      <c r="E3629" s="13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 t="shared" si="336"/>
        <v>1</v>
      </c>
      <c r="P3629" s="10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42460.741747685184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13">
        <v>100000</v>
      </c>
      <c r="E3630" s="13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 t="shared" si="336"/>
        <v>0</v>
      </c>
      <c r="P3630" s="1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42291.833287037036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13">
        <v>1000000</v>
      </c>
      <c r="E3631" s="13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 t="shared" si="336"/>
        <v>1.9999999999999999E-6</v>
      </c>
      <c r="P3631" s="10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42437.094490740739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13">
        <v>3000</v>
      </c>
      <c r="E3632" s="13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 t="shared" si="336"/>
        <v>3.3333333333333332E-4</v>
      </c>
      <c r="P3632" s="10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41942.84710648148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13">
        <v>17100</v>
      </c>
      <c r="E3633" s="1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 t="shared" si="336"/>
        <v>0.51023391812865493</v>
      </c>
      <c r="P3633" s="10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41880.753437499996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13">
        <v>500</v>
      </c>
      <c r="E3634" s="13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 t="shared" si="336"/>
        <v>0.2</v>
      </c>
      <c r="P3634" s="10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41946.936909722222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13">
        <v>5000</v>
      </c>
      <c r="E3635" s="13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 t="shared" si="336"/>
        <v>0.35239999999999999</v>
      </c>
      <c r="P3635" s="10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42649.623460648145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13">
        <v>75000</v>
      </c>
      <c r="E3636" s="13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 t="shared" si="336"/>
        <v>4.2466666666666666E-2</v>
      </c>
      <c r="P3636" s="10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42701.166365740741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13">
        <v>3500</v>
      </c>
      <c r="E3637" s="13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 t="shared" si="336"/>
        <v>0.36457142857142855</v>
      </c>
      <c r="P3637" s="10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42450.88282407407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13">
        <v>150000</v>
      </c>
      <c r="E3638" s="13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 t="shared" si="336"/>
        <v>0</v>
      </c>
      <c r="P3638" s="10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42226.694780092599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13">
        <v>3000</v>
      </c>
      <c r="E3639" s="13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 t="shared" si="336"/>
        <v>0.30866666666666664</v>
      </c>
      <c r="P3639" s="10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41975.700636574074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13">
        <v>3300</v>
      </c>
      <c r="E3640" s="13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 t="shared" si="336"/>
        <v>6.545454545454546E-2</v>
      </c>
      <c r="P3640" s="1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42053.672824074078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13">
        <v>25000</v>
      </c>
      <c r="E3641" s="13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 t="shared" si="336"/>
        <v>4.0000000000000003E-5</v>
      </c>
      <c r="P3641" s="10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42590.677152777775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13">
        <v>1000</v>
      </c>
      <c r="E3642" s="13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 t="shared" si="336"/>
        <v>5.5E-2</v>
      </c>
      <c r="P3642" s="10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42104.781597222223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13">
        <v>3000</v>
      </c>
      <c r="E3643" s="1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 t="shared" si="336"/>
        <v>0</v>
      </c>
      <c r="P3643" s="10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41899.627071759263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13">
        <v>700</v>
      </c>
      <c r="E3644" s="13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 t="shared" si="336"/>
        <v>2.1428571428571429E-2</v>
      </c>
      <c r="P3644" s="10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42297.816284722227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13">
        <v>25000</v>
      </c>
      <c r="E3645" s="13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 t="shared" si="336"/>
        <v>0</v>
      </c>
      <c r="P3645" s="10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42285.143969907411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13">
        <v>5000</v>
      </c>
      <c r="E3646" s="13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 t="shared" si="336"/>
        <v>0.16420000000000001</v>
      </c>
      <c r="P3646" s="10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42409.241747685184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13">
        <v>1000</v>
      </c>
      <c r="E3647" s="13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 t="shared" si="336"/>
        <v>1E-3</v>
      </c>
      <c r="P3647" s="10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42665.970347222217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13">
        <v>10000</v>
      </c>
      <c r="E3648" s="13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 t="shared" si="336"/>
        <v>4.8099999999999997E-2</v>
      </c>
      <c r="P3648" s="10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42140.421319444446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13">
        <v>500</v>
      </c>
      <c r="E3649" s="13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 t="shared" si="336"/>
        <v>0.06</v>
      </c>
      <c r="P3649" s="10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42598.749155092592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13">
        <v>40000</v>
      </c>
      <c r="E3650" s="13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 t="shared" si="336"/>
        <v>1.003825</v>
      </c>
      <c r="P3650" s="1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41887.292187500003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13">
        <v>750</v>
      </c>
      <c r="E3651" s="13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 t="shared" ref="O3651:O3714" si="342">E3651/D3651</f>
        <v>1.04</v>
      </c>
      <c r="P3651" s="10">
        <f t="shared" ref="P3651:P3714" si="343">E3651/L3651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(((J3651/60)/60)/24)+DATE(1970,1,1)</f>
        <v>41780.712893518517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13">
        <v>500</v>
      </c>
      <c r="E3652" s="13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 t="shared" si="342"/>
        <v>1</v>
      </c>
      <c r="P3652" s="10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42381.478981481487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13">
        <v>500</v>
      </c>
      <c r="E3653" s="1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 t="shared" si="342"/>
        <v>1.04</v>
      </c>
      <c r="P3653" s="10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41828.646319444444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13">
        <v>300</v>
      </c>
      <c r="E3654" s="13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 t="shared" si="342"/>
        <v>2.5066666666666668</v>
      </c>
      <c r="P3654" s="10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42596.644699074073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13">
        <v>2000</v>
      </c>
      <c r="E3655" s="13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 t="shared" si="342"/>
        <v>1.0049999999999999</v>
      </c>
      <c r="P3655" s="10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42191.363506944443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13">
        <v>1500</v>
      </c>
      <c r="E3656" s="13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 t="shared" si="342"/>
        <v>1.744</v>
      </c>
      <c r="P3656" s="10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42440.416504629626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13">
        <v>5000</v>
      </c>
      <c r="E3657" s="13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 t="shared" si="342"/>
        <v>1.1626000000000001</v>
      </c>
      <c r="P3657" s="10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42173.803217592591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13">
        <v>5000</v>
      </c>
      <c r="E3658" s="13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 t="shared" si="342"/>
        <v>1.0582</v>
      </c>
      <c r="P3658" s="10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42737.910138888896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13">
        <v>2000</v>
      </c>
      <c r="E3659" s="13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 t="shared" si="342"/>
        <v>1.1074999999999999</v>
      </c>
      <c r="P3659" s="10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42499.629849537043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13">
        <v>1500</v>
      </c>
      <c r="E3660" s="13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 t="shared" si="342"/>
        <v>1.0066666666666666</v>
      </c>
      <c r="P3660" s="10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41775.858564814815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13">
        <v>3000</v>
      </c>
      <c r="E3661" s="13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 t="shared" si="342"/>
        <v>1.0203333333333333</v>
      </c>
      <c r="P3661" s="10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42055.277199074073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13">
        <v>250</v>
      </c>
      <c r="E3662" s="13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 t="shared" si="342"/>
        <v>1</v>
      </c>
      <c r="P3662" s="10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41971.881076388891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13">
        <v>3000</v>
      </c>
      <c r="E3663" s="1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 t="shared" si="342"/>
        <v>1.1100000000000001</v>
      </c>
      <c r="P3663" s="10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42447.896666666667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13">
        <v>8000</v>
      </c>
      <c r="E3664" s="13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 t="shared" si="342"/>
        <v>1.0142500000000001</v>
      </c>
      <c r="P3664" s="10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42064.220069444447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13">
        <v>225</v>
      </c>
      <c r="E3665" s="13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 t="shared" si="342"/>
        <v>1.04</v>
      </c>
      <c r="P3665" s="10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42665.451736111107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13">
        <v>800</v>
      </c>
      <c r="E3666" s="13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 t="shared" si="342"/>
        <v>1.09375</v>
      </c>
      <c r="P3666" s="10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42523.248715277776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13">
        <v>620</v>
      </c>
      <c r="E3667" s="13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 t="shared" si="342"/>
        <v>1.1516129032258065</v>
      </c>
      <c r="P3667" s="10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42294.808124999996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13">
        <v>1200</v>
      </c>
      <c r="E3668" s="13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 t="shared" si="342"/>
        <v>1</v>
      </c>
      <c r="P3668" s="10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41822.90488425926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13">
        <v>3000</v>
      </c>
      <c r="E3669" s="13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 t="shared" si="342"/>
        <v>1.0317033333333334</v>
      </c>
      <c r="P3669" s="10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42173.970127314817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13">
        <v>1000</v>
      </c>
      <c r="E3670" s="13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 t="shared" si="342"/>
        <v>1.0349999999999999</v>
      </c>
      <c r="P3670" s="1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42185.556157407409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13">
        <v>1000</v>
      </c>
      <c r="E3671" s="13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 t="shared" si="342"/>
        <v>1.3819999999999999</v>
      </c>
      <c r="P3671" s="10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42136.675196759257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13">
        <v>220</v>
      </c>
      <c r="E3672" s="13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 t="shared" si="342"/>
        <v>1.0954545454545455</v>
      </c>
      <c r="P3672" s="10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42142.514016203699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13">
        <v>3500</v>
      </c>
      <c r="E3673" s="1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 t="shared" si="342"/>
        <v>1.0085714285714287</v>
      </c>
      <c r="P3673" s="10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41820.62809027778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13">
        <v>3000</v>
      </c>
      <c r="E3674" s="13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 t="shared" si="342"/>
        <v>1.0153333333333334</v>
      </c>
      <c r="P3674" s="10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41878.946574074071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13">
        <v>4000</v>
      </c>
      <c r="E3675" s="13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 t="shared" si="342"/>
        <v>1.13625</v>
      </c>
      <c r="P3675" s="10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41914.295104166667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13">
        <v>4500</v>
      </c>
      <c r="E3676" s="13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 t="shared" si="342"/>
        <v>1</v>
      </c>
      <c r="P3676" s="10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42556.873020833329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13">
        <v>50</v>
      </c>
      <c r="E3677" s="13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 t="shared" si="342"/>
        <v>1.4</v>
      </c>
      <c r="P3677" s="10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42493.597013888888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13">
        <v>800</v>
      </c>
      <c r="E3678" s="13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 t="shared" si="342"/>
        <v>1.2875000000000001</v>
      </c>
      <c r="P3678" s="10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41876.815787037034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13">
        <v>12000</v>
      </c>
      <c r="E3679" s="13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 t="shared" si="342"/>
        <v>1.0290416666666666</v>
      </c>
      <c r="P3679" s="10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41802.574282407404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13">
        <v>2000</v>
      </c>
      <c r="E3680" s="13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 t="shared" si="342"/>
        <v>1.0249999999999999</v>
      </c>
      <c r="P3680" s="1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42120.531226851846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13">
        <v>2000</v>
      </c>
      <c r="E3681" s="13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 t="shared" si="342"/>
        <v>1.101</v>
      </c>
      <c r="P3681" s="10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41786.761354166665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13">
        <v>3000</v>
      </c>
      <c r="E3682" s="13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 t="shared" si="342"/>
        <v>1.1276666666666666</v>
      </c>
      <c r="P3682" s="10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42627.454097222217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13">
        <v>1000</v>
      </c>
      <c r="E3683" s="1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 t="shared" si="342"/>
        <v>1.119</v>
      </c>
      <c r="P3683" s="10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42374.651504629626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13">
        <v>3000</v>
      </c>
      <c r="E3684" s="13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 t="shared" si="342"/>
        <v>1.3919999999999999</v>
      </c>
      <c r="P3684" s="10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41772.685393518521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13">
        <v>3500</v>
      </c>
      <c r="E3685" s="13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 t="shared" si="342"/>
        <v>1.1085714285714285</v>
      </c>
      <c r="P3685" s="10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42633.116851851853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13">
        <v>750</v>
      </c>
      <c r="E3686" s="13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 t="shared" si="342"/>
        <v>1.3906666666666667</v>
      </c>
      <c r="P3686" s="10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42219.180393518516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13">
        <v>5000</v>
      </c>
      <c r="E3687" s="13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 t="shared" si="342"/>
        <v>1.0569999999999999</v>
      </c>
      <c r="P3687" s="10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41753.593275462961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13">
        <v>350</v>
      </c>
      <c r="E3688" s="13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 t="shared" si="342"/>
        <v>1.0142857142857142</v>
      </c>
      <c r="P3688" s="10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42230.662731481483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13">
        <v>5000</v>
      </c>
      <c r="E3689" s="13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 t="shared" si="342"/>
        <v>1.0024500000000001</v>
      </c>
      <c r="P3689" s="10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41787.218229166669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13">
        <v>3000</v>
      </c>
      <c r="E3690" s="13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 t="shared" si="342"/>
        <v>1.0916666666666666</v>
      </c>
      <c r="P3690" s="1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41829.787083333329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13">
        <v>3000</v>
      </c>
      <c r="E3691" s="13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 t="shared" si="342"/>
        <v>1.1833333333333333</v>
      </c>
      <c r="P3691" s="10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42147.826840277776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13">
        <v>1500</v>
      </c>
      <c r="E3692" s="13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 t="shared" si="342"/>
        <v>1.2</v>
      </c>
      <c r="P3692" s="10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41940.598182870373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13">
        <v>40000</v>
      </c>
      <c r="E3693" s="1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 t="shared" si="342"/>
        <v>1.2796000000000001</v>
      </c>
      <c r="P3693" s="10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42020.700567129628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13">
        <v>1000</v>
      </c>
      <c r="E3694" s="13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 t="shared" si="342"/>
        <v>1.26</v>
      </c>
      <c r="P3694" s="10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41891.96503472222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13">
        <v>333</v>
      </c>
      <c r="E3695" s="13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 t="shared" si="342"/>
        <v>1.2912912912912913</v>
      </c>
      <c r="P3695" s="10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42309.191307870366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13">
        <v>3500</v>
      </c>
      <c r="E3696" s="13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 t="shared" si="342"/>
        <v>1.0742857142857143</v>
      </c>
      <c r="P3696" s="10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42490.133877314816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13">
        <v>4000</v>
      </c>
      <c r="E3697" s="13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 t="shared" si="342"/>
        <v>1.00125</v>
      </c>
      <c r="P3697" s="10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41995.870486111111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13">
        <v>2000</v>
      </c>
      <c r="E3698" s="13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 t="shared" si="342"/>
        <v>1.55</v>
      </c>
      <c r="P3698" s="10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41988.617083333331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13">
        <v>2000</v>
      </c>
      <c r="E3699" s="13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 t="shared" si="342"/>
        <v>1.08</v>
      </c>
      <c r="P3699" s="10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42479.465833333335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13">
        <v>5000</v>
      </c>
      <c r="E3700" s="13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 t="shared" si="342"/>
        <v>1.1052</v>
      </c>
      <c r="P3700" s="1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42401.806562500002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13">
        <v>2500</v>
      </c>
      <c r="E3701" s="13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 t="shared" si="342"/>
        <v>1.008</v>
      </c>
      <c r="P3701" s="10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41897.602037037039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13">
        <v>500</v>
      </c>
      <c r="E3702" s="13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 t="shared" si="342"/>
        <v>1.212</v>
      </c>
      <c r="P3702" s="10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41882.585648148146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13">
        <v>1500</v>
      </c>
      <c r="E3703" s="1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 t="shared" si="342"/>
        <v>1.0033333333333334</v>
      </c>
      <c r="P3703" s="10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42129.541585648149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13">
        <v>3000</v>
      </c>
      <c r="E3704" s="13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 t="shared" si="342"/>
        <v>1.0916666666666666</v>
      </c>
      <c r="P3704" s="10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42524.53800925926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13">
        <v>1050</v>
      </c>
      <c r="E3705" s="13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 t="shared" si="342"/>
        <v>1.2342857142857142</v>
      </c>
      <c r="P3705" s="10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42556.504490740743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13">
        <v>300</v>
      </c>
      <c r="E3706" s="13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 t="shared" si="342"/>
        <v>1.3633666666666666</v>
      </c>
      <c r="P3706" s="10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42461.689745370371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13">
        <v>2827</v>
      </c>
      <c r="E3707" s="13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 t="shared" si="342"/>
        <v>1.0346657233816767</v>
      </c>
      <c r="P3707" s="10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41792.542986111112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13">
        <v>1500</v>
      </c>
      <c r="E3708" s="13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 t="shared" si="342"/>
        <v>1.2133333333333334</v>
      </c>
      <c r="P3708" s="10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41879.913761574076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13">
        <v>1000</v>
      </c>
      <c r="E3709" s="13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 t="shared" si="342"/>
        <v>1.86</v>
      </c>
      <c r="P3709" s="10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42552.048356481479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13">
        <v>700</v>
      </c>
      <c r="E3710" s="13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 t="shared" si="342"/>
        <v>3</v>
      </c>
      <c r="P3710" s="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41810.142199074071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13">
        <v>1000</v>
      </c>
      <c r="E3711" s="13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 t="shared" si="342"/>
        <v>1.0825</v>
      </c>
      <c r="P3711" s="10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41785.707708333335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13">
        <v>1300</v>
      </c>
      <c r="E3712" s="13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 t="shared" si="342"/>
        <v>1.4115384615384616</v>
      </c>
      <c r="P3712" s="10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42072.576249999998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13">
        <v>500</v>
      </c>
      <c r="E3713" s="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 t="shared" si="342"/>
        <v>1.1399999999999999</v>
      </c>
      <c r="P3713" s="10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41779.724224537036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13">
        <v>7500</v>
      </c>
      <c r="E3714" s="13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 t="shared" si="342"/>
        <v>1.5373333333333334</v>
      </c>
      <c r="P3714" s="10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42134.172071759262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13">
        <v>2000</v>
      </c>
      <c r="E3715" s="13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 t="shared" ref="O3715:O3778" si="348">E3715/D3715</f>
        <v>1.0149999999999999</v>
      </c>
      <c r="P3715" s="10">
        <f t="shared" ref="P3715:P3778" si="349">E3715/L3715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2">
        <f t="shared" ref="S3715:S3778" si="352">(((J3715/60)/60)/24)+DATE(1970,1,1)</f>
        <v>42505.738032407404</v>
      </c>
      <c r="T3715" s="12">
        <f t="shared" ref="T3715:T3778" si="353">(((J3715/60)/60)/24)+DATE(1970,1,1)</f>
        <v>42505.738032407404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13">
        <v>10000</v>
      </c>
      <c r="E3716" s="13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 t="shared" si="348"/>
        <v>1.0235000000000001</v>
      </c>
      <c r="P3716" s="10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42118.556331018524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13">
        <v>3500</v>
      </c>
      <c r="E3717" s="13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 t="shared" si="348"/>
        <v>1.0257142857142858</v>
      </c>
      <c r="P3717" s="10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42036.995590277773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13">
        <v>800</v>
      </c>
      <c r="E3718" s="13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 t="shared" si="348"/>
        <v>1.5575000000000001</v>
      </c>
      <c r="P3718" s="10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42360.887835648144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13">
        <v>4000</v>
      </c>
      <c r="E3719" s="13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 t="shared" si="348"/>
        <v>1.0075000000000001</v>
      </c>
      <c r="P3719" s="10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42102.866307870368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13">
        <v>500</v>
      </c>
      <c r="E3720" s="13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 t="shared" si="348"/>
        <v>2.3940000000000001</v>
      </c>
      <c r="P3720" s="1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42032.716145833328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13">
        <v>200</v>
      </c>
      <c r="E3721" s="13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 t="shared" si="348"/>
        <v>2.1</v>
      </c>
      <c r="P3721" s="10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42147.729930555557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13">
        <v>3300</v>
      </c>
      <c r="E3722" s="13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 t="shared" si="348"/>
        <v>1.0451515151515152</v>
      </c>
      <c r="P3722" s="10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42165.993125000001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13">
        <v>5000</v>
      </c>
      <c r="E3723" s="1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 t="shared" si="348"/>
        <v>1.008</v>
      </c>
      <c r="P3723" s="10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41927.936157407406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13">
        <v>1500</v>
      </c>
      <c r="E3724" s="13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 t="shared" si="348"/>
        <v>1.1120000000000001</v>
      </c>
      <c r="P3724" s="10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42381.671840277777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13">
        <v>4500</v>
      </c>
      <c r="E3725" s="13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 t="shared" si="348"/>
        <v>1.0204444444444445</v>
      </c>
      <c r="P3725" s="10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41943.753032407411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13">
        <v>4300</v>
      </c>
      <c r="E3726" s="13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 t="shared" si="348"/>
        <v>1.0254767441860466</v>
      </c>
      <c r="P3726" s="10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42465.491435185191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13">
        <v>300</v>
      </c>
      <c r="E3727" s="13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 t="shared" si="348"/>
        <v>1.27</v>
      </c>
      <c r="P3727" s="10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42401.945219907408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13">
        <v>850</v>
      </c>
      <c r="E3728" s="13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 t="shared" si="348"/>
        <v>3.3870588235294119</v>
      </c>
      <c r="P3728" s="10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42462.140868055561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13">
        <v>2000</v>
      </c>
      <c r="E3729" s="13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 t="shared" si="348"/>
        <v>1.0075000000000001</v>
      </c>
      <c r="P3729" s="10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42632.348310185189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13">
        <v>20000</v>
      </c>
      <c r="E3730" s="13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 t="shared" si="348"/>
        <v>9.3100000000000002E-2</v>
      </c>
      <c r="P3730" s="1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42205.171018518522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13">
        <v>5000</v>
      </c>
      <c r="E3731" s="13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 t="shared" si="348"/>
        <v>7.2400000000000006E-2</v>
      </c>
      <c r="P3731" s="10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42041.205000000002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13">
        <v>1000</v>
      </c>
      <c r="E3732" s="13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 t="shared" si="348"/>
        <v>0.1</v>
      </c>
      <c r="P3732" s="10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42203.677766203706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13">
        <v>5500</v>
      </c>
      <c r="E3733" s="1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 t="shared" si="348"/>
        <v>0.11272727272727273</v>
      </c>
      <c r="P3733" s="10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41983.752847222218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13">
        <v>850</v>
      </c>
      <c r="E3734" s="13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 t="shared" si="348"/>
        <v>0.15411764705882353</v>
      </c>
      <c r="P3734" s="10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41968.677465277782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13">
        <v>1500</v>
      </c>
      <c r="E3735" s="13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 t="shared" si="348"/>
        <v>0</v>
      </c>
      <c r="P3735" s="10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42103.024398148147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13">
        <v>1500</v>
      </c>
      <c r="E3736" s="13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 t="shared" si="348"/>
        <v>0.28466666666666668</v>
      </c>
      <c r="P3736" s="10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42089.901574074072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13">
        <v>150</v>
      </c>
      <c r="E3737" s="13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 t="shared" si="348"/>
        <v>0.13333333333333333</v>
      </c>
      <c r="P3737" s="10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42122.693159722221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13">
        <v>1500</v>
      </c>
      <c r="E3738" s="13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 t="shared" si="348"/>
        <v>6.6666666666666671E-3</v>
      </c>
      <c r="P3738" s="10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42048.711724537032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13">
        <v>700</v>
      </c>
      <c r="E3739" s="13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 t="shared" si="348"/>
        <v>0.21428571428571427</v>
      </c>
      <c r="P3739" s="10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42297.691006944442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13">
        <v>1500</v>
      </c>
      <c r="E3740" s="13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 t="shared" si="348"/>
        <v>0.18</v>
      </c>
      <c r="P3740" s="10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41813.938715277778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13">
        <v>4000</v>
      </c>
      <c r="E3741" s="13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 t="shared" si="348"/>
        <v>0.20125000000000001</v>
      </c>
      <c r="P3741" s="10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42548.449861111112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13">
        <v>2000</v>
      </c>
      <c r="E3742" s="13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 t="shared" si="348"/>
        <v>0.17899999999999999</v>
      </c>
      <c r="P3742" s="10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41833.089756944442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13">
        <v>20000</v>
      </c>
      <c r="E3743" s="1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 t="shared" si="348"/>
        <v>0</v>
      </c>
      <c r="P3743" s="10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42325.920717592591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13">
        <v>5000</v>
      </c>
      <c r="E3744" s="13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 t="shared" si="348"/>
        <v>0.02</v>
      </c>
      <c r="P3744" s="10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41858.214629629627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13">
        <v>2200</v>
      </c>
      <c r="E3745" s="13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 t="shared" si="348"/>
        <v>0</v>
      </c>
      <c r="P3745" s="10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41793.710231481484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13">
        <v>1200</v>
      </c>
      <c r="E3746" s="13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 t="shared" si="348"/>
        <v>0</v>
      </c>
      <c r="P3746" s="10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41793.814259259263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13">
        <v>100</v>
      </c>
      <c r="E3747" s="13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 t="shared" si="348"/>
        <v>0.1</v>
      </c>
      <c r="P3747" s="10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41831.697939814818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13">
        <v>8500</v>
      </c>
      <c r="E3748" s="13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348"/>
        <v>2.3764705882352941E-2</v>
      </c>
      <c r="P3748" s="10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42621.389340277776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13">
        <v>2500</v>
      </c>
      <c r="E3749" s="13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 t="shared" si="348"/>
        <v>0.01</v>
      </c>
      <c r="P3749" s="10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42164.299722222218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13">
        <v>5000</v>
      </c>
      <c r="E3750" s="13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 t="shared" si="348"/>
        <v>1.0351999999999999</v>
      </c>
      <c r="P3750" s="1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42395.706435185188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13">
        <v>500</v>
      </c>
      <c r="E3751" s="13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 t="shared" si="348"/>
        <v>1.05</v>
      </c>
      <c r="P3751" s="10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42458.127175925925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13">
        <v>6000</v>
      </c>
      <c r="E3752" s="13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 t="shared" si="348"/>
        <v>1.0044999999999999</v>
      </c>
      <c r="P3752" s="10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42016.981574074074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13">
        <v>1000</v>
      </c>
      <c r="E3753" s="1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 t="shared" si="348"/>
        <v>1.3260000000000001</v>
      </c>
      <c r="P3753" s="10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42403.035567129627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13">
        <v>500</v>
      </c>
      <c r="E3754" s="13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 t="shared" si="348"/>
        <v>1.1299999999999999</v>
      </c>
      <c r="P3754" s="10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42619.802488425921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13">
        <v>5000</v>
      </c>
      <c r="E3755" s="13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 t="shared" si="348"/>
        <v>1.0334000000000001</v>
      </c>
      <c r="P3755" s="10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42128.824074074073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13">
        <v>2500</v>
      </c>
      <c r="E3756" s="13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 t="shared" si="348"/>
        <v>1.2</v>
      </c>
      <c r="P3756" s="10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41808.881215277775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13">
        <v>550</v>
      </c>
      <c r="E3757" s="13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 t="shared" si="348"/>
        <v>1.2963636363636364</v>
      </c>
      <c r="P3757" s="10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42445.866979166662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13">
        <v>4500</v>
      </c>
      <c r="E3758" s="13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 t="shared" si="348"/>
        <v>1.0111111111111111</v>
      </c>
      <c r="P3758" s="10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41771.814791666664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13">
        <v>3500</v>
      </c>
      <c r="E3759" s="13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 t="shared" si="348"/>
        <v>1.0851428571428572</v>
      </c>
      <c r="P3759" s="10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41954.850868055553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13">
        <v>1500</v>
      </c>
      <c r="E3760" s="13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 t="shared" si="348"/>
        <v>1.0233333333333334</v>
      </c>
      <c r="P3760" s="1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41747.471504629626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13">
        <v>4000</v>
      </c>
      <c r="E3761" s="13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 t="shared" si="348"/>
        <v>1.1024425000000002</v>
      </c>
      <c r="P3761" s="10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42182.108252314814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13">
        <v>5000</v>
      </c>
      <c r="E3762" s="13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 t="shared" si="348"/>
        <v>1.010154</v>
      </c>
      <c r="P3762" s="10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41739.525300925925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13">
        <v>500</v>
      </c>
      <c r="E3763" s="1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 t="shared" si="348"/>
        <v>1</v>
      </c>
      <c r="P3763" s="10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42173.466863425929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13">
        <v>1250</v>
      </c>
      <c r="E3764" s="13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 t="shared" si="348"/>
        <v>1.0624</v>
      </c>
      <c r="P3764" s="10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42193.813530092593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13">
        <v>5000</v>
      </c>
      <c r="E3765" s="13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 t="shared" si="348"/>
        <v>1</v>
      </c>
      <c r="P3765" s="10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42065.750300925924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13">
        <v>1500</v>
      </c>
      <c r="E3766" s="13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 t="shared" si="348"/>
        <v>1</v>
      </c>
      <c r="P3766" s="10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42499.842962962968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13">
        <v>7000</v>
      </c>
      <c r="E3767" s="13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 t="shared" si="348"/>
        <v>1.1345714285714286</v>
      </c>
      <c r="P3767" s="10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41820.776412037041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13">
        <v>10000</v>
      </c>
      <c r="E3768" s="13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 t="shared" si="348"/>
        <v>1.0265010000000001</v>
      </c>
      <c r="P3768" s="10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41788.167187500003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13">
        <v>2000</v>
      </c>
      <c r="E3769" s="13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 t="shared" si="348"/>
        <v>1.1675</v>
      </c>
      <c r="P3769" s="10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42050.019641203704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13">
        <v>4000</v>
      </c>
      <c r="E3770" s="13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 t="shared" si="348"/>
        <v>1.0765274999999999</v>
      </c>
      <c r="P3770" s="1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41772.727893518517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13">
        <v>1100</v>
      </c>
      <c r="E3771" s="13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 t="shared" si="348"/>
        <v>1</v>
      </c>
      <c r="P3771" s="10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42445.598136574074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13">
        <v>2000</v>
      </c>
      <c r="E3772" s="13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 t="shared" si="348"/>
        <v>1</v>
      </c>
      <c r="P3772" s="10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42138.930671296301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13">
        <v>1000</v>
      </c>
      <c r="E3773" s="1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 t="shared" si="348"/>
        <v>1.46</v>
      </c>
      <c r="P3773" s="10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42493.857083333336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13">
        <v>5000</v>
      </c>
      <c r="E3774" s="13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 t="shared" si="348"/>
        <v>1.1020000000000001</v>
      </c>
      <c r="P3774" s="10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42682.616967592592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13">
        <v>5000</v>
      </c>
      <c r="E3775" s="13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 t="shared" si="348"/>
        <v>1.0820000000000001</v>
      </c>
      <c r="P3775" s="10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42656.005173611105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13">
        <v>2500</v>
      </c>
      <c r="E3776" s="13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 t="shared" si="348"/>
        <v>1</v>
      </c>
      <c r="P3776" s="10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42087.792303240742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13">
        <v>2000</v>
      </c>
      <c r="E3777" s="13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 t="shared" si="348"/>
        <v>1.0024999999999999</v>
      </c>
      <c r="P3777" s="10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42075.942627314813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13">
        <v>8000</v>
      </c>
      <c r="E3778" s="13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 t="shared" si="348"/>
        <v>1.0671250000000001</v>
      </c>
      <c r="P3778" s="10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41814.367800925924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13">
        <v>2000</v>
      </c>
      <c r="E3779" s="13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 t="shared" ref="O3779:O3842" si="354">E3779/D3779</f>
        <v>1.4319999999999999</v>
      </c>
      <c r="P3779" s="10">
        <f t="shared" ref="P3779:P3842" si="355">E3779/L3779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(((J3779/60)/60)/24)+DATE(1970,1,1)</f>
        <v>41887.111354166671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13">
        <v>2400</v>
      </c>
      <c r="E3780" s="13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 t="shared" si="354"/>
        <v>1.0504166666666668</v>
      </c>
      <c r="P3780" s="1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41989.819212962961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13">
        <v>15000</v>
      </c>
      <c r="E3781" s="13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 t="shared" si="354"/>
        <v>1.0398000000000001</v>
      </c>
      <c r="P3781" s="10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42425.735416666663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13">
        <v>2500</v>
      </c>
      <c r="E3782" s="13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 t="shared" si="354"/>
        <v>1.2</v>
      </c>
      <c r="P3782" s="10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42166.219733796301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13">
        <v>4500</v>
      </c>
      <c r="E3783" s="1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 t="shared" si="354"/>
        <v>1.0966666666666667</v>
      </c>
      <c r="P3783" s="10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41865.882928240739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13">
        <v>2000</v>
      </c>
      <c r="E3784" s="13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 t="shared" si="354"/>
        <v>1.0175000000000001</v>
      </c>
      <c r="P3784" s="10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42546.862233796302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13">
        <v>1200</v>
      </c>
      <c r="E3785" s="13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 t="shared" si="354"/>
        <v>1.2891666666666666</v>
      </c>
      <c r="P3785" s="10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42420.140277777777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13">
        <v>1000</v>
      </c>
      <c r="E3786" s="13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 t="shared" si="354"/>
        <v>1.1499999999999999</v>
      </c>
      <c r="P3786" s="10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42531.980694444443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13">
        <v>2000</v>
      </c>
      <c r="E3787" s="13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 t="shared" si="354"/>
        <v>1.5075000000000001</v>
      </c>
      <c r="P3787" s="10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42548.63853009259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13">
        <v>6000</v>
      </c>
      <c r="E3788" s="13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 t="shared" si="354"/>
        <v>1.1096666666666666</v>
      </c>
      <c r="P3788" s="10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42487.037905092591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13">
        <v>350</v>
      </c>
      <c r="E3789" s="13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 t="shared" si="354"/>
        <v>1.0028571428571429</v>
      </c>
      <c r="P3789" s="10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42167.534791666665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13">
        <v>75000</v>
      </c>
      <c r="E3790" s="13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 t="shared" si="354"/>
        <v>6.6666666666666671E-3</v>
      </c>
      <c r="P3790" s="1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42333.695821759262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13">
        <v>3550</v>
      </c>
      <c r="E3791" s="13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 t="shared" si="354"/>
        <v>3.267605633802817E-2</v>
      </c>
      <c r="P3791" s="10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42138.798819444448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13">
        <v>15000</v>
      </c>
      <c r="E3792" s="13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 t="shared" si="354"/>
        <v>0</v>
      </c>
      <c r="P3792" s="10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42666.666932870372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13">
        <v>1500</v>
      </c>
      <c r="E3793" s="1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 t="shared" si="354"/>
        <v>0</v>
      </c>
      <c r="P3793" s="10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41766.692037037035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13">
        <v>12500</v>
      </c>
      <c r="E3794" s="13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 t="shared" si="354"/>
        <v>2.8E-3</v>
      </c>
      <c r="P3794" s="10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42170.447013888886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13">
        <v>7000</v>
      </c>
      <c r="E3795" s="13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 t="shared" si="354"/>
        <v>0.59657142857142853</v>
      </c>
      <c r="P3795" s="10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41968.938993055555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13">
        <v>5000</v>
      </c>
      <c r="E3796" s="13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 t="shared" si="354"/>
        <v>0.01</v>
      </c>
      <c r="P3796" s="10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42132.58048611111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13">
        <v>600</v>
      </c>
      <c r="E3797" s="13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 t="shared" si="354"/>
        <v>1.6666666666666666E-2</v>
      </c>
      <c r="P3797" s="10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42201.436226851853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13">
        <v>22500</v>
      </c>
      <c r="E3798" s="13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 t="shared" si="354"/>
        <v>4.4444444444444447E-5</v>
      </c>
      <c r="P3798" s="10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42689.029583333337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13">
        <v>6000</v>
      </c>
      <c r="E3799" s="13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 t="shared" si="354"/>
        <v>0.89666666666666661</v>
      </c>
      <c r="P3799" s="10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42084.881539351853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13">
        <v>70000</v>
      </c>
      <c r="E3800" s="13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 t="shared" si="354"/>
        <v>1.4642857142857143E-2</v>
      </c>
      <c r="P3800" s="1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41831.722777777781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13">
        <v>10000</v>
      </c>
      <c r="E3801" s="13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 t="shared" si="354"/>
        <v>4.02E-2</v>
      </c>
      <c r="P3801" s="10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42410.93105324074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13">
        <v>22000</v>
      </c>
      <c r="E3802" s="13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 t="shared" si="354"/>
        <v>4.0045454545454544E-2</v>
      </c>
      <c r="P3802" s="10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41982.737071759257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13">
        <v>5000</v>
      </c>
      <c r="E3803" s="1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 t="shared" si="354"/>
        <v>8.5199999999999998E-2</v>
      </c>
      <c r="P3803" s="10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41975.676111111112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13">
        <v>3000</v>
      </c>
      <c r="E3804" s="13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 t="shared" si="354"/>
        <v>0</v>
      </c>
      <c r="P3804" s="10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42269.126226851848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13">
        <v>12000</v>
      </c>
      <c r="E3805" s="13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 t="shared" si="354"/>
        <v>0.19650000000000001</v>
      </c>
      <c r="P3805" s="10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42403.971851851849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13">
        <v>8000</v>
      </c>
      <c r="E3806" s="13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 t="shared" si="354"/>
        <v>0</v>
      </c>
      <c r="P3806" s="10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42527.00953703704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13">
        <v>150000</v>
      </c>
      <c r="E3807" s="13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 t="shared" si="354"/>
        <v>2.0000000000000002E-5</v>
      </c>
      <c r="P3807" s="10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41849.887037037035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13">
        <v>7500</v>
      </c>
      <c r="E3808" s="13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 t="shared" si="354"/>
        <v>6.6666666666666664E-4</v>
      </c>
      <c r="P3808" s="10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41799.259039351848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13">
        <v>1500</v>
      </c>
      <c r="E3809" s="13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 t="shared" si="354"/>
        <v>0.30333333333333334</v>
      </c>
      <c r="P3809" s="10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42090.909016203703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13">
        <v>1000</v>
      </c>
      <c r="E3810" s="13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 t="shared" si="354"/>
        <v>1</v>
      </c>
      <c r="P3810" s="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42059.453923611116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13">
        <v>2000</v>
      </c>
      <c r="E3811" s="13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 t="shared" si="354"/>
        <v>1.0125</v>
      </c>
      <c r="P3811" s="10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41800.526701388888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13">
        <v>1500</v>
      </c>
      <c r="E3812" s="13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 t="shared" si="354"/>
        <v>1.2173333333333334</v>
      </c>
      <c r="P3812" s="10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42054.849050925928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13">
        <v>250</v>
      </c>
      <c r="E3813" s="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 t="shared" si="354"/>
        <v>3.3</v>
      </c>
      <c r="P3813" s="10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42487.62700231481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13">
        <v>2000</v>
      </c>
      <c r="E3814" s="13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 t="shared" si="354"/>
        <v>1.0954999999999999</v>
      </c>
      <c r="P3814" s="10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42109.751250000001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13">
        <v>2100</v>
      </c>
      <c r="E3815" s="13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 t="shared" si="354"/>
        <v>1.0095190476190474</v>
      </c>
      <c r="P3815" s="10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42497.275706018518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13">
        <v>1500</v>
      </c>
      <c r="E3816" s="13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 t="shared" si="354"/>
        <v>1.4013333333333333</v>
      </c>
      <c r="P3816" s="10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42058.904074074075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13">
        <v>1000</v>
      </c>
      <c r="E3817" s="13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 t="shared" si="354"/>
        <v>1.0000100000000001</v>
      </c>
      <c r="P3817" s="10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42207.259918981479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13">
        <v>1500</v>
      </c>
      <c r="E3818" s="13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 t="shared" si="354"/>
        <v>1.19238</v>
      </c>
      <c r="P3818" s="10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41807.690081018518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13">
        <v>2000</v>
      </c>
      <c r="E3819" s="13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 t="shared" si="354"/>
        <v>1.0725</v>
      </c>
      <c r="P3819" s="10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42284.69694444444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13">
        <v>250</v>
      </c>
      <c r="E3820" s="13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 t="shared" si="354"/>
        <v>2.2799999999999998</v>
      </c>
      <c r="P3820" s="10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42045.84238425926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13">
        <v>1000</v>
      </c>
      <c r="E3821" s="13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 t="shared" si="354"/>
        <v>1.0640000000000001</v>
      </c>
      <c r="P3821" s="10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42184.209537037037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13">
        <v>300</v>
      </c>
      <c r="E3822" s="13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 t="shared" si="354"/>
        <v>1.4333333333333333</v>
      </c>
      <c r="P3822" s="10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42160.651817129634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13">
        <v>3500</v>
      </c>
      <c r="E3823" s="1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 t="shared" si="354"/>
        <v>1.0454285714285714</v>
      </c>
      <c r="P3823" s="10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42341.180636574078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13">
        <v>5000</v>
      </c>
      <c r="E3824" s="13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 t="shared" si="354"/>
        <v>1.1002000000000001</v>
      </c>
      <c r="P3824" s="10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42329.838159722218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13">
        <v>2500</v>
      </c>
      <c r="E3825" s="13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 t="shared" si="354"/>
        <v>1.06</v>
      </c>
      <c r="P3825" s="10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42170.910231481481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13">
        <v>250</v>
      </c>
      <c r="E3826" s="13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 t="shared" si="354"/>
        <v>1.08</v>
      </c>
      <c r="P3826" s="10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42571.626192129625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13">
        <v>5000</v>
      </c>
      <c r="E3827" s="13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 t="shared" si="354"/>
        <v>1.0542</v>
      </c>
      <c r="P3827" s="10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42151.069606481484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13">
        <v>600</v>
      </c>
      <c r="E3828" s="13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 t="shared" si="354"/>
        <v>1.1916666666666667</v>
      </c>
      <c r="P3828" s="10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42101.423541666663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13">
        <v>3000</v>
      </c>
      <c r="E3829" s="13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 t="shared" si="354"/>
        <v>1.5266666666666666</v>
      </c>
      <c r="P3829" s="10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42034.928252314814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13">
        <v>5000</v>
      </c>
      <c r="E3830" s="13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 t="shared" si="354"/>
        <v>1</v>
      </c>
      <c r="P3830" s="1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41944.527627314819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13">
        <v>500</v>
      </c>
      <c r="E3831" s="13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 t="shared" si="354"/>
        <v>1.002</v>
      </c>
      <c r="P3831" s="10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42593.865405092598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13">
        <v>100</v>
      </c>
      <c r="E3832" s="13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 t="shared" si="354"/>
        <v>2.25</v>
      </c>
      <c r="P3832" s="10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42503.740868055553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13">
        <v>500</v>
      </c>
      <c r="E3833" s="1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 t="shared" si="354"/>
        <v>1.0602199999999999</v>
      </c>
      <c r="P3833" s="10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41927.848900462966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13">
        <v>1200</v>
      </c>
      <c r="E3834" s="13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 t="shared" si="354"/>
        <v>1.0466666666666666</v>
      </c>
      <c r="P3834" s="10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42375.114988425921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13">
        <v>1200</v>
      </c>
      <c r="E3835" s="13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 t="shared" si="354"/>
        <v>1.1666666666666667</v>
      </c>
      <c r="P3835" s="10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41963.872361111105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13">
        <v>3000</v>
      </c>
      <c r="E3836" s="13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 t="shared" si="354"/>
        <v>1.0903333333333334</v>
      </c>
      <c r="P3836" s="10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42143.445219907408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13">
        <v>200</v>
      </c>
      <c r="E3837" s="13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 t="shared" si="354"/>
        <v>1.6</v>
      </c>
      <c r="P3837" s="10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42460.94222222222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13">
        <v>800</v>
      </c>
      <c r="E3838" s="13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 t="shared" si="354"/>
        <v>1.125</v>
      </c>
      <c r="P3838" s="10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42553.926527777774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13">
        <v>2000</v>
      </c>
      <c r="E3839" s="13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 t="shared" si="354"/>
        <v>1.0209999999999999</v>
      </c>
      <c r="P3839" s="10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42152.765717592592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13">
        <v>100000</v>
      </c>
      <c r="E3840" s="13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 t="shared" si="354"/>
        <v>1.00824</v>
      </c>
      <c r="P3840" s="1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42116.710752314815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13">
        <v>2000</v>
      </c>
      <c r="E3841" s="13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 t="shared" si="354"/>
        <v>1.0125</v>
      </c>
      <c r="P3841" s="10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42155.142638888887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13">
        <v>1</v>
      </c>
      <c r="E3842" s="13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 t="shared" si="354"/>
        <v>65</v>
      </c>
      <c r="P3842" s="10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42432.701724537037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13">
        <v>10000</v>
      </c>
      <c r="E3843" s="1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 t="shared" ref="O3843:O3906" si="360">E3843/D3843</f>
        <v>8.72E-2</v>
      </c>
      <c r="P3843" s="10">
        <f t="shared" ref="P3843:P3906" si="361">E3843/L3843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2">
        <f t="shared" ref="S3843:S3906" si="364">(((J3843/60)/60)/24)+DATE(1970,1,1)</f>
        <v>41780.785729166666</v>
      </c>
      <c r="T3843" s="12">
        <f t="shared" ref="T3843:T3906" si="365">(((J3843/60)/60)/24)+DATE(1970,1,1)</f>
        <v>41780.785729166666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13">
        <v>5000</v>
      </c>
      <c r="E3844" s="13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 t="shared" si="360"/>
        <v>0.21940000000000001</v>
      </c>
      <c r="P3844" s="10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41740.493657407409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13">
        <v>5000</v>
      </c>
      <c r="E3845" s="13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 t="shared" si="360"/>
        <v>0.21299999999999999</v>
      </c>
      <c r="P3845" s="10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41766.072500000002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13">
        <v>9800</v>
      </c>
      <c r="E3846" s="13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 t="shared" si="360"/>
        <v>0.41489795918367345</v>
      </c>
      <c r="P3846" s="10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41766.617291666669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13">
        <v>40000</v>
      </c>
      <c r="E3847" s="13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 t="shared" si="360"/>
        <v>2.1049999999999999E-2</v>
      </c>
      <c r="P3847" s="10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42248.627013888887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13">
        <v>7000</v>
      </c>
      <c r="E3848" s="13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 t="shared" si="360"/>
        <v>2.7E-2</v>
      </c>
      <c r="P3848" s="10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41885.221550925926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13">
        <v>10500</v>
      </c>
      <c r="E3849" s="13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 t="shared" si="360"/>
        <v>0.16161904761904761</v>
      </c>
      <c r="P3849" s="10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42159.224432870367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13">
        <v>13000</v>
      </c>
      <c r="E3850" s="13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 t="shared" si="360"/>
        <v>0.16376923076923078</v>
      </c>
      <c r="P3850" s="1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42265.817002314812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13">
        <v>30000</v>
      </c>
      <c r="E3851" s="13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 t="shared" si="360"/>
        <v>7.0433333333333334E-2</v>
      </c>
      <c r="P3851" s="10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42136.767175925925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13">
        <v>1000</v>
      </c>
      <c r="E3852" s="13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 t="shared" si="360"/>
        <v>3.7999999999999999E-2</v>
      </c>
      <c r="P3852" s="10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41975.124340277776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13">
        <v>2500</v>
      </c>
      <c r="E3853" s="1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 t="shared" si="360"/>
        <v>0.34079999999999999</v>
      </c>
      <c r="P3853" s="10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42172.439571759256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13">
        <v>10000</v>
      </c>
      <c r="E3854" s="13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 t="shared" si="360"/>
        <v>2E-3</v>
      </c>
      <c r="P3854" s="10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42065.190694444449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13">
        <v>100000</v>
      </c>
      <c r="E3855" s="13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 t="shared" si="360"/>
        <v>2.5999999999999998E-4</v>
      </c>
      <c r="P3855" s="10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41848.84002314815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13">
        <v>11000</v>
      </c>
      <c r="E3856" s="13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 t="shared" si="360"/>
        <v>0.16254545454545455</v>
      </c>
      <c r="P3856" s="10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42103.884930555556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13">
        <v>1000</v>
      </c>
      <c r="E3857" s="13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 t="shared" si="360"/>
        <v>2.5000000000000001E-2</v>
      </c>
      <c r="P3857" s="10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42059.970729166671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13">
        <v>5000</v>
      </c>
      <c r="E3858" s="13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 t="shared" si="360"/>
        <v>2.0000000000000001E-4</v>
      </c>
      <c r="P3858" s="10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42041.743090277778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13">
        <v>5000</v>
      </c>
      <c r="E3859" s="13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 t="shared" si="360"/>
        <v>5.1999999999999998E-2</v>
      </c>
      <c r="P3859" s="10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41829.73715277778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13">
        <v>500</v>
      </c>
      <c r="E3860" s="13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 t="shared" si="360"/>
        <v>0.02</v>
      </c>
      <c r="P3860" s="10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42128.431064814817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13">
        <v>2500</v>
      </c>
      <c r="E3861" s="13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 t="shared" si="360"/>
        <v>4.0000000000000002E-4</v>
      </c>
      <c r="P3861" s="10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41789.893599537041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13">
        <v>6000</v>
      </c>
      <c r="E3862" s="13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 t="shared" si="360"/>
        <v>0.17666666666666667</v>
      </c>
      <c r="P3862" s="10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41833.660995370366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13">
        <v>2000</v>
      </c>
      <c r="E3863" s="1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 t="shared" si="360"/>
        <v>0.05</v>
      </c>
      <c r="P3863" s="10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41914.590011574073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13">
        <v>7500</v>
      </c>
      <c r="E3864" s="13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 t="shared" si="360"/>
        <v>1.3333333333333334E-4</v>
      </c>
      <c r="P3864" s="10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42611.261064814811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13">
        <v>6000</v>
      </c>
      <c r="E3865" s="13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 t="shared" si="360"/>
        <v>0</v>
      </c>
      <c r="P3865" s="10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42253.633159722223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13">
        <v>5000</v>
      </c>
      <c r="E3866" s="13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 t="shared" si="360"/>
        <v>1.2E-2</v>
      </c>
      <c r="P3866" s="10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42295.891828703709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13">
        <v>2413</v>
      </c>
      <c r="E3867" s="13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 t="shared" si="360"/>
        <v>0.26937422295897223</v>
      </c>
      <c r="P3867" s="10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41841.651597222226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13">
        <v>2000</v>
      </c>
      <c r="E3868" s="13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 t="shared" si="360"/>
        <v>5.4999999999999997E-3</v>
      </c>
      <c r="P3868" s="10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42402.947002314817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13">
        <v>2000</v>
      </c>
      <c r="E3869" s="13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 t="shared" si="360"/>
        <v>0.1255</v>
      </c>
      <c r="P3869" s="10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42509.814108796301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13">
        <v>5000</v>
      </c>
      <c r="E3870" s="13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 t="shared" si="360"/>
        <v>2E-3</v>
      </c>
      <c r="P3870" s="10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41865.659780092588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13">
        <v>13111</v>
      </c>
      <c r="E3871" s="13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 t="shared" si="360"/>
        <v>3.44748684310884E-2</v>
      </c>
      <c r="P3871" s="10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42047.724444444444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13">
        <v>10000</v>
      </c>
      <c r="E3872" s="13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 t="shared" si="360"/>
        <v>0.15</v>
      </c>
      <c r="P3872" s="10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41793.17219907407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13">
        <v>1500</v>
      </c>
      <c r="E3873" s="1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 t="shared" si="360"/>
        <v>2.6666666666666668E-2</v>
      </c>
      <c r="P3873" s="10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42763.780671296292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13">
        <v>15000</v>
      </c>
      <c r="E3874" s="13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 t="shared" si="360"/>
        <v>0</v>
      </c>
      <c r="P3874" s="10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42180.145787037036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13">
        <v>5500</v>
      </c>
      <c r="E3875" s="13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360"/>
        <v>0</v>
      </c>
      <c r="P3875" s="10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42255.696006944447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13">
        <v>620</v>
      </c>
      <c r="E3876" s="13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360"/>
        <v>0</v>
      </c>
      <c r="P3876" s="10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42007.016458333332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13">
        <v>30000</v>
      </c>
      <c r="E3877" s="13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360"/>
        <v>0</v>
      </c>
      <c r="P3877" s="10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42615.346817129626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13">
        <v>3900</v>
      </c>
      <c r="E3878" s="13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 t="shared" si="360"/>
        <v>0.52794871794871789</v>
      </c>
      <c r="P3878" s="10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42372.624166666668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13">
        <v>25000</v>
      </c>
      <c r="E3879" s="13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 t="shared" si="360"/>
        <v>4.9639999999999997E-2</v>
      </c>
      <c r="P3879" s="10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42682.67768518519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13">
        <v>18000</v>
      </c>
      <c r="E3880" s="13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 t="shared" si="360"/>
        <v>5.5555555555555556E-4</v>
      </c>
      <c r="P3880" s="10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42154.818819444445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13">
        <v>15000</v>
      </c>
      <c r="E3881" s="13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 t="shared" si="360"/>
        <v>0</v>
      </c>
      <c r="P3881" s="10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41999.861064814817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13">
        <v>7500</v>
      </c>
      <c r="E3882" s="13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 t="shared" si="360"/>
        <v>0.13066666666666665</v>
      </c>
      <c r="P3882" s="10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41815.815046296295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13">
        <v>500</v>
      </c>
      <c r="E3883" s="1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 t="shared" si="360"/>
        <v>0.05</v>
      </c>
      <c r="P3883" s="10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42756.018506944441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13">
        <v>30000</v>
      </c>
      <c r="E3884" s="13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 t="shared" si="360"/>
        <v>0</v>
      </c>
      <c r="P3884" s="10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42373.983449074076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13">
        <v>15000</v>
      </c>
      <c r="E3885" s="13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360"/>
        <v>0</v>
      </c>
      <c r="P3885" s="10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41854.602650462963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13">
        <v>10000</v>
      </c>
      <c r="E3886" s="13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360"/>
        <v>0</v>
      </c>
      <c r="P3886" s="10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42065.791574074072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13">
        <v>375000</v>
      </c>
      <c r="E3887" s="13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360"/>
        <v>0</v>
      </c>
      <c r="P3887" s="10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42469.951284722221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13">
        <v>10000</v>
      </c>
      <c r="E3888" s="13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360"/>
        <v>0</v>
      </c>
      <c r="P3888" s="10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41954.228032407409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13">
        <v>2000</v>
      </c>
      <c r="E3889" s="13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 t="shared" si="360"/>
        <v>1.7500000000000002E-2</v>
      </c>
      <c r="P3889" s="10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42079.857974537037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13">
        <v>2000</v>
      </c>
      <c r="E3890" s="13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 t="shared" si="360"/>
        <v>0.27100000000000002</v>
      </c>
      <c r="P3890" s="1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42762.545810185184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13">
        <v>8000</v>
      </c>
      <c r="E3891" s="13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 t="shared" si="360"/>
        <v>1.4749999999999999E-2</v>
      </c>
      <c r="P3891" s="10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41977.004976851851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13">
        <v>15000</v>
      </c>
      <c r="E3892" s="13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 t="shared" si="360"/>
        <v>0.16826666666666668</v>
      </c>
      <c r="P3892" s="10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42171.758611111116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13">
        <v>800</v>
      </c>
      <c r="E3893" s="1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 t="shared" si="360"/>
        <v>0.32500000000000001</v>
      </c>
      <c r="P3893" s="10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42056.1324537037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13">
        <v>1000</v>
      </c>
      <c r="E3894" s="13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 t="shared" si="360"/>
        <v>0</v>
      </c>
      <c r="P3894" s="10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41867.652280092596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13">
        <v>50000</v>
      </c>
      <c r="E3895" s="13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 t="shared" si="360"/>
        <v>0.2155</v>
      </c>
      <c r="P3895" s="10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41779.657870370371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13">
        <v>15000</v>
      </c>
      <c r="E3896" s="13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 t="shared" si="360"/>
        <v>3.4666666666666665E-2</v>
      </c>
      <c r="P3896" s="10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42679.958472222221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13">
        <v>1000</v>
      </c>
      <c r="E3897" s="13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 t="shared" si="360"/>
        <v>0.05</v>
      </c>
      <c r="P3897" s="10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42032.250208333338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13">
        <v>1600</v>
      </c>
      <c r="E3898" s="13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 t="shared" si="360"/>
        <v>0.10625</v>
      </c>
      <c r="P3898" s="10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41793.191875000004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13">
        <v>2500</v>
      </c>
      <c r="E3899" s="13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 t="shared" si="360"/>
        <v>0.17599999999999999</v>
      </c>
      <c r="P3899" s="10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41982.87364583333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13">
        <v>2500</v>
      </c>
      <c r="E3900" s="13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 t="shared" si="360"/>
        <v>0.3256</v>
      </c>
      <c r="P3900" s="1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42193.482291666667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13">
        <v>10000</v>
      </c>
      <c r="E3901" s="13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 t="shared" si="360"/>
        <v>1.2500000000000001E-2</v>
      </c>
      <c r="P3901" s="10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41843.775011574071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13">
        <v>2500</v>
      </c>
      <c r="E3902" s="13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 t="shared" si="360"/>
        <v>5.3999999999999999E-2</v>
      </c>
      <c r="P3902" s="10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42136.092488425929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13">
        <v>3000</v>
      </c>
      <c r="E3903" s="1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 t="shared" si="360"/>
        <v>8.3333333333333332E-3</v>
      </c>
      <c r="P3903" s="10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42317.826377314821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13">
        <v>3000</v>
      </c>
      <c r="E3904" s="13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 t="shared" si="360"/>
        <v>0.48833333333333334</v>
      </c>
      <c r="P3904" s="10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42663.468078703707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13">
        <v>1500</v>
      </c>
      <c r="E3905" s="13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 t="shared" si="360"/>
        <v>0</v>
      </c>
      <c r="P3905" s="10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42186.01116898148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13">
        <v>10000</v>
      </c>
      <c r="E3906" s="13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 t="shared" si="360"/>
        <v>2.9999999999999997E-4</v>
      </c>
      <c r="P3906" s="10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42095.229166666672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13">
        <v>1500</v>
      </c>
      <c r="E3907" s="13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 t="shared" ref="O3907:O3970" si="366">E3907/D3907</f>
        <v>0.11533333333333333</v>
      </c>
      <c r="P3907" s="10">
        <f t="shared" ref="P3907:P3970" si="367">E3907/L3907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2">
        <f t="shared" ref="S3907:S3970" si="370">(((J3907/60)/60)/24)+DATE(1970,1,1)</f>
        <v>42124.623877314814</v>
      </c>
      <c r="T3907" s="12">
        <f t="shared" ref="T3907:T3970" si="371">(((J3907/60)/60)/24)+DATE(1970,1,1)</f>
        <v>42124.623877314814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13">
        <v>1500</v>
      </c>
      <c r="E3908" s="13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 t="shared" si="366"/>
        <v>0.67333333333333334</v>
      </c>
      <c r="P3908" s="10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42143.917743055557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13">
        <v>1000</v>
      </c>
      <c r="E3909" s="13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 t="shared" si="366"/>
        <v>0.153</v>
      </c>
      <c r="P3909" s="10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41906.819513888891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13">
        <v>750</v>
      </c>
      <c r="E3910" s="13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 t="shared" si="366"/>
        <v>8.666666666666667E-2</v>
      </c>
      <c r="P3910" s="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41834.135370370372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13">
        <v>60000</v>
      </c>
      <c r="E3911" s="13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 t="shared" si="366"/>
        <v>2.2499999999999998E-3</v>
      </c>
      <c r="P3911" s="10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41863.359282407408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13">
        <v>6000</v>
      </c>
      <c r="E3912" s="13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 t="shared" si="366"/>
        <v>3.0833333333333334E-2</v>
      </c>
      <c r="P3912" s="10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42224.756909722222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13">
        <v>8000</v>
      </c>
      <c r="E3913" s="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 t="shared" si="366"/>
        <v>0.37412499999999999</v>
      </c>
      <c r="P3913" s="10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41939.8122337963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13">
        <v>15000</v>
      </c>
      <c r="E3914" s="13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 t="shared" si="366"/>
        <v>6.666666666666667E-5</v>
      </c>
      <c r="P3914" s="10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42059.270023148143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13">
        <v>10000</v>
      </c>
      <c r="E3915" s="13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 t="shared" si="366"/>
        <v>0.1</v>
      </c>
      <c r="P3915" s="10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42308.211215277777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13">
        <v>2500</v>
      </c>
      <c r="E3916" s="13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 t="shared" si="366"/>
        <v>0.36359999999999998</v>
      </c>
      <c r="P3916" s="10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42114.818935185183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13">
        <v>1500</v>
      </c>
      <c r="E3917" s="13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 t="shared" si="366"/>
        <v>3.3333333333333335E-3</v>
      </c>
      <c r="P3917" s="10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42492.98505787037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13">
        <v>2000</v>
      </c>
      <c r="E3918" s="13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 t="shared" si="366"/>
        <v>0</v>
      </c>
      <c r="P3918" s="10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42494.471666666665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13">
        <v>3500</v>
      </c>
      <c r="E3919" s="13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 t="shared" si="366"/>
        <v>2.8571428571428571E-3</v>
      </c>
      <c r="P3919" s="10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41863.527326388888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13">
        <v>60000</v>
      </c>
      <c r="E3920" s="13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 t="shared" si="366"/>
        <v>2E-3</v>
      </c>
      <c r="P3920" s="10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41843.664618055554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13">
        <v>5000</v>
      </c>
      <c r="E3921" s="13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 t="shared" si="366"/>
        <v>1.7999999999999999E-2</v>
      </c>
      <c r="P3921" s="10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42358.684872685189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13">
        <v>2500</v>
      </c>
      <c r="E3922" s="13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 t="shared" si="366"/>
        <v>5.3999999999999999E-2</v>
      </c>
      <c r="P3922" s="10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42657.38726851852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13">
        <v>3000</v>
      </c>
      <c r="E3923" s="1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 t="shared" si="366"/>
        <v>0</v>
      </c>
      <c r="P3923" s="10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41926.542303240742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13">
        <v>750</v>
      </c>
      <c r="E3924" s="13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 t="shared" si="366"/>
        <v>8.1333333333333327E-2</v>
      </c>
      <c r="P3924" s="10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42020.768634259264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13">
        <v>11500</v>
      </c>
      <c r="E3925" s="13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 t="shared" si="366"/>
        <v>0.12034782608695652</v>
      </c>
      <c r="P3925" s="10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42075.979988425926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13">
        <v>15000</v>
      </c>
      <c r="E3926" s="13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 t="shared" si="366"/>
        <v>0.15266666666666667</v>
      </c>
      <c r="P3926" s="10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41786.959745370368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13">
        <v>150</v>
      </c>
      <c r="E3927" s="13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 t="shared" si="366"/>
        <v>0.1</v>
      </c>
      <c r="P3927" s="10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41820.870821759258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13">
        <v>5000</v>
      </c>
      <c r="E3928" s="13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 t="shared" si="366"/>
        <v>3.0000000000000001E-3</v>
      </c>
      <c r="P3928" s="10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41970.085046296299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13">
        <v>2500</v>
      </c>
      <c r="E3929" s="13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 t="shared" si="366"/>
        <v>0.01</v>
      </c>
      <c r="P3929" s="10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41830.267407407409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13">
        <v>5000</v>
      </c>
      <c r="E3930" s="13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 t="shared" si="366"/>
        <v>0.13020000000000001</v>
      </c>
      <c r="P3930" s="10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42265.683182870373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13">
        <v>20000</v>
      </c>
      <c r="E3931" s="13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 t="shared" si="366"/>
        <v>2.265E-2</v>
      </c>
      <c r="P3931" s="10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42601.827141203699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13">
        <v>10000</v>
      </c>
      <c r="E3932" s="13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 t="shared" si="366"/>
        <v>0</v>
      </c>
      <c r="P3932" s="10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42433.338749999995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13">
        <v>8000</v>
      </c>
      <c r="E3933" s="1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 t="shared" si="366"/>
        <v>0</v>
      </c>
      <c r="P3933" s="10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42228.151701388888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13">
        <v>12000</v>
      </c>
      <c r="E3934" s="13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 t="shared" si="366"/>
        <v>8.3333333333333331E-5</v>
      </c>
      <c r="P3934" s="10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42415.168564814812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13">
        <v>7000</v>
      </c>
      <c r="E3935" s="13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 t="shared" si="366"/>
        <v>0.15742857142857142</v>
      </c>
      <c r="P3935" s="10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42538.968310185184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13">
        <v>5000</v>
      </c>
      <c r="E3936" s="13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 t="shared" si="366"/>
        <v>0.11</v>
      </c>
      <c r="P3936" s="10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42233.671747685185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13">
        <v>3000</v>
      </c>
      <c r="E3937" s="13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 t="shared" si="366"/>
        <v>0.43833333333333335</v>
      </c>
      <c r="P3937" s="10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42221.656782407401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13">
        <v>20000</v>
      </c>
      <c r="E3938" s="13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 t="shared" si="366"/>
        <v>0</v>
      </c>
      <c r="P3938" s="10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42675.262962962966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13">
        <v>2885</v>
      </c>
      <c r="E3939" s="13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 t="shared" si="366"/>
        <v>0.86135181975736563</v>
      </c>
      <c r="P3939" s="10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42534.631481481483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13">
        <v>3255</v>
      </c>
      <c r="E3940" s="13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 t="shared" si="366"/>
        <v>0.12196620583717357</v>
      </c>
      <c r="P3940" s="1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42151.905717592599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13">
        <v>5000</v>
      </c>
      <c r="E3941" s="13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 t="shared" si="366"/>
        <v>1E-3</v>
      </c>
      <c r="P3941" s="10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41915.400219907409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13">
        <v>5000</v>
      </c>
      <c r="E3942" s="13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 t="shared" si="366"/>
        <v>2.2000000000000001E-3</v>
      </c>
      <c r="P3942" s="10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41961.492488425924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13">
        <v>5500</v>
      </c>
      <c r="E3943" s="1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 t="shared" si="366"/>
        <v>9.0909090909090905E-3</v>
      </c>
      <c r="P3943" s="10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41940.587233796294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13">
        <v>1200</v>
      </c>
      <c r="E3944" s="13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 t="shared" si="366"/>
        <v>0</v>
      </c>
      <c r="P3944" s="10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42111.904097222221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13">
        <v>5000</v>
      </c>
      <c r="E3945" s="13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 t="shared" si="366"/>
        <v>0.35639999999999999</v>
      </c>
      <c r="P3945" s="10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42279.778564814813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13">
        <v>5000</v>
      </c>
      <c r="E3946" s="13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 t="shared" si="366"/>
        <v>0</v>
      </c>
      <c r="P3946" s="10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42213.662905092591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13">
        <v>2000</v>
      </c>
      <c r="E3947" s="13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 t="shared" si="366"/>
        <v>2.5000000000000001E-3</v>
      </c>
      <c r="P3947" s="10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42109.801712962959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13">
        <v>6000</v>
      </c>
      <c r="E3948" s="13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 t="shared" si="366"/>
        <v>3.2500000000000001E-2</v>
      </c>
      <c r="P3948" s="10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42031.833587962959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13">
        <v>3000</v>
      </c>
      <c r="E3949" s="13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 t="shared" si="366"/>
        <v>3.3666666666666664E-2</v>
      </c>
      <c r="P3949" s="10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42615.142870370371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13">
        <v>30000</v>
      </c>
      <c r="E3950" s="13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366"/>
        <v>0</v>
      </c>
      <c r="P3950" s="1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41829.325497685182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13">
        <v>10000</v>
      </c>
      <c r="E3951" s="13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 t="shared" si="366"/>
        <v>0.15770000000000001</v>
      </c>
      <c r="P3951" s="10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42016.120613425926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13">
        <v>4000</v>
      </c>
      <c r="E3952" s="13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 t="shared" si="366"/>
        <v>6.2500000000000003E-3</v>
      </c>
      <c r="P3952" s="10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42439.702314814815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13">
        <v>200000</v>
      </c>
      <c r="E3953" s="1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 t="shared" si="366"/>
        <v>5.0000000000000004E-6</v>
      </c>
      <c r="P3953" s="10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42433.825717592597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13">
        <v>26000</v>
      </c>
      <c r="E3954" s="13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 t="shared" si="366"/>
        <v>9.6153846153846159E-4</v>
      </c>
      <c r="P3954" s="10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42243.790393518517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13">
        <v>17600</v>
      </c>
      <c r="E3955" s="13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 t="shared" si="366"/>
        <v>0</v>
      </c>
      <c r="P3955" s="10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42550.048449074078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13">
        <v>25000</v>
      </c>
      <c r="E3956" s="13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 t="shared" si="366"/>
        <v>0</v>
      </c>
      <c r="P3956" s="10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41774.651203703703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13">
        <v>1750</v>
      </c>
      <c r="E3957" s="13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 t="shared" si="366"/>
        <v>0.24285714285714285</v>
      </c>
      <c r="P3957" s="10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42306.848854166667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13">
        <v>5500</v>
      </c>
      <c r="E3958" s="13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 t="shared" si="366"/>
        <v>0</v>
      </c>
      <c r="P3958" s="10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42457.932025462964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13">
        <v>28000</v>
      </c>
      <c r="E3959" s="13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 t="shared" si="366"/>
        <v>2.5000000000000001E-4</v>
      </c>
      <c r="P3959" s="10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42513.976319444439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13">
        <v>2000</v>
      </c>
      <c r="E3960" s="13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 t="shared" si="366"/>
        <v>0.32050000000000001</v>
      </c>
      <c r="P3960" s="1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41816.950370370374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13">
        <v>1200</v>
      </c>
      <c r="E3961" s="13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 t="shared" si="366"/>
        <v>0.24333333333333335</v>
      </c>
      <c r="P3961" s="10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41880.788842592592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13">
        <v>3000</v>
      </c>
      <c r="E3962" s="13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 t="shared" si="366"/>
        <v>1.4999999999999999E-2</v>
      </c>
      <c r="P3962" s="10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42342.845555555556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13">
        <v>5000</v>
      </c>
      <c r="E3963" s="1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 t="shared" si="366"/>
        <v>4.1999999999999997E-3</v>
      </c>
      <c r="P3963" s="10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41745.891319444447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13">
        <v>1400</v>
      </c>
      <c r="E3964" s="13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 t="shared" si="366"/>
        <v>3.214285714285714E-2</v>
      </c>
      <c r="P3964" s="10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42311.621458333335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13">
        <v>10000</v>
      </c>
      <c r="E3965" s="13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 t="shared" si="366"/>
        <v>0</v>
      </c>
      <c r="P3965" s="10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42296.154131944444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13">
        <v>2000</v>
      </c>
      <c r="E3966" s="13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 t="shared" si="366"/>
        <v>6.3E-2</v>
      </c>
      <c r="P3966" s="10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42053.722060185188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13">
        <v>2000</v>
      </c>
      <c r="E3967" s="13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 t="shared" si="366"/>
        <v>0.14249999999999999</v>
      </c>
      <c r="P3967" s="10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42414.235879629632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13">
        <v>7500</v>
      </c>
      <c r="E3968" s="13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 t="shared" si="366"/>
        <v>6.0000000000000001E-3</v>
      </c>
      <c r="P3968" s="10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41801.711550925924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13">
        <v>1700</v>
      </c>
      <c r="E3969" s="13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 t="shared" si="366"/>
        <v>0.2411764705882353</v>
      </c>
      <c r="P3969" s="10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42770.290590277778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13">
        <v>5000</v>
      </c>
      <c r="E3970" s="13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 t="shared" si="366"/>
        <v>0.10539999999999999</v>
      </c>
      <c r="P3970" s="1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42452.815659722226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13">
        <v>2825</v>
      </c>
      <c r="E3971" s="13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 t="shared" ref="O3971:O4034" si="372">E3971/D3971</f>
        <v>7.4690265486725665E-2</v>
      </c>
      <c r="P3971" s="10">
        <f t="shared" ref="P3971:P4034" si="373">E3971/L3971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(((J3971/60)/60)/24)+DATE(1970,1,1)</f>
        <v>42601.854699074072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13">
        <v>15000</v>
      </c>
      <c r="E3972" s="13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 t="shared" si="372"/>
        <v>7.3333333333333334E-4</v>
      </c>
      <c r="P3972" s="10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42447.863553240735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13">
        <v>14000</v>
      </c>
      <c r="E3973" s="1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 t="shared" si="372"/>
        <v>9.7142857142857135E-3</v>
      </c>
      <c r="P3973" s="10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41811.536180555559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13">
        <v>1000</v>
      </c>
      <c r="E3974" s="13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 t="shared" si="372"/>
        <v>0.21099999999999999</v>
      </c>
      <c r="P3974" s="10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41981.067523148144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13">
        <v>5000</v>
      </c>
      <c r="E3975" s="13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 t="shared" si="372"/>
        <v>0.78100000000000003</v>
      </c>
      <c r="P3975" s="10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42469.68414351852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13">
        <v>1000</v>
      </c>
      <c r="E3976" s="13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 t="shared" si="372"/>
        <v>0.32</v>
      </c>
      <c r="P3976" s="10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42493.546851851846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13">
        <v>678</v>
      </c>
      <c r="E3977" s="13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 t="shared" si="372"/>
        <v>0</v>
      </c>
      <c r="P3977" s="10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42534.866875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13">
        <v>1300</v>
      </c>
      <c r="E3978" s="13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 t="shared" si="372"/>
        <v>0.47692307692307695</v>
      </c>
      <c r="P3978" s="10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41830.858344907407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13">
        <v>90000</v>
      </c>
      <c r="E3979" s="13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 t="shared" si="372"/>
        <v>1.4500000000000001E-2</v>
      </c>
      <c r="P3979" s="10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42543.788564814815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13">
        <v>2000</v>
      </c>
      <c r="E3980" s="13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 t="shared" si="372"/>
        <v>0.107</v>
      </c>
      <c r="P3980" s="1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41975.642974537041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13">
        <v>6000</v>
      </c>
      <c r="E3981" s="13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 t="shared" si="372"/>
        <v>1.8333333333333333E-2</v>
      </c>
      <c r="P3981" s="10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42069.903437500005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13">
        <v>2500</v>
      </c>
      <c r="E3982" s="13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 t="shared" si="372"/>
        <v>0.18</v>
      </c>
      <c r="P3982" s="10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41795.598923611113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13">
        <v>30000</v>
      </c>
      <c r="E3983" s="1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 t="shared" si="372"/>
        <v>4.0833333333333333E-2</v>
      </c>
      <c r="P3983" s="10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42508.179965277777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13">
        <v>850</v>
      </c>
      <c r="E3984" s="13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 t="shared" si="372"/>
        <v>0.2</v>
      </c>
      <c r="P3984" s="10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42132.809953703705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13">
        <v>11140</v>
      </c>
      <c r="E3985" s="13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 t="shared" si="372"/>
        <v>0.34802513464991025</v>
      </c>
      <c r="P3985" s="10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41747.86986111111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13">
        <v>1500</v>
      </c>
      <c r="E3986" s="13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 t="shared" si="372"/>
        <v>6.3333333333333339E-2</v>
      </c>
      <c r="P3986" s="10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41920.963472222218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13">
        <v>2000</v>
      </c>
      <c r="E3987" s="13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 t="shared" si="372"/>
        <v>0.32050000000000001</v>
      </c>
      <c r="P3987" s="10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42399.707407407404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13">
        <v>5000</v>
      </c>
      <c r="E3988" s="13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 t="shared" si="372"/>
        <v>9.7600000000000006E-2</v>
      </c>
      <c r="P3988" s="10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42467.548541666663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13">
        <v>400</v>
      </c>
      <c r="E3989" s="13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 t="shared" si="372"/>
        <v>0.3775</v>
      </c>
      <c r="P3989" s="10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41765.92465277778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13">
        <v>1500</v>
      </c>
      <c r="E3990" s="13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 t="shared" si="372"/>
        <v>2.1333333333333333E-2</v>
      </c>
      <c r="P3990" s="10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42230.08116898148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13">
        <v>3000</v>
      </c>
      <c r="E3991" s="13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 t="shared" si="372"/>
        <v>0</v>
      </c>
      <c r="P3991" s="10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42286.749780092592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13">
        <v>1650</v>
      </c>
      <c r="E3992" s="13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 t="shared" si="372"/>
        <v>4.1818181818181817E-2</v>
      </c>
      <c r="P3992" s="10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42401.672372685185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13">
        <v>500</v>
      </c>
      <c r="E3993" s="1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 t="shared" si="372"/>
        <v>0.2</v>
      </c>
      <c r="P3993" s="10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42125.644467592589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13">
        <v>10000</v>
      </c>
      <c r="E3994" s="13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 t="shared" si="372"/>
        <v>5.4100000000000002E-2</v>
      </c>
      <c r="P3994" s="10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42289.94049768518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13">
        <v>50000</v>
      </c>
      <c r="E3995" s="13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 t="shared" si="372"/>
        <v>6.0000000000000002E-5</v>
      </c>
      <c r="P3995" s="10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42107.864722222221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13">
        <v>2000</v>
      </c>
      <c r="E3996" s="13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 t="shared" si="372"/>
        <v>2.5000000000000001E-3</v>
      </c>
      <c r="P3996" s="10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41809.389930555553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13">
        <v>200</v>
      </c>
      <c r="E3997" s="13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 t="shared" si="372"/>
        <v>0.35</v>
      </c>
      <c r="P3997" s="10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42019.683761574073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13">
        <v>3000</v>
      </c>
      <c r="E3998" s="13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 t="shared" si="372"/>
        <v>0.16566666666666666</v>
      </c>
      <c r="P3998" s="10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41950.26694444444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13">
        <v>3000</v>
      </c>
      <c r="E3999" s="13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 t="shared" si="372"/>
        <v>0</v>
      </c>
      <c r="P3999" s="10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42069.391446759255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13">
        <v>1250</v>
      </c>
      <c r="E4000" s="13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 t="shared" si="372"/>
        <v>0.57199999999999995</v>
      </c>
      <c r="P4000" s="1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42061.963263888887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13">
        <v>7000</v>
      </c>
      <c r="E4001" s="13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 t="shared" si="372"/>
        <v>0.16514285714285715</v>
      </c>
      <c r="P4001" s="10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41842.828680555554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13">
        <v>8000</v>
      </c>
      <c r="E4002" s="13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 t="shared" si="372"/>
        <v>1.25E-3</v>
      </c>
      <c r="P4002" s="10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42437.64534722222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13">
        <v>1200</v>
      </c>
      <c r="E4003" s="1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 t="shared" si="372"/>
        <v>0.3775</v>
      </c>
      <c r="P4003" s="10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42775.964212962965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13">
        <v>1250</v>
      </c>
      <c r="E4004" s="13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 t="shared" si="372"/>
        <v>1.84E-2</v>
      </c>
      <c r="P4004" s="10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41879.043530092589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13">
        <v>2000</v>
      </c>
      <c r="E4005" s="13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 t="shared" si="372"/>
        <v>0.10050000000000001</v>
      </c>
      <c r="P4005" s="10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42020.587349537032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13">
        <v>500</v>
      </c>
      <c r="E4006" s="13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 t="shared" si="372"/>
        <v>2E-3</v>
      </c>
      <c r="P4006" s="10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41890.16269675926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13">
        <v>3000</v>
      </c>
      <c r="E4007" s="13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 t="shared" si="372"/>
        <v>1.3333333333333334E-2</v>
      </c>
      <c r="P4007" s="10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41872.807696759257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13">
        <v>30000</v>
      </c>
      <c r="E4008" s="13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 t="shared" si="372"/>
        <v>6.666666666666667E-5</v>
      </c>
      <c r="P4008" s="10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42391.772997685184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13">
        <v>2000</v>
      </c>
      <c r="E4009" s="13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 t="shared" si="372"/>
        <v>2.5000000000000001E-3</v>
      </c>
      <c r="P4009" s="10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41848.772928240738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13">
        <v>1000</v>
      </c>
      <c r="E4010" s="13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 t="shared" si="372"/>
        <v>0.06</v>
      </c>
      <c r="P4010" s="10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42177.964201388888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13">
        <v>1930</v>
      </c>
      <c r="E4011" s="13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 t="shared" si="372"/>
        <v>3.8860103626943004E-2</v>
      </c>
      <c r="P4011" s="10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41851.700925925928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13">
        <v>7200</v>
      </c>
      <c r="E4012" s="13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 t="shared" si="372"/>
        <v>0.24194444444444443</v>
      </c>
      <c r="P4012" s="10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41921.770439814813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13">
        <v>250</v>
      </c>
      <c r="E4013" s="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 t="shared" si="372"/>
        <v>7.5999999999999998E-2</v>
      </c>
      <c r="P4013" s="10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42002.54488425926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13">
        <v>575</v>
      </c>
      <c r="E4014" s="13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372"/>
        <v>0</v>
      </c>
      <c r="P4014" s="10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42096.544548611113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13">
        <v>2000</v>
      </c>
      <c r="E4015" s="13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 t="shared" si="372"/>
        <v>1.2999999999999999E-2</v>
      </c>
      <c r="P4015" s="10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42021.301192129627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13">
        <v>9000</v>
      </c>
      <c r="E4016" s="13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 t="shared" si="372"/>
        <v>0</v>
      </c>
      <c r="P4016" s="10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42419.246168981481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13">
        <v>7000</v>
      </c>
      <c r="E4017" s="13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 t="shared" si="372"/>
        <v>1.4285714285714287E-4</v>
      </c>
      <c r="P4017" s="10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42174.780821759254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13">
        <v>500</v>
      </c>
      <c r="E4018" s="13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 t="shared" si="372"/>
        <v>0.14000000000000001</v>
      </c>
      <c r="P4018" s="10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41869.872685185182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13">
        <v>10000</v>
      </c>
      <c r="E4019" s="13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 t="shared" si="372"/>
        <v>1.0500000000000001E-2</v>
      </c>
      <c r="P4019" s="10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41856.672152777777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13">
        <v>1500</v>
      </c>
      <c r="E4020" s="13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 t="shared" si="372"/>
        <v>8.666666666666667E-2</v>
      </c>
      <c r="P4020" s="10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42620.91097222222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13">
        <v>3500</v>
      </c>
      <c r="E4021" s="13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 t="shared" si="372"/>
        <v>8.2857142857142851E-3</v>
      </c>
      <c r="P4021" s="10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42417.675879629634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13">
        <v>600</v>
      </c>
      <c r="E4022" s="13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 t="shared" si="372"/>
        <v>0.16666666666666666</v>
      </c>
      <c r="P4022" s="10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42057.190960648149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13">
        <v>15000</v>
      </c>
      <c r="E4023" s="1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 t="shared" si="372"/>
        <v>8.3333333333333332E-3</v>
      </c>
      <c r="P4023" s="10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41878.911550925928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13">
        <v>18000</v>
      </c>
      <c r="E4024" s="13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 t="shared" si="372"/>
        <v>0.69561111111111107</v>
      </c>
      <c r="P4024" s="10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41990.584108796291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13">
        <v>7000</v>
      </c>
      <c r="E4025" s="13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 t="shared" si="372"/>
        <v>0</v>
      </c>
      <c r="P4025" s="10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42408.999571759254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13">
        <v>800</v>
      </c>
      <c r="E4026" s="13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 t="shared" si="372"/>
        <v>1.2500000000000001E-2</v>
      </c>
      <c r="P4026" s="10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42217.670104166667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13">
        <v>5000</v>
      </c>
      <c r="E4027" s="13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 t="shared" si="372"/>
        <v>0.05</v>
      </c>
      <c r="P4027" s="10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42151.237685185188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13">
        <v>4000</v>
      </c>
      <c r="E4028" s="13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 t="shared" si="372"/>
        <v>0</v>
      </c>
      <c r="P4028" s="10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42282.655543981484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13">
        <v>3000</v>
      </c>
      <c r="E4029" s="13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 t="shared" si="372"/>
        <v>7.166666666666667E-2</v>
      </c>
      <c r="P4029" s="10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42768.97084490741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13">
        <v>2000</v>
      </c>
      <c r="E4030" s="13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 t="shared" si="372"/>
        <v>0.28050000000000003</v>
      </c>
      <c r="P4030" s="10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41765.938657407409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13">
        <v>20000</v>
      </c>
      <c r="E4031" s="13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 t="shared" si="372"/>
        <v>0</v>
      </c>
      <c r="P4031" s="10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42322.025115740747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13">
        <v>2500</v>
      </c>
      <c r="E4032" s="13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 t="shared" si="372"/>
        <v>0.16</v>
      </c>
      <c r="P4032" s="10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42374.655081018514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13">
        <v>5000</v>
      </c>
      <c r="E4033" s="1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 t="shared" si="372"/>
        <v>0</v>
      </c>
      <c r="P4033" s="10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41941.585231481484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13">
        <v>6048</v>
      </c>
      <c r="E4034" s="13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 t="shared" si="372"/>
        <v>6.8287037037037035E-2</v>
      </c>
      <c r="P4034" s="10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42293.809212962966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13">
        <v>23900</v>
      </c>
      <c r="E4035" s="13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 t="shared" ref="O4035:O4098" si="378">E4035/D4035</f>
        <v>0.25698702928870293</v>
      </c>
      <c r="P4035" s="10">
        <f t="shared" ref="P4035:P4098" si="379">E4035/L4035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2">
        <f t="shared" ref="S4035:S4098" si="382">(((J4035/60)/60)/24)+DATE(1970,1,1)</f>
        <v>42614.268796296295</v>
      </c>
      <c r="T4035" s="12">
        <f t="shared" ref="T4035:T4098" si="383">(((J4035/60)/60)/24)+DATE(1970,1,1)</f>
        <v>42614.268796296295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13">
        <v>13500</v>
      </c>
      <c r="E4036" s="13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 t="shared" si="378"/>
        <v>1.4814814814814815E-2</v>
      </c>
      <c r="P4036" s="10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42067.947337962964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13">
        <v>10000</v>
      </c>
      <c r="E4037" s="13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 t="shared" si="378"/>
        <v>0.36849999999999999</v>
      </c>
      <c r="P4037" s="10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41903.882951388885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13">
        <v>6000</v>
      </c>
      <c r="E4038" s="13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 t="shared" si="378"/>
        <v>0.47049999999999997</v>
      </c>
      <c r="P4038" s="10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41804.937083333331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13">
        <v>700</v>
      </c>
      <c r="E4039" s="13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 t="shared" si="378"/>
        <v>0.11428571428571428</v>
      </c>
      <c r="P4039" s="10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42497.070775462969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13">
        <v>2500</v>
      </c>
      <c r="E4040" s="13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 t="shared" si="378"/>
        <v>0.12039999999999999</v>
      </c>
      <c r="P4040" s="1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41869.798726851855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13">
        <v>500</v>
      </c>
      <c r="E4041" s="13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 t="shared" si="378"/>
        <v>0.6</v>
      </c>
      <c r="P4041" s="10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42305.670914351853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13">
        <v>8000</v>
      </c>
      <c r="E4042" s="13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 t="shared" si="378"/>
        <v>0.3125</v>
      </c>
      <c r="P4042" s="10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42144.231527777782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13">
        <v>5000</v>
      </c>
      <c r="E4043" s="1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 t="shared" si="378"/>
        <v>4.1999999999999997E-3</v>
      </c>
      <c r="P4043" s="10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42559.474004629628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13">
        <v>10000</v>
      </c>
      <c r="E4044" s="13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 t="shared" si="378"/>
        <v>2.0999999999999999E-3</v>
      </c>
      <c r="P4044" s="10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41995.084074074075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13">
        <v>300</v>
      </c>
      <c r="E4045" s="13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 t="shared" si="378"/>
        <v>0</v>
      </c>
      <c r="P4045" s="10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41948.957465277781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13">
        <v>600</v>
      </c>
      <c r="E4046" s="13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 t="shared" si="378"/>
        <v>0.375</v>
      </c>
      <c r="P4046" s="10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42074.219699074078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13">
        <v>5000</v>
      </c>
      <c r="E4047" s="13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 t="shared" si="378"/>
        <v>2.0000000000000001E-4</v>
      </c>
      <c r="P4047" s="10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41842.201261574075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13">
        <v>5600</v>
      </c>
      <c r="E4048" s="13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 t="shared" si="378"/>
        <v>8.2142857142857142E-2</v>
      </c>
      <c r="P4048" s="10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41904.650578703702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13">
        <v>5000</v>
      </c>
      <c r="E4049" s="13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 t="shared" si="378"/>
        <v>2.1999999999999999E-2</v>
      </c>
      <c r="P4049" s="10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41991.022488425922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13">
        <v>17000</v>
      </c>
      <c r="E4050" s="13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 t="shared" si="378"/>
        <v>0.17652941176470588</v>
      </c>
      <c r="P4050" s="1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42436.509108796294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13">
        <v>20000</v>
      </c>
      <c r="E4051" s="13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 t="shared" si="378"/>
        <v>8.0000000000000004E-4</v>
      </c>
      <c r="P4051" s="10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42169.958506944444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13">
        <v>1500</v>
      </c>
      <c r="E4052" s="13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 t="shared" si="378"/>
        <v>6.6666666666666664E-4</v>
      </c>
      <c r="P4052" s="10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41905.636469907404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13">
        <v>500</v>
      </c>
      <c r="E4053" s="1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 t="shared" si="378"/>
        <v>0</v>
      </c>
      <c r="P4053" s="10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41761.810150462967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13">
        <v>3000</v>
      </c>
      <c r="E4054" s="13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 t="shared" si="378"/>
        <v>0.37533333333333335</v>
      </c>
      <c r="P4054" s="10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41865.878657407404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13">
        <v>500</v>
      </c>
      <c r="E4055" s="13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 t="shared" si="378"/>
        <v>0.22</v>
      </c>
      <c r="P4055" s="10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41928.690138888887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13">
        <v>8880</v>
      </c>
      <c r="E4056" s="13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 t="shared" si="378"/>
        <v>0</v>
      </c>
      <c r="P4056" s="10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42613.841261574074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13">
        <v>5000</v>
      </c>
      <c r="E4057" s="13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 t="shared" si="378"/>
        <v>0.1762</v>
      </c>
      <c r="P4057" s="10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41779.648506944446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13">
        <v>1500</v>
      </c>
      <c r="E4058" s="13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 t="shared" si="378"/>
        <v>0.53</v>
      </c>
      <c r="P4058" s="10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42534.933321759265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13">
        <v>3500</v>
      </c>
      <c r="E4059" s="13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 t="shared" si="378"/>
        <v>0.22142857142857142</v>
      </c>
      <c r="P4059" s="10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42310.968518518523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13">
        <v>3750</v>
      </c>
      <c r="E4060" s="13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 t="shared" si="378"/>
        <v>2.5333333333333333E-2</v>
      </c>
      <c r="P4060" s="1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42446.060694444444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13">
        <v>10000</v>
      </c>
      <c r="E4061" s="13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 t="shared" si="378"/>
        <v>2.5000000000000001E-2</v>
      </c>
      <c r="P4061" s="10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41866.640648148146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13">
        <v>10000</v>
      </c>
      <c r="E4062" s="13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 t="shared" si="378"/>
        <v>2.8500000000000001E-2</v>
      </c>
      <c r="P4062" s="10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41779.695092592592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13">
        <v>525</v>
      </c>
      <c r="E4063" s="1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 t="shared" si="378"/>
        <v>0</v>
      </c>
      <c r="P4063" s="10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42421.141469907408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13">
        <v>20000</v>
      </c>
      <c r="E4064" s="13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 t="shared" si="378"/>
        <v>2.4500000000000001E-2</v>
      </c>
      <c r="P4064" s="10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42523.739212962959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13">
        <v>9500</v>
      </c>
      <c r="E4065" s="13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 t="shared" si="378"/>
        <v>1.4210526315789474E-2</v>
      </c>
      <c r="P4065" s="10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41787.681527777779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13">
        <v>2000</v>
      </c>
      <c r="E4066" s="13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 t="shared" si="378"/>
        <v>0.1925</v>
      </c>
      <c r="P4066" s="10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42093.588263888887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13">
        <v>4000</v>
      </c>
      <c r="E4067" s="13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 t="shared" si="378"/>
        <v>6.7499999999999999E-3</v>
      </c>
      <c r="P4067" s="10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41833.951516203706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13">
        <v>15000</v>
      </c>
      <c r="E4068" s="13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 t="shared" si="378"/>
        <v>1.6666666666666668E-3</v>
      </c>
      <c r="P4068" s="10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42479.039212962962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13">
        <v>5000</v>
      </c>
      <c r="E4069" s="13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 t="shared" si="378"/>
        <v>0.60899999999999999</v>
      </c>
      <c r="P4069" s="10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42235.117476851854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13">
        <v>3495</v>
      </c>
      <c r="E4070" s="13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 t="shared" si="378"/>
        <v>0.01</v>
      </c>
      <c r="P4070" s="1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42718.963599537034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13">
        <v>1250</v>
      </c>
      <c r="E4071" s="13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 t="shared" si="378"/>
        <v>0.34399999999999997</v>
      </c>
      <c r="P4071" s="10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42022.661527777775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13">
        <v>1000</v>
      </c>
      <c r="E4072" s="13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 t="shared" si="378"/>
        <v>0.16500000000000001</v>
      </c>
      <c r="P4072" s="10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42031.666898148149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13">
        <v>20000</v>
      </c>
      <c r="E4073" s="1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 t="shared" si="378"/>
        <v>0</v>
      </c>
      <c r="P4073" s="10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42700.804756944446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13">
        <v>1000</v>
      </c>
      <c r="E4074" s="13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 t="shared" si="378"/>
        <v>4.0000000000000001E-3</v>
      </c>
      <c r="P4074" s="10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41812.77443287037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13">
        <v>3500</v>
      </c>
      <c r="E4075" s="13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 t="shared" si="378"/>
        <v>1.0571428571428572E-2</v>
      </c>
      <c r="P4075" s="10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42078.34520833334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13">
        <v>2750</v>
      </c>
      <c r="E4076" s="13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 t="shared" si="378"/>
        <v>0.26727272727272727</v>
      </c>
      <c r="P4076" s="10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42283.552951388891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13">
        <v>2000</v>
      </c>
      <c r="E4077" s="13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 t="shared" si="378"/>
        <v>0.28799999999999998</v>
      </c>
      <c r="P4077" s="10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41779.045937499999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13">
        <v>700</v>
      </c>
      <c r="E4078" s="13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 t="shared" si="378"/>
        <v>0</v>
      </c>
      <c r="P4078" s="10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41905.795706018522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13">
        <v>15000</v>
      </c>
      <c r="E4079" s="13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 t="shared" si="378"/>
        <v>8.8999999999999996E-2</v>
      </c>
      <c r="P4079" s="10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42695.7105787037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13">
        <v>250</v>
      </c>
      <c r="E4080" s="13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 t="shared" si="378"/>
        <v>0</v>
      </c>
      <c r="P4080" s="1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42732.787523148145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13">
        <v>3000</v>
      </c>
      <c r="E4081" s="13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 t="shared" si="378"/>
        <v>1.6666666666666668E-3</v>
      </c>
      <c r="P4081" s="10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42510.938900462963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13">
        <v>3000</v>
      </c>
      <c r="E4082" s="13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 t="shared" si="378"/>
        <v>0</v>
      </c>
      <c r="P4082" s="10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42511.698101851856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13">
        <v>2224</v>
      </c>
      <c r="E4083" s="1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 t="shared" si="378"/>
        <v>0.15737410071942445</v>
      </c>
      <c r="P4083" s="10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42041.581307870365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13">
        <v>150</v>
      </c>
      <c r="E4084" s="13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 t="shared" si="378"/>
        <v>0.02</v>
      </c>
      <c r="P4084" s="10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42307.189270833333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13">
        <v>3500</v>
      </c>
      <c r="E4085" s="13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 t="shared" si="378"/>
        <v>0.21685714285714286</v>
      </c>
      <c r="P4085" s="10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42353.761759259258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13">
        <v>3000</v>
      </c>
      <c r="E4086" s="13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 t="shared" si="378"/>
        <v>3.3333333333333335E-3</v>
      </c>
      <c r="P4086" s="10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42622.436412037037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13">
        <v>3500</v>
      </c>
      <c r="E4087" s="13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 t="shared" si="378"/>
        <v>2.8571428571428571E-3</v>
      </c>
      <c r="P4087" s="10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42058.603877314818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13">
        <v>1000</v>
      </c>
      <c r="E4088" s="13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 t="shared" si="378"/>
        <v>4.7E-2</v>
      </c>
      <c r="P4088" s="10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42304.940960648149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13">
        <v>9600</v>
      </c>
      <c r="E4089" s="13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 t="shared" si="378"/>
        <v>0</v>
      </c>
      <c r="P4089" s="10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42538.742893518516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13">
        <v>2000</v>
      </c>
      <c r="E4090" s="13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 t="shared" si="378"/>
        <v>0.108</v>
      </c>
      <c r="P4090" s="10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41990.612546296295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13">
        <v>5000</v>
      </c>
      <c r="E4091" s="13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 t="shared" si="378"/>
        <v>4.8000000000000001E-2</v>
      </c>
      <c r="P4091" s="10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42122.732499999998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13">
        <v>1000</v>
      </c>
      <c r="E4092" s="13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 t="shared" si="378"/>
        <v>3.2000000000000001E-2</v>
      </c>
      <c r="P4092" s="10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42209.67288194444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13">
        <v>1600</v>
      </c>
      <c r="E4093" s="1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 t="shared" si="378"/>
        <v>0.1275</v>
      </c>
      <c r="P4093" s="10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41990.506377314814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13">
        <v>110000</v>
      </c>
      <c r="E4094" s="13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 t="shared" si="378"/>
        <v>1.8181818181818181E-4</v>
      </c>
      <c r="P4094" s="10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42039.194988425923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13">
        <v>2500</v>
      </c>
      <c r="E4095" s="13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 t="shared" si="378"/>
        <v>2.4E-2</v>
      </c>
      <c r="P4095" s="10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42178.815891203703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13">
        <v>2000</v>
      </c>
      <c r="E4096" s="13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 t="shared" si="378"/>
        <v>0.36499999999999999</v>
      </c>
      <c r="P4096" s="10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41890.086805555555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13">
        <v>30000</v>
      </c>
      <c r="E4097" s="13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 t="shared" si="378"/>
        <v>2.6666666666666668E-2</v>
      </c>
      <c r="P4097" s="10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42693.031828703708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13">
        <v>3500</v>
      </c>
      <c r="E4098" s="13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 t="shared" si="378"/>
        <v>0.11428571428571428</v>
      </c>
      <c r="P4098" s="10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42750.530312499999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13">
        <v>10000</v>
      </c>
      <c r="E4099" s="13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 t="shared" ref="O4099:O4115" si="384">E4099/D4099</f>
        <v>0</v>
      </c>
      <c r="P4099" s="10" t="e">
        <f t="shared" ref="P4099:P4115" si="385">E4099/L4099</f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2">
        <f t="shared" ref="S4099:S4115" si="388">(((J4099/60)/60)/24)+DATE(1970,1,1)</f>
        <v>42344.824502314819</v>
      </c>
      <c r="T4099" s="12">
        <f t="shared" ref="T4099:T4115" si="389">(((J4099/60)/60)/24)+DATE(1970,1,1)</f>
        <v>42344.824502314819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13">
        <v>75000</v>
      </c>
      <c r="E4100" s="13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 t="shared" si="384"/>
        <v>0</v>
      </c>
      <c r="P4100" s="1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42495.722187499996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13">
        <v>4500</v>
      </c>
      <c r="E4101" s="13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 t="shared" si="384"/>
        <v>1.1111111111111112E-2</v>
      </c>
      <c r="P4101" s="10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42570.850381944445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13">
        <v>270</v>
      </c>
      <c r="E4102" s="13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 t="shared" si="384"/>
        <v>0</v>
      </c>
      <c r="P4102" s="10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41927.124884259261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13">
        <v>600</v>
      </c>
      <c r="E4103" s="1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 t="shared" si="384"/>
        <v>0</v>
      </c>
      <c r="P4103" s="10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42730.903726851851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13">
        <v>500</v>
      </c>
      <c r="E4104" s="13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 t="shared" si="384"/>
        <v>0.27400000000000002</v>
      </c>
      <c r="P4104" s="10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42475.848067129627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13">
        <v>1000</v>
      </c>
      <c r="E4105" s="13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 t="shared" si="384"/>
        <v>0.1</v>
      </c>
      <c r="P4105" s="10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42188.83293981482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13">
        <v>3000</v>
      </c>
      <c r="E4106" s="13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 t="shared" si="384"/>
        <v>0.21366666666666667</v>
      </c>
      <c r="P4106" s="10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42640.278171296297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13">
        <v>33000</v>
      </c>
      <c r="E4107" s="13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 t="shared" si="384"/>
        <v>6.9696969696969702E-2</v>
      </c>
      <c r="P4107" s="10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42697.010520833333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13">
        <v>5000</v>
      </c>
      <c r="E4108" s="13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 t="shared" si="384"/>
        <v>0.70599999999999996</v>
      </c>
      <c r="P4108" s="10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42053.049375000002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13">
        <v>2000</v>
      </c>
      <c r="E4109" s="13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 t="shared" si="384"/>
        <v>2.0500000000000001E-2</v>
      </c>
      <c r="P4109" s="10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41883.916678240741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13">
        <v>3000</v>
      </c>
      <c r="E4110" s="13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 t="shared" si="384"/>
        <v>1.9666666666666666E-2</v>
      </c>
      <c r="P4110" s="10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42767.031678240746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13">
        <v>500</v>
      </c>
      <c r="E4111" s="13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 t="shared" si="384"/>
        <v>0</v>
      </c>
      <c r="P4111" s="10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42307.539398148147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13">
        <v>300</v>
      </c>
      <c r="E4112" s="13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 t="shared" si="384"/>
        <v>0.28666666666666668</v>
      </c>
      <c r="P4112" s="10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42512.626747685179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13">
        <v>3000</v>
      </c>
      <c r="E4113" s="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 t="shared" si="384"/>
        <v>3.1333333333333331E-2</v>
      </c>
      <c r="P4113" s="10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42029.135879629626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13">
        <v>2500</v>
      </c>
      <c r="E4114" s="13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 t="shared" si="384"/>
        <v>4.0000000000000002E-4</v>
      </c>
      <c r="P4114" s="10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42400.946597222224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13">
        <v>1500</v>
      </c>
      <c r="E4115" s="13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 t="shared" si="384"/>
        <v>2E-3</v>
      </c>
      <c r="P4115" s="10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42358.573182870372</v>
      </c>
    </row>
  </sheetData>
  <autoFilter ref="A1:T4115" xr:uid="{A9D5B711-1ED5-4BAA-A7C8-8056A08F3D12}"/>
  <conditionalFormatting sqref="F2:F4115">
    <cfRule type="cellIs" dxfId="11" priority="4" operator="equal">
      <formula>"live"</formula>
    </cfRule>
    <cfRule type="cellIs" dxfId="10" priority="5" operator="equal">
      <formula>"canceled"</formula>
    </cfRule>
    <cfRule type="cellIs" dxfId="9" priority="6" operator="equal">
      <formula>"failed"</formula>
    </cfRule>
    <cfRule type="cellIs" dxfId="8" priority="7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7EDA5-8F7D-4F9A-BB66-E17A664F9D91}">
  <dimension ref="A1:F14"/>
  <sheetViews>
    <sheetView workbookViewId="0">
      <selection activeCell="C9" sqref="C9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8323</v>
      </c>
    </row>
    <row r="3" spans="1:6" x14ac:dyDescent="0.25">
      <c r="A3" s="5" t="s">
        <v>8324</v>
      </c>
      <c r="B3" s="5" t="s">
        <v>8321</v>
      </c>
    </row>
    <row r="4" spans="1:6" x14ac:dyDescent="0.25">
      <c r="A4" s="5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6" t="s">
        <v>8312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6" t="s">
        <v>8313</v>
      </c>
      <c r="B6" s="11">
        <v>37</v>
      </c>
      <c r="C6" s="11">
        <v>493</v>
      </c>
      <c r="D6" s="11">
        <v>24</v>
      </c>
      <c r="E6" s="11">
        <v>839</v>
      </c>
      <c r="F6" s="11">
        <v>1393</v>
      </c>
    </row>
    <row r="7" spans="1:6" x14ac:dyDescent="0.25">
      <c r="A7" s="6" t="s">
        <v>8314</v>
      </c>
      <c r="B7" s="11">
        <v>178</v>
      </c>
      <c r="C7" s="11">
        <v>213</v>
      </c>
      <c r="D7" s="11"/>
      <c r="E7" s="11">
        <v>209</v>
      </c>
      <c r="F7" s="11">
        <v>600</v>
      </c>
    </row>
    <row r="8" spans="1:6" x14ac:dyDescent="0.25">
      <c r="A8" s="6" t="s">
        <v>8315</v>
      </c>
      <c r="B8" s="11">
        <v>30</v>
      </c>
      <c r="C8" s="11">
        <v>127</v>
      </c>
      <c r="D8" s="11"/>
      <c r="E8" s="11">
        <v>80</v>
      </c>
      <c r="F8" s="11">
        <v>237</v>
      </c>
    </row>
    <row r="9" spans="1:6" x14ac:dyDescent="0.25">
      <c r="A9" s="6" t="s">
        <v>8316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6" t="s">
        <v>8317</v>
      </c>
      <c r="B10" s="11">
        <v>24</v>
      </c>
      <c r="C10" s="11"/>
      <c r="D10" s="11"/>
      <c r="E10" s="11"/>
      <c r="F10" s="11">
        <v>24</v>
      </c>
    </row>
    <row r="11" spans="1:6" x14ac:dyDescent="0.25">
      <c r="A11" s="6" t="s">
        <v>8318</v>
      </c>
      <c r="B11" s="11"/>
      <c r="C11" s="11">
        <v>140</v>
      </c>
      <c r="D11" s="11"/>
      <c r="E11" s="11">
        <v>80</v>
      </c>
      <c r="F11" s="11">
        <v>220</v>
      </c>
    </row>
    <row r="12" spans="1:6" x14ac:dyDescent="0.25">
      <c r="A12" s="6" t="s">
        <v>8319</v>
      </c>
      <c r="B12" s="11">
        <v>20</v>
      </c>
      <c r="C12" s="11">
        <v>140</v>
      </c>
      <c r="D12" s="11">
        <v>6</v>
      </c>
      <c r="E12" s="11">
        <v>34</v>
      </c>
      <c r="F12" s="11">
        <v>200</v>
      </c>
    </row>
    <row r="13" spans="1:6" x14ac:dyDescent="0.25">
      <c r="A13" s="6" t="s">
        <v>8320</v>
      </c>
      <c r="B13" s="11"/>
      <c r="C13" s="11">
        <v>117</v>
      </c>
      <c r="D13" s="11"/>
      <c r="E13" s="11">
        <v>103</v>
      </c>
      <c r="F13" s="11">
        <v>220</v>
      </c>
    </row>
    <row r="14" spans="1:6" x14ac:dyDescent="0.25">
      <c r="A14" s="6" t="s">
        <v>8311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2E154-1BAE-479C-96C2-BD633C7A751A}">
  <dimension ref="A1:F47"/>
  <sheetViews>
    <sheetView topLeftCell="G2" zoomScale="85" zoomScaleNormal="85" workbookViewId="0">
      <selection activeCell="B9" sqref="B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8323</v>
      </c>
    </row>
    <row r="2" spans="1:6" x14ac:dyDescent="0.25">
      <c r="A2" s="5" t="s">
        <v>8309</v>
      </c>
      <c r="B2" t="s">
        <v>8323</v>
      </c>
    </row>
    <row r="4" spans="1:6" x14ac:dyDescent="0.25">
      <c r="A4" s="5" t="s">
        <v>8322</v>
      </c>
      <c r="B4" s="5" t="s">
        <v>8321</v>
      </c>
    </row>
    <row r="5" spans="1:6" x14ac:dyDescent="0.25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6" t="s">
        <v>8377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6" t="s">
        <v>8378</v>
      </c>
      <c r="B7" s="11">
        <v>20</v>
      </c>
      <c r="C7" s="11"/>
      <c r="D7" s="11"/>
      <c r="E7" s="11"/>
      <c r="F7" s="11">
        <v>20</v>
      </c>
    </row>
    <row r="8" spans="1:6" x14ac:dyDescent="0.25">
      <c r="A8" s="6" t="s">
        <v>8379</v>
      </c>
      <c r="B8" s="11">
        <v>24</v>
      </c>
      <c r="C8" s="11"/>
      <c r="D8" s="11"/>
      <c r="E8" s="11"/>
      <c r="F8" s="11">
        <v>24</v>
      </c>
    </row>
    <row r="9" spans="1:6" x14ac:dyDescent="0.25">
      <c r="A9" s="6" t="s">
        <v>8380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6" t="s">
        <v>8325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6" t="s">
        <v>8381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6" t="s">
        <v>8382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6" t="s">
        <v>8326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6" t="s">
        <v>8327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6" t="s">
        <v>8383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6" t="s">
        <v>8384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6" t="s">
        <v>8385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6" t="s">
        <v>8386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6" t="s">
        <v>8328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6" t="s">
        <v>8329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6" t="s">
        <v>8387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6" t="s">
        <v>8330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6" t="s">
        <v>8388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6" t="s">
        <v>8389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6" t="s">
        <v>8390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6" t="s">
        <v>8391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6" t="s">
        <v>8392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6" t="s">
        <v>8393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6" t="s">
        <v>8394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6" t="s">
        <v>8395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6" t="s">
        <v>8331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6" t="s">
        <v>8396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6" t="s">
        <v>8397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6" t="s">
        <v>8332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6" t="s">
        <v>8398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6" t="s">
        <v>8399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6" t="s">
        <v>8400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6" t="s">
        <v>8401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6" t="s">
        <v>8402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6" t="s">
        <v>8403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6" t="s">
        <v>8404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6" t="s">
        <v>8405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6" t="s">
        <v>8406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6" t="s">
        <v>8407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6" t="s">
        <v>8408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6" t="s">
        <v>8333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6" t="s">
        <v>8311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C8D20-EE39-4B22-AE5E-F8D2C5EDFAFD}">
  <dimension ref="A1:F17"/>
  <sheetViews>
    <sheetView workbookViewId="0">
      <selection activeCell="E10" sqref="E5:E10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8348</v>
      </c>
      <c r="B1" t="s">
        <v>8323</v>
      </c>
    </row>
    <row r="3" spans="1:6" x14ac:dyDescent="0.25">
      <c r="A3" s="5" t="s">
        <v>8322</v>
      </c>
      <c r="B3" s="5" t="s">
        <v>8321</v>
      </c>
    </row>
    <row r="4" spans="1:6" x14ac:dyDescent="0.25">
      <c r="A4" s="5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6" t="s">
        <v>8342</v>
      </c>
      <c r="B5" s="11">
        <v>34</v>
      </c>
      <c r="C5" s="11">
        <v>149</v>
      </c>
      <c r="D5" s="11">
        <v>2</v>
      </c>
      <c r="E5" s="11">
        <v>182</v>
      </c>
      <c r="F5" s="11">
        <v>367</v>
      </c>
    </row>
    <row r="6" spans="1:6" x14ac:dyDescent="0.25">
      <c r="A6" s="6" t="s">
        <v>8343</v>
      </c>
      <c r="B6" s="11">
        <v>27</v>
      </c>
      <c r="C6" s="11">
        <v>106</v>
      </c>
      <c r="D6" s="11">
        <v>18</v>
      </c>
      <c r="E6" s="11">
        <v>202</v>
      </c>
      <c r="F6" s="11">
        <v>353</v>
      </c>
    </row>
    <row r="7" spans="1:6" x14ac:dyDescent="0.25">
      <c r="A7" s="6" t="s">
        <v>8344</v>
      </c>
      <c r="B7" s="11">
        <v>28</v>
      </c>
      <c r="C7" s="11">
        <v>108</v>
      </c>
      <c r="D7" s="11">
        <v>30</v>
      </c>
      <c r="E7" s="11">
        <v>180</v>
      </c>
      <c r="F7" s="11">
        <v>346</v>
      </c>
    </row>
    <row r="8" spans="1:6" x14ac:dyDescent="0.25">
      <c r="A8" s="6" t="s">
        <v>8345</v>
      </c>
      <c r="B8" s="11">
        <v>27</v>
      </c>
      <c r="C8" s="11">
        <v>102</v>
      </c>
      <c r="D8" s="11"/>
      <c r="E8" s="11">
        <v>192</v>
      </c>
      <c r="F8" s="11">
        <v>321</v>
      </c>
    </row>
    <row r="9" spans="1:6" x14ac:dyDescent="0.25">
      <c r="A9" s="6" t="s">
        <v>8336</v>
      </c>
      <c r="B9" s="11">
        <v>26</v>
      </c>
      <c r="C9" s="11">
        <v>126</v>
      </c>
      <c r="D9" s="11"/>
      <c r="E9" s="11">
        <v>234</v>
      </c>
      <c r="F9" s="11">
        <v>386</v>
      </c>
    </row>
    <row r="10" spans="1:6" x14ac:dyDescent="0.25">
      <c r="A10" s="6" t="s">
        <v>8346</v>
      </c>
      <c r="B10" s="11">
        <v>27</v>
      </c>
      <c r="C10" s="11">
        <v>147</v>
      </c>
      <c r="D10" s="11"/>
      <c r="E10" s="11">
        <v>211</v>
      </c>
      <c r="F10" s="11">
        <v>385</v>
      </c>
    </row>
    <row r="11" spans="1:6" x14ac:dyDescent="0.25">
      <c r="A11" s="6" t="s">
        <v>8337</v>
      </c>
      <c r="B11" s="11">
        <v>43</v>
      </c>
      <c r="C11" s="11">
        <v>150</v>
      </c>
      <c r="D11" s="11"/>
      <c r="E11" s="11">
        <v>194</v>
      </c>
      <c r="F11" s="11">
        <v>387</v>
      </c>
    </row>
    <row r="12" spans="1:6" x14ac:dyDescent="0.25">
      <c r="A12" s="6" t="s">
        <v>8338</v>
      </c>
      <c r="B12" s="11">
        <v>33</v>
      </c>
      <c r="C12" s="11">
        <v>134</v>
      </c>
      <c r="D12" s="11"/>
      <c r="E12" s="11">
        <v>166</v>
      </c>
      <c r="F12" s="11">
        <v>333</v>
      </c>
    </row>
    <row r="13" spans="1:6" x14ac:dyDescent="0.25">
      <c r="A13" s="6" t="s">
        <v>8339</v>
      </c>
      <c r="B13" s="11">
        <v>24</v>
      </c>
      <c r="C13" s="11">
        <v>127</v>
      </c>
      <c r="D13" s="11"/>
      <c r="E13" s="11">
        <v>147</v>
      </c>
      <c r="F13" s="11">
        <v>298</v>
      </c>
    </row>
    <row r="14" spans="1:6" x14ac:dyDescent="0.25">
      <c r="A14" s="6" t="s">
        <v>8340</v>
      </c>
      <c r="B14" s="11">
        <v>20</v>
      </c>
      <c r="C14" s="11">
        <v>149</v>
      </c>
      <c r="D14" s="11"/>
      <c r="E14" s="11">
        <v>183</v>
      </c>
      <c r="F14" s="11">
        <v>352</v>
      </c>
    </row>
    <row r="15" spans="1:6" x14ac:dyDescent="0.25">
      <c r="A15" s="6" t="s">
        <v>8341</v>
      </c>
      <c r="B15" s="11">
        <v>37</v>
      </c>
      <c r="C15" s="11">
        <v>114</v>
      </c>
      <c r="D15" s="11"/>
      <c r="E15" s="11">
        <v>183</v>
      </c>
      <c r="F15" s="11">
        <v>334</v>
      </c>
    </row>
    <row r="16" spans="1:6" x14ac:dyDescent="0.25">
      <c r="A16" s="6" t="s">
        <v>8347</v>
      </c>
      <c r="B16" s="11">
        <v>23</v>
      </c>
      <c r="C16" s="11">
        <v>118</v>
      </c>
      <c r="D16" s="11"/>
      <c r="E16" s="11">
        <v>111</v>
      </c>
      <c r="F16" s="11">
        <v>252</v>
      </c>
    </row>
    <row r="17" spans="1:6" x14ac:dyDescent="0.25">
      <c r="A17" s="6" t="s">
        <v>8311</v>
      </c>
      <c r="B17" s="11">
        <v>349</v>
      </c>
      <c r="C17" s="11">
        <v>1530</v>
      </c>
      <c r="D17" s="11">
        <v>50</v>
      </c>
      <c r="E17" s="11">
        <v>2185</v>
      </c>
      <c r="F17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2B9C4-05DD-42B6-89E7-CA6A2FE04EED}">
  <dimension ref="A1:H13"/>
  <sheetViews>
    <sheetView workbookViewId="0">
      <selection activeCell="D2" sqref="D2"/>
    </sheetView>
  </sheetViews>
  <sheetFormatPr defaultRowHeight="15" x14ac:dyDescent="0.25"/>
  <cols>
    <col min="1" max="1" width="29.28515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5" t="s">
        <v>8349</v>
      </c>
      <c r="B1" s="15" t="s">
        <v>8350</v>
      </c>
      <c r="C1" s="15" t="s">
        <v>8351</v>
      </c>
      <c r="D1" s="15" t="s">
        <v>8352</v>
      </c>
      <c r="E1" s="15" t="s">
        <v>8353</v>
      </c>
      <c r="F1" s="15" t="s">
        <v>8354</v>
      </c>
      <c r="G1" s="15" t="s">
        <v>8355</v>
      </c>
      <c r="H1" s="15" t="s">
        <v>8356</v>
      </c>
    </row>
    <row r="2" spans="1:8" x14ac:dyDescent="0.25">
      <c r="A2" s="15" t="s">
        <v>8357</v>
      </c>
      <c r="B2" s="15">
        <f>COUNTIFS('Kickstarter Campaign Data'!F:F,"=successful",'Kickstarter Campaign Data'!D:D,"&lt;1000")</f>
        <v>322</v>
      </c>
      <c r="C2" s="15">
        <f>COUNTIFS('Kickstarter Campaign Data'!F:F,"failed",'Kickstarter Campaign Data'!D:D,"&lt;1000")</f>
        <v>113</v>
      </c>
      <c r="D2" s="15">
        <f>COUNTIFS('Kickstarter Campaign Data'!F:F,"canceled",'Kickstarter Campaign Data'!D:D,"&lt;1000")</f>
        <v>18</v>
      </c>
      <c r="E2" s="15">
        <f>SUM(B2:D2)</f>
        <v>453</v>
      </c>
      <c r="F2" s="20">
        <f>(B2/$E2)</f>
        <v>0.71081677704194257</v>
      </c>
      <c r="G2" s="20">
        <f t="shared" ref="G2:H2" si="0">(C2/$E2)</f>
        <v>0.24944812362030905</v>
      </c>
      <c r="H2" s="20">
        <f t="shared" si="0"/>
        <v>3.9735099337748346E-2</v>
      </c>
    </row>
    <row r="3" spans="1:8" x14ac:dyDescent="0.25">
      <c r="A3" s="15" t="s">
        <v>8358</v>
      </c>
      <c r="B3" s="15">
        <f>COUNTIFS('Kickstarter Campaign Data'!F:F,"=successful",'Kickstarter Campaign Data'!D:D,"&gt;=1000",'Kickstarter Campaign Data'!D:D,"&lt;=4999")</f>
        <v>932</v>
      </c>
      <c r="C3" s="15">
        <f>COUNTIFS('Kickstarter Campaign Data'!F:F,"=failed",'Kickstarter Campaign Data'!D:D,"&gt;=1000",'Kickstarter Campaign Data'!D:D,"&lt;=4999")</f>
        <v>420</v>
      </c>
      <c r="D3" s="15">
        <f>COUNTIFS('Kickstarter Campaign Data'!F:F,"=canceled",'Kickstarter Campaign Data'!D:D,"&gt;=1000",'Kickstarter Campaign Data'!D:D,"&lt;=4999")</f>
        <v>60</v>
      </c>
      <c r="E3" s="15">
        <f t="shared" ref="E3:E13" si="1">SUM(B3:D3)</f>
        <v>1412</v>
      </c>
      <c r="F3" s="20">
        <f t="shared" ref="F3:F13" si="2">(B3/$E3)</f>
        <v>0.66005665722379603</v>
      </c>
      <c r="G3" s="20">
        <f t="shared" ref="G3:G13" si="3">(C3/$E3)</f>
        <v>0.29745042492917845</v>
      </c>
      <c r="H3" s="20">
        <f t="shared" ref="H3:H13" si="4">(D3/$E3)</f>
        <v>4.2492917847025496E-2</v>
      </c>
    </row>
    <row r="4" spans="1:8" x14ac:dyDescent="0.25">
      <c r="A4" s="15" t="s">
        <v>8359</v>
      </c>
      <c r="B4" s="15">
        <f>COUNTIFS('Kickstarter Campaign Data'!F:F,"=successful",'Kickstarter Campaign Data'!D:D,"&gt;=5000",'Kickstarter Campaign Data'!D:D,"&lt;=9999")</f>
        <v>381</v>
      </c>
      <c r="C4" s="15">
        <f>COUNTIFS('Kickstarter Campaign Data'!F:F,"=failed",'Kickstarter Campaign Data'!D:D,"&gt;=5000",'Kickstarter Campaign Data'!D:D,"&lt;=9999")</f>
        <v>283</v>
      </c>
      <c r="D4" s="15">
        <f>COUNTIFS('Kickstarter Campaign Data'!F:F,"=canceled",'Kickstarter Campaign Data'!D:D,"&gt;=5000",'Kickstarter Campaign Data'!D:D,"&lt;=9999")</f>
        <v>52</v>
      </c>
      <c r="E4" s="15">
        <f t="shared" si="1"/>
        <v>716</v>
      </c>
      <c r="F4" s="20">
        <f t="shared" si="2"/>
        <v>0.53212290502793291</v>
      </c>
      <c r="G4" s="20">
        <f t="shared" si="3"/>
        <v>0.39525139664804471</v>
      </c>
      <c r="H4" s="20">
        <f t="shared" si="4"/>
        <v>7.2625698324022353E-2</v>
      </c>
    </row>
    <row r="5" spans="1:8" x14ac:dyDescent="0.25">
      <c r="A5" s="15" t="s">
        <v>8360</v>
      </c>
      <c r="B5" s="15">
        <f>COUNTIFS('Kickstarter Campaign Data'!F:F,"=successful",'Kickstarter Campaign Data'!D:D,"&gt;=10000",'Kickstarter Campaign Data'!D:D,"&lt;=14999")</f>
        <v>168</v>
      </c>
      <c r="C5" s="15">
        <f>COUNTIFS('Kickstarter Campaign Data'!F:F,"=failed",'Kickstarter Campaign Data'!D:D,"&gt;=10000",'Kickstarter Campaign Data'!D:D,"&lt;=14999")</f>
        <v>144</v>
      </c>
      <c r="D5" s="15">
        <f>COUNTIFS('Kickstarter Campaign Data'!F:F,"=canceled",'Kickstarter Campaign Data'!D:D,"&gt;=10000",'Kickstarter Campaign Data'!D:D,"&lt;=14999")</f>
        <v>40</v>
      </c>
      <c r="E5" s="15">
        <f t="shared" si="1"/>
        <v>352</v>
      </c>
      <c r="F5" s="20">
        <f t="shared" si="2"/>
        <v>0.47727272727272729</v>
      </c>
      <c r="G5" s="20">
        <f t="shared" si="3"/>
        <v>0.40909090909090912</v>
      </c>
      <c r="H5" s="20">
        <f t="shared" si="4"/>
        <v>0.11363636363636363</v>
      </c>
    </row>
    <row r="6" spans="1:8" x14ac:dyDescent="0.25">
      <c r="A6" s="15" t="s">
        <v>8361</v>
      </c>
      <c r="B6" s="15">
        <f>COUNTIFS('Kickstarter Campaign Data'!F:F,"=successful",'Kickstarter Campaign Data'!D:D,"&gt;=15000",'Kickstarter Campaign Data'!D:D,"&lt;=19999")</f>
        <v>94</v>
      </c>
      <c r="C6" s="15">
        <f>COUNTIFS('Kickstarter Campaign Data'!F:F,"=failed",'Kickstarter Campaign Data'!D:D,"&gt;=15000",'Kickstarter Campaign Data'!D:D,"&lt;=19999")</f>
        <v>90</v>
      </c>
      <c r="D6" s="15">
        <f>COUNTIFS('Kickstarter Campaign Data'!F:F,"=canceled",'Kickstarter Campaign Data'!D:D,"&gt;=15000",'Kickstarter Campaign Data'!D:D,"&lt;=19999")</f>
        <v>17</v>
      </c>
      <c r="E6" s="15">
        <f t="shared" si="1"/>
        <v>201</v>
      </c>
      <c r="F6" s="20">
        <f t="shared" si="2"/>
        <v>0.46766169154228854</v>
      </c>
      <c r="G6" s="20">
        <f t="shared" si="3"/>
        <v>0.44776119402985076</v>
      </c>
      <c r="H6" s="20">
        <f t="shared" si="4"/>
        <v>8.45771144278607E-2</v>
      </c>
    </row>
    <row r="7" spans="1:8" x14ac:dyDescent="0.25">
      <c r="A7" s="15" t="s">
        <v>8362</v>
      </c>
      <c r="B7" s="15">
        <f>COUNTIFS('Kickstarter Campaign Data'!F:F,"=successful",'Kickstarter Campaign Data'!D:D,"&gt;=20000",'Kickstarter Campaign Data'!D:D,"&lt;=24999")</f>
        <v>62</v>
      </c>
      <c r="C7" s="15">
        <f>COUNTIFS('Kickstarter Campaign Data'!F:F,"=failed",'Kickstarter Campaign Data'!D:D,"&gt;=20000",'Kickstarter Campaign Data'!D:D,"&lt;=24999")</f>
        <v>72</v>
      </c>
      <c r="D7" s="15">
        <f>COUNTIFS('Kickstarter Campaign Data'!F:F,"=canceled",'Kickstarter Campaign Data'!D:D,"&gt;=20000",'Kickstarter Campaign Data'!D:D,"&lt;=24999")</f>
        <v>14</v>
      </c>
      <c r="E7" s="15">
        <f t="shared" si="1"/>
        <v>148</v>
      </c>
      <c r="F7" s="20">
        <f t="shared" si="2"/>
        <v>0.41891891891891891</v>
      </c>
      <c r="G7" s="20">
        <f t="shared" si="3"/>
        <v>0.48648648648648651</v>
      </c>
      <c r="H7" s="20">
        <f t="shared" si="4"/>
        <v>9.45945945945946E-2</v>
      </c>
    </row>
    <row r="8" spans="1:8" x14ac:dyDescent="0.25">
      <c r="A8" s="15" t="s">
        <v>8363</v>
      </c>
      <c r="B8" s="15">
        <f>COUNTIFS('Kickstarter Campaign Data'!F:F,"=successful",'Kickstarter Campaign Data'!D:D,"&gt;=25000",'Kickstarter Campaign Data'!D:D,"&lt;=29999")</f>
        <v>55</v>
      </c>
      <c r="C8" s="15">
        <f>COUNTIFS('Kickstarter Campaign Data'!F:F,"=failed",'Kickstarter Campaign Data'!D:D,"&gt;=25000",'Kickstarter Campaign Data'!D:D,"&lt;=29999")</f>
        <v>64</v>
      </c>
      <c r="D8" s="15">
        <f>COUNTIFS('Kickstarter Campaign Data'!F:F,"=canceled",'Kickstarter Campaign Data'!D:D,"&gt;=25000",'Kickstarter Campaign Data'!D:D,"&lt;=29999")</f>
        <v>18</v>
      </c>
      <c r="E8" s="15">
        <f t="shared" si="1"/>
        <v>137</v>
      </c>
      <c r="F8" s="20">
        <f t="shared" si="2"/>
        <v>0.40145985401459855</v>
      </c>
      <c r="G8" s="20">
        <f t="shared" si="3"/>
        <v>0.46715328467153283</v>
      </c>
      <c r="H8" s="20">
        <f t="shared" si="4"/>
        <v>0.13138686131386862</v>
      </c>
    </row>
    <row r="9" spans="1:8" x14ac:dyDescent="0.25">
      <c r="A9" s="15" t="s">
        <v>8364</v>
      </c>
      <c r="B9" s="15">
        <f>COUNTIFS('Kickstarter Campaign Data'!F:F,"=successful",'Kickstarter Campaign Data'!D:D,"&gt;=30000",'Kickstarter Campaign Data'!D:D,"&lt;=34999")</f>
        <v>32</v>
      </c>
      <c r="C9" s="15">
        <f>COUNTIFS('Kickstarter Campaign Data'!F:F,"=failed",'Kickstarter Campaign Data'!D:D,"&gt;=30000",'Kickstarter Campaign Data'!D:D,"&lt;=34999")</f>
        <v>37</v>
      </c>
      <c r="D9" s="15">
        <f>COUNTIFS('Kickstarter Campaign Data'!F:F,"=canceled",'Kickstarter Campaign Data'!D:D,"&gt;=30000",'Kickstarter Campaign Data'!D:D,"&lt;=34999")</f>
        <v>13</v>
      </c>
      <c r="E9" s="15">
        <f t="shared" si="1"/>
        <v>82</v>
      </c>
      <c r="F9" s="20">
        <f t="shared" si="2"/>
        <v>0.3902439024390244</v>
      </c>
      <c r="G9" s="20">
        <f t="shared" si="3"/>
        <v>0.45121951219512196</v>
      </c>
      <c r="H9" s="20">
        <f t="shared" si="4"/>
        <v>0.15853658536585366</v>
      </c>
    </row>
    <row r="10" spans="1:8" x14ac:dyDescent="0.25">
      <c r="A10" s="15" t="s">
        <v>8365</v>
      </c>
      <c r="B10" s="15">
        <f>COUNTIFS('Kickstarter Campaign Data'!F:F,"=successful",'Kickstarter Campaign Data'!D:D,"&gt;=35000",'Kickstarter Campaign Data'!D:D,"&lt;=39999")</f>
        <v>26</v>
      </c>
      <c r="C10" s="15">
        <f>COUNTIFS('Kickstarter Campaign Data'!F:F,"=failed",'Kickstarter Campaign Data'!D:D,"&gt;=35000",'Kickstarter Campaign Data'!D:D,"&lt;=39999")</f>
        <v>22</v>
      </c>
      <c r="D10" s="15">
        <f>COUNTIFS('Kickstarter Campaign Data'!F:F,"=canceled",'Kickstarter Campaign Data'!D:D,"&gt;=35000",'Kickstarter Campaign Data'!D:D,"&lt;=39999")</f>
        <v>7</v>
      </c>
      <c r="E10" s="15">
        <f t="shared" si="1"/>
        <v>55</v>
      </c>
      <c r="F10" s="20">
        <f t="shared" si="2"/>
        <v>0.47272727272727272</v>
      </c>
      <c r="G10" s="20">
        <f t="shared" si="3"/>
        <v>0.4</v>
      </c>
      <c r="H10" s="20">
        <f t="shared" si="4"/>
        <v>0.12727272727272726</v>
      </c>
    </row>
    <row r="11" spans="1:8" x14ac:dyDescent="0.25">
      <c r="A11" s="15" t="s">
        <v>8366</v>
      </c>
      <c r="B11" s="15">
        <f>COUNTIFS('Kickstarter Campaign Data'!F:F,"=successful",'Kickstarter Campaign Data'!D:D,"&gt;=40000",'Kickstarter Campaign Data'!D:D,"&lt;=44999")</f>
        <v>21</v>
      </c>
      <c r="C11" s="15">
        <f>COUNTIFS('Kickstarter Campaign Data'!F:F,"=failed",'Kickstarter Campaign Data'!D:D,"&gt;=40000",'Kickstarter Campaign Data'!D:D,"&lt;=44999")</f>
        <v>16</v>
      </c>
      <c r="D11" s="15">
        <f>COUNTIFS('Kickstarter Campaign Data'!F:F,"=canceled",'Kickstarter Campaign Data'!D:D,"&gt;=40000",'Kickstarter Campaign Data'!D:D,"&lt;=44999")</f>
        <v>6</v>
      </c>
      <c r="E11" s="15">
        <f t="shared" si="1"/>
        <v>43</v>
      </c>
      <c r="F11" s="20">
        <f t="shared" si="2"/>
        <v>0.48837209302325579</v>
      </c>
      <c r="G11" s="20">
        <f t="shared" si="3"/>
        <v>0.37209302325581395</v>
      </c>
      <c r="H11" s="20">
        <f t="shared" si="4"/>
        <v>0.13953488372093023</v>
      </c>
    </row>
    <row r="12" spans="1:8" x14ac:dyDescent="0.25">
      <c r="A12" s="15" t="s">
        <v>8367</v>
      </c>
      <c r="B12" s="15">
        <f>COUNTIFS('Kickstarter Campaign Data'!F:F,"=successful",'Kickstarter Campaign Data'!D:D,"&gt;=45000",'Kickstarter Campaign Data'!D:D,"&lt;=49999")</f>
        <v>6</v>
      </c>
      <c r="C12" s="15">
        <f>COUNTIFS('Kickstarter Campaign Data'!F:F,"=failed",'Kickstarter Campaign Data'!D:D,"&gt;=45000",'Kickstarter Campaign Data'!D:D,"&lt;=49999")</f>
        <v>11</v>
      </c>
      <c r="D12" s="15">
        <f>COUNTIFS('Kickstarter Campaign Data'!F:F,"=canceled",'Kickstarter Campaign Data'!D:D,"&gt;=45000",'Kickstarter Campaign Data'!D:D,"&lt;=49999")</f>
        <v>4</v>
      </c>
      <c r="E12" s="15">
        <f t="shared" si="1"/>
        <v>21</v>
      </c>
      <c r="F12" s="20">
        <f t="shared" si="2"/>
        <v>0.2857142857142857</v>
      </c>
      <c r="G12" s="20">
        <f t="shared" si="3"/>
        <v>0.52380952380952384</v>
      </c>
      <c r="H12" s="20">
        <f t="shared" si="4"/>
        <v>0.19047619047619047</v>
      </c>
    </row>
    <row r="13" spans="1:8" x14ac:dyDescent="0.25">
      <c r="A13" s="15" t="s">
        <v>8368</v>
      </c>
      <c r="B13" s="15">
        <f>COUNTIFS('Kickstarter Campaign Data'!F:F,"=successful",'Kickstarter Campaign Data'!D:D,"&gt;=50000")</f>
        <v>86</v>
      </c>
      <c r="C13" s="15">
        <f>COUNTIFS('Kickstarter Campaign Data'!F:F,"=failed",'Kickstarter Campaign Data'!D:D,"&gt;=50000")</f>
        <v>258</v>
      </c>
      <c r="D13" s="15">
        <f>COUNTIFS('Kickstarter Campaign Data'!F:F,"=canceled",'Kickstarter Campaign Data'!D:D,"&gt;=50000")</f>
        <v>100</v>
      </c>
      <c r="E13" s="15">
        <f t="shared" si="1"/>
        <v>444</v>
      </c>
      <c r="F13" s="20">
        <f t="shared" si="2"/>
        <v>0.19369369369369369</v>
      </c>
      <c r="G13" s="20">
        <f t="shared" si="3"/>
        <v>0.58108108108108103</v>
      </c>
      <c r="H13" s="20">
        <f t="shared" si="4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66142-0579-462F-A01D-5344CAC6FDB3}">
  <dimension ref="A1:K2186"/>
  <sheetViews>
    <sheetView workbookViewId="0">
      <selection sqref="A1:B1"/>
    </sheetView>
  </sheetViews>
  <sheetFormatPr defaultRowHeight="15" x14ac:dyDescent="0.25"/>
  <cols>
    <col min="1" max="1" width="15.140625" customWidth="1"/>
    <col min="2" max="2" width="13.85546875" bestFit="1" customWidth="1"/>
    <col min="5" max="5" width="12.7109375" customWidth="1"/>
    <col min="6" max="6" width="13.85546875" bestFit="1" customWidth="1"/>
    <col min="9" max="9" width="22.28515625" bestFit="1" customWidth="1"/>
    <col min="10" max="10" width="10.140625" bestFit="1" customWidth="1"/>
    <col min="12" max="12" width="22.85546875" bestFit="1" customWidth="1"/>
  </cols>
  <sheetData>
    <row r="1" spans="1:11" x14ac:dyDescent="0.25">
      <c r="A1" s="14" t="s">
        <v>8218</v>
      </c>
      <c r="B1" s="14" t="s">
        <v>8262</v>
      </c>
      <c r="E1" s="14" t="s">
        <v>8218</v>
      </c>
      <c r="F1" s="14" t="s">
        <v>8262</v>
      </c>
      <c r="I1" s="16"/>
      <c r="J1" s="17" t="s">
        <v>8370</v>
      </c>
      <c r="K1" s="17" t="s">
        <v>8371</v>
      </c>
    </row>
    <row r="2" spans="1:11" x14ac:dyDescent="0.25">
      <c r="A2" s="15" t="s">
        <v>8219</v>
      </c>
      <c r="B2" s="15">
        <v>182</v>
      </c>
      <c r="E2" s="15" t="s">
        <v>8221</v>
      </c>
      <c r="F2" s="15">
        <v>0</v>
      </c>
      <c r="I2" s="19" t="s">
        <v>8369</v>
      </c>
      <c r="J2" s="18">
        <f>AVERAGE(B2:B2186)</f>
        <v>194.42517162471395</v>
      </c>
      <c r="K2" s="18">
        <f>AVERAGE(F2:F1531)</f>
        <v>17.709803921568628</v>
      </c>
    </row>
    <row r="3" spans="1:11" x14ac:dyDescent="0.25">
      <c r="A3" s="15" t="s">
        <v>8219</v>
      </c>
      <c r="B3" s="15">
        <v>79</v>
      </c>
      <c r="E3" s="15" t="s">
        <v>8221</v>
      </c>
      <c r="F3" s="15">
        <v>1</v>
      </c>
      <c r="I3" s="17" t="s">
        <v>8372</v>
      </c>
      <c r="J3" s="17">
        <f>MEDIAN(B2:B2186)</f>
        <v>62</v>
      </c>
      <c r="K3" s="17">
        <f>MEDIAN(F2:F1531)</f>
        <v>4</v>
      </c>
    </row>
    <row r="4" spans="1:11" x14ac:dyDescent="0.25">
      <c r="A4" s="15" t="s">
        <v>8219</v>
      </c>
      <c r="B4" s="15">
        <v>35</v>
      </c>
      <c r="E4" s="15" t="s">
        <v>8221</v>
      </c>
      <c r="F4" s="15">
        <v>10</v>
      </c>
      <c r="I4" s="17" t="s">
        <v>8373</v>
      </c>
      <c r="J4" s="17">
        <f>MIN(B2:B2186)</f>
        <v>1</v>
      </c>
      <c r="K4" s="17">
        <f>MIN(F2:F1531)</f>
        <v>0</v>
      </c>
    </row>
    <row r="5" spans="1:11" x14ac:dyDescent="0.25">
      <c r="A5" s="15" t="s">
        <v>8219</v>
      </c>
      <c r="B5" s="15">
        <v>150</v>
      </c>
      <c r="E5" s="15" t="s">
        <v>8221</v>
      </c>
      <c r="F5" s="15">
        <v>0</v>
      </c>
      <c r="I5" s="17" t="s">
        <v>8374</v>
      </c>
      <c r="J5" s="17">
        <f>MAX(B2:B2186)</f>
        <v>26457</v>
      </c>
      <c r="K5" s="17">
        <f>MAX(F2:F1531)</f>
        <v>1293</v>
      </c>
    </row>
    <row r="6" spans="1:11" x14ac:dyDescent="0.25">
      <c r="A6" s="15" t="s">
        <v>8219</v>
      </c>
      <c r="B6" s="15">
        <v>284</v>
      </c>
      <c r="E6" s="15" t="s">
        <v>8221</v>
      </c>
      <c r="F6" s="15">
        <v>7</v>
      </c>
      <c r="I6" s="17" t="s">
        <v>8375</v>
      </c>
      <c r="J6" s="18">
        <f>_xlfn.VAR.P(B2:B2186)</f>
        <v>712840.9867348104</v>
      </c>
      <c r="K6" s="18">
        <f>_xlfn.VAR.P(F2:F1531)</f>
        <v>3773.2216685890044</v>
      </c>
    </row>
    <row r="7" spans="1:11" x14ac:dyDescent="0.25">
      <c r="A7" s="15" t="s">
        <v>8219</v>
      </c>
      <c r="B7" s="15">
        <v>47</v>
      </c>
      <c r="E7" s="15" t="s">
        <v>8221</v>
      </c>
      <c r="F7" s="15">
        <v>0</v>
      </c>
      <c r="I7" s="17" t="s">
        <v>8376</v>
      </c>
      <c r="J7" s="18">
        <f>_xlfn.STDEV.P(B2:B2186)</f>
        <v>844.29910975602149</v>
      </c>
      <c r="K7" s="18">
        <f>_xlfn.STDEV.P(F2:F1531)</f>
        <v>61.426555076684906</v>
      </c>
    </row>
    <row r="8" spans="1:11" x14ac:dyDescent="0.25">
      <c r="A8" s="15" t="s">
        <v>8219</v>
      </c>
      <c r="B8" s="15">
        <v>58</v>
      </c>
      <c r="E8" s="15" t="s">
        <v>8221</v>
      </c>
      <c r="F8" s="15">
        <v>1</v>
      </c>
      <c r="I8" s="16"/>
      <c r="J8" s="16"/>
      <c r="K8" s="16"/>
    </row>
    <row r="9" spans="1:11" x14ac:dyDescent="0.25">
      <c r="A9" s="15" t="s">
        <v>8219</v>
      </c>
      <c r="B9" s="15">
        <v>57</v>
      </c>
      <c r="E9" s="15" t="s">
        <v>8221</v>
      </c>
      <c r="F9" s="15">
        <v>2</v>
      </c>
      <c r="I9" s="16"/>
      <c r="J9" s="16"/>
      <c r="K9" s="16"/>
    </row>
    <row r="10" spans="1:11" x14ac:dyDescent="0.25">
      <c r="A10" s="15" t="s">
        <v>8219</v>
      </c>
      <c r="B10" s="15">
        <v>12</v>
      </c>
      <c r="E10" s="15" t="s">
        <v>8221</v>
      </c>
      <c r="F10" s="15">
        <v>3</v>
      </c>
    </row>
    <row r="11" spans="1:11" x14ac:dyDescent="0.25">
      <c r="A11" s="15" t="s">
        <v>8219</v>
      </c>
      <c r="B11" s="15">
        <v>20</v>
      </c>
      <c r="E11" s="15" t="s">
        <v>8221</v>
      </c>
      <c r="F11" s="15">
        <v>10</v>
      </c>
    </row>
    <row r="12" spans="1:11" x14ac:dyDescent="0.25">
      <c r="A12" s="15" t="s">
        <v>8219</v>
      </c>
      <c r="B12" s="15">
        <v>19</v>
      </c>
      <c r="E12" s="15" t="s">
        <v>8221</v>
      </c>
      <c r="F12" s="15">
        <v>10</v>
      </c>
    </row>
    <row r="13" spans="1:11" x14ac:dyDescent="0.25">
      <c r="A13" s="15" t="s">
        <v>8219</v>
      </c>
      <c r="B13" s="15">
        <v>75</v>
      </c>
      <c r="E13" s="15" t="s">
        <v>8221</v>
      </c>
      <c r="F13" s="15">
        <v>1</v>
      </c>
    </row>
    <row r="14" spans="1:11" x14ac:dyDescent="0.25">
      <c r="A14" s="15" t="s">
        <v>8219</v>
      </c>
      <c r="B14" s="15">
        <v>827</v>
      </c>
      <c r="E14" s="15" t="s">
        <v>8221</v>
      </c>
      <c r="F14" s="15">
        <v>0</v>
      </c>
    </row>
    <row r="15" spans="1:11" x14ac:dyDescent="0.25">
      <c r="A15" s="15" t="s">
        <v>8219</v>
      </c>
      <c r="B15" s="15">
        <v>51</v>
      </c>
      <c r="E15" s="15" t="s">
        <v>8221</v>
      </c>
      <c r="F15" s="15">
        <v>0</v>
      </c>
    </row>
    <row r="16" spans="1:11" x14ac:dyDescent="0.25">
      <c r="A16" s="15" t="s">
        <v>8219</v>
      </c>
      <c r="B16" s="15">
        <v>41</v>
      </c>
      <c r="E16" s="15" t="s">
        <v>8221</v>
      </c>
      <c r="F16" s="15">
        <v>0</v>
      </c>
    </row>
    <row r="17" spans="1:6" x14ac:dyDescent="0.25">
      <c r="A17" s="15" t="s">
        <v>8219</v>
      </c>
      <c r="B17" s="15">
        <v>98</v>
      </c>
      <c r="E17" s="15" t="s">
        <v>8221</v>
      </c>
      <c r="F17" s="15">
        <v>26</v>
      </c>
    </row>
    <row r="18" spans="1:6" x14ac:dyDescent="0.25">
      <c r="A18" s="15" t="s">
        <v>8219</v>
      </c>
      <c r="B18" s="15">
        <v>70</v>
      </c>
      <c r="E18" s="15" t="s">
        <v>8221</v>
      </c>
      <c r="F18" s="15">
        <v>0</v>
      </c>
    </row>
    <row r="19" spans="1:6" x14ac:dyDescent="0.25">
      <c r="A19" s="15" t="s">
        <v>8219</v>
      </c>
      <c r="B19" s="15">
        <v>36</v>
      </c>
      <c r="E19" s="15" t="s">
        <v>8221</v>
      </c>
      <c r="F19" s="15">
        <v>7</v>
      </c>
    </row>
    <row r="20" spans="1:6" x14ac:dyDescent="0.25">
      <c r="A20" s="15" t="s">
        <v>8219</v>
      </c>
      <c r="B20" s="15">
        <v>342</v>
      </c>
      <c r="E20" s="15" t="s">
        <v>8221</v>
      </c>
      <c r="F20" s="15">
        <v>0</v>
      </c>
    </row>
    <row r="21" spans="1:6" x14ac:dyDescent="0.25">
      <c r="A21" s="15" t="s">
        <v>8219</v>
      </c>
      <c r="B21" s="15">
        <v>22</v>
      </c>
      <c r="E21" s="15" t="s">
        <v>8221</v>
      </c>
      <c r="F21" s="15">
        <v>2</v>
      </c>
    </row>
    <row r="22" spans="1:6" x14ac:dyDescent="0.25">
      <c r="A22" s="15" t="s">
        <v>8219</v>
      </c>
      <c r="B22" s="15">
        <v>25</v>
      </c>
      <c r="E22" s="15" t="s">
        <v>8221</v>
      </c>
      <c r="F22" s="15">
        <v>13</v>
      </c>
    </row>
    <row r="23" spans="1:6" x14ac:dyDescent="0.25">
      <c r="A23" s="15" t="s">
        <v>8219</v>
      </c>
      <c r="B23" s="15">
        <v>101</v>
      </c>
      <c r="E23" s="15" t="s">
        <v>8221</v>
      </c>
      <c r="F23" s="15">
        <v>4</v>
      </c>
    </row>
    <row r="24" spans="1:6" x14ac:dyDescent="0.25">
      <c r="A24" s="15" t="s">
        <v>8219</v>
      </c>
      <c r="B24" s="15">
        <v>8</v>
      </c>
      <c r="E24" s="15" t="s">
        <v>8221</v>
      </c>
      <c r="F24" s="15">
        <v>0</v>
      </c>
    </row>
    <row r="25" spans="1:6" x14ac:dyDescent="0.25">
      <c r="A25" s="15" t="s">
        <v>8219</v>
      </c>
      <c r="B25" s="15">
        <v>23</v>
      </c>
      <c r="E25" s="15" t="s">
        <v>8221</v>
      </c>
      <c r="F25" s="15">
        <v>12</v>
      </c>
    </row>
    <row r="26" spans="1:6" x14ac:dyDescent="0.25">
      <c r="A26" s="15" t="s">
        <v>8219</v>
      </c>
      <c r="B26" s="15">
        <v>574</v>
      </c>
      <c r="E26" s="15" t="s">
        <v>8221</v>
      </c>
      <c r="F26" s="15">
        <v>2</v>
      </c>
    </row>
    <row r="27" spans="1:6" x14ac:dyDescent="0.25">
      <c r="A27" s="15" t="s">
        <v>8219</v>
      </c>
      <c r="B27" s="15">
        <v>14</v>
      </c>
      <c r="E27" s="15" t="s">
        <v>8221</v>
      </c>
      <c r="F27" s="15">
        <v>10</v>
      </c>
    </row>
    <row r="28" spans="1:6" x14ac:dyDescent="0.25">
      <c r="A28" s="15" t="s">
        <v>8219</v>
      </c>
      <c r="B28" s="15">
        <v>19</v>
      </c>
      <c r="E28" s="15" t="s">
        <v>8221</v>
      </c>
      <c r="F28" s="15">
        <v>0</v>
      </c>
    </row>
    <row r="29" spans="1:6" x14ac:dyDescent="0.25">
      <c r="A29" s="15" t="s">
        <v>8219</v>
      </c>
      <c r="B29" s="15">
        <v>150</v>
      </c>
      <c r="E29" s="15" t="s">
        <v>8221</v>
      </c>
      <c r="F29" s="15">
        <v>5</v>
      </c>
    </row>
    <row r="30" spans="1:6" x14ac:dyDescent="0.25">
      <c r="A30" s="15" t="s">
        <v>8219</v>
      </c>
      <c r="B30" s="15">
        <v>71</v>
      </c>
      <c r="E30" s="15" t="s">
        <v>8221</v>
      </c>
      <c r="F30" s="15">
        <v>0</v>
      </c>
    </row>
    <row r="31" spans="1:6" x14ac:dyDescent="0.25">
      <c r="A31" s="15" t="s">
        <v>8219</v>
      </c>
      <c r="B31" s="15">
        <v>117</v>
      </c>
      <c r="E31" s="15" t="s">
        <v>8221</v>
      </c>
      <c r="F31" s="15">
        <v>5</v>
      </c>
    </row>
    <row r="32" spans="1:6" x14ac:dyDescent="0.25">
      <c r="A32" s="15" t="s">
        <v>8219</v>
      </c>
      <c r="B32" s="15">
        <v>53</v>
      </c>
      <c r="E32" s="15" t="s">
        <v>8221</v>
      </c>
      <c r="F32" s="15">
        <v>1</v>
      </c>
    </row>
    <row r="33" spans="1:6" x14ac:dyDescent="0.25">
      <c r="A33" s="15" t="s">
        <v>8219</v>
      </c>
      <c r="B33" s="15">
        <v>1</v>
      </c>
      <c r="E33" s="15" t="s">
        <v>8221</v>
      </c>
      <c r="F33" s="15">
        <v>3</v>
      </c>
    </row>
    <row r="34" spans="1:6" x14ac:dyDescent="0.25">
      <c r="A34" s="15" t="s">
        <v>8219</v>
      </c>
      <c r="B34" s="15">
        <v>89</v>
      </c>
      <c r="E34" s="15" t="s">
        <v>8221</v>
      </c>
      <c r="F34" s="15">
        <v>3</v>
      </c>
    </row>
    <row r="35" spans="1:6" x14ac:dyDescent="0.25">
      <c r="A35" s="15" t="s">
        <v>8219</v>
      </c>
      <c r="B35" s="15">
        <v>64</v>
      </c>
      <c r="E35" s="15" t="s">
        <v>8221</v>
      </c>
      <c r="F35" s="15">
        <v>0</v>
      </c>
    </row>
    <row r="36" spans="1:6" x14ac:dyDescent="0.25">
      <c r="A36" s="15" t="s">
        <v>8219</v>
      </c>
      <c r="B36" s="15">
        <v>68</v>
      </c>
      <c r="E36" s="15" t="s">
        <v>8221</v>
      </c>
      <c r="F36" s="15">
        <v>3</v>
      </c>
    </row>
    <row r="37" spans="1:6" x14ac:dyDescent="0.25">
      <c r="A37" s="15" t="s">
        <v>8219</v>
      </c>
      <c r="B37" s="15">
        <v>28</v>
      </c>
      <c r="E37" s="15" t="s">
        <v>8221</v>
      </c>
      <c r="F37" s="15">
        <v>0</v>
      </c>
    </row>
    <row r="38" spans="1:6" x14ac:dyDescent="0.25">
      <c r="A38" s="15" t="s">
        <v>8219</v>
      </c>
      <c r="B38" s="15">
        <v>44</v>
      </c>
      <c r="E38" s="15" t="s">
        <v>8221</v>
      </c>
      <c r="F38" s="15">
        <v>19</v>
      </c>
    </row>
    <row r="39" spans="1:6" x14ac:dyDescent="0.25">
      <c r="A39" s="15" t="s">
        <v>8219</v>
      </c>
      <c r="B39" s="15">
        <v>253</v>
      </c>
      <c r="E39" s="15" t="s">
        <v>8221</v>
      </c>
      <c r="F39" s="15">
        <v>8</v>
      </c>
    </row>
    <row r="40" spans="1:6" x14ac:dyDescent="0.25">
      <c r="A40" s="15" t="s">
        <v>8219</v>
      </c>
      <c r="B40" s="15">
        <v>66</v>
      </c>
      <c r="E40" s="15" t="s">
        <v>8221</v>
      </c>
      <c r="F40" s="15">
        <v>6</v>
      </c>
    </row>
    <row r="41" spans="1:6" x14ac:dyDescent="0.25">
      <c r="A41" s="15" t="s">
        <v>8219</v>
      </c>
      <c r="B41" s="15">
        <v>217</v>
      </c>
      <c r="E41" s="15" t="s">
        <v>8221</v>
      </c>
      <c r="F41" s="15">
        <v>0</v>
      </c>
    </row>
    <row r="42" spans="1:6" x14ac:dyDescent="0.25">
      <c r="A42" s="15" t="s">
        <v>8219</v>
      </c>
      <c r="B42" s="15">
        <v>16</v>
      </c>
      <c r="E42" s="15" t="s">
        <v>8221</v>
      </c>
      <c r="F42" s="15">
        <v>18</v>
      </c>
    </row>
    <row r="43" spans="1:6" x14ac:dyDescent="0.25">
      <c r="A43" s="15" t="s">
        <v>8219</v>
      </c>
      <c r="B43" s="15">
        <v>19</v>
      </c>
      <c r="E43" s="15" t="s">
        <v>8221</v>
      </c>
      <c r="F43" s="15">
        <v>7</v>
      </c>
    </row>
    <row r="44" spans="1:6" x14ac:dyDescent="0.25">
      <c r="A44" s="15" t="s">
        <v>8219</v>
      </c>
      <c r="B44" s="15">
        <v>169</v>
      </c>
      <c r="E44" s="15" t="s">
        <v>8221</v>
      </c>
      <c r="F44" s="15">
        <v>0</v>
      </c>
    </row>
    <row r="45" spans="1:6" x14ac:dyDescent="0.25">
      <c r="A45" s="15" t="s">
        <v>8219</v>
      </c>
      <c r="B45" s="15">
        <v>263</v>
      </c>
      <c r="E45" s="15" t="s">
        <v>8221</v>
      </c>
      <c r="F45" s="15">
        <v>8</v>
      </c>
    </row>
    <row r="46" spans="1:6" x14ac:dyDescent="0.25">
      <c r="A46" s="15" t="s">
        <v>8219</v>
      </c>
      <c r="B46" s="15">
        <v>15</v>
      </c>
      <c r="E46" s="15" t="s">
        <v>8221</v>
      </c>
      <c r="F46" s="15">
        <v>1293</v>
      </c>
    </row>
    <row r="47" spans="1:6" x14ac:dyDescent="0.25">
      <c r="A47" s="15" t="s">
        <v>8219</v>
      </c>
      <c r="B47" s="15">
        <v>61</v>
      </c>
      <c r="E47" s="15" t="s">
        <v>8221</v>
      </c>
      <c r="F47" s="15">
        <v>17</v>
      </c>
    </row>
    <row r="48" spans="1:6" x14ac:dyDescent="0.25">
      <c r="A48" s="15" t="s">
        <v>8219</v>
      </c>
      <c r="B48" s="15">
        <v>45</v>
      </c>
      <c r="E48" s="15" t="s">
        <v>8221</v>
      </c>
      <c r="F48" s="15">
        <v>0</v>
      </c>
    </row>
    <row r="49" spans="1:6" x14ac:dyDescent="0.25">
      <c r="A49" s="15" t="s">
        <v>8219</v>
      </c>
      <c r="B49" s="15">
        <v>70</v>
      </c>
      <c r="E49" s="15" t="s">
        <v>8221</v>
      </c>
      <c r="F49" s="15">
        <v>13</v>
      </c>
    </row>
    <row r="50" spans="1:6" x14ac:dyDescent="0.25">
      <c r="A50" s="15" t="s">
        <v>8219</v>
      </c>
      <c r="B50" s="15">
        <v>38</v>
      </c>
      <c r="E50" s="15" t="s">
        <v>8221</v>
      </c>
      <c r="F50" s="15">
        <v>0</v>
      </c>
    </row>
    <row r="51" spans="1:6" x14ac:dyDescent="0.25">
      <c r="A51" s="15" t="s">
        <v>8219</v>
      </c>
      <c r="B51" s="15">
        <v>87</v>
      </c>
      <c r="E51" s="15" t="s">
        <v>8221</v>
      </c>
      <c r="F51" s="15">
        <v>0</v>
      </c>
    </row>
    <row r="52" spans="1:6" x14ac:dyDescent="0.25">
      <c r="A52" s="15" t="s">
        <v>8219</v>
      </c>
      <c r="B52" s="15">
        <v>22</v>
      </c>
      <c r="E52" s="15" t="s">
        <v>8221</v>
      </c>
      <c r="F52" s="15">
        <v>33</v>
      </c>
    </row>
    <row r="53" spans="1:6" x14ac:dyDescent="0.25">
      <c r="A53" s="15" t="s">
        <v>8219</v>
      </c>
      <c r="B53" s="15">
        <v>119</v>
      </c>
      <c r="E53" s="15" t="s">
        <v>8221</v>
      </c>
      <c r="F53" s="15">
        <v>12</v>
      </c>
    </row>
    <row r="54" spans="1:6" x14ac:dyDescent="0.25">
      <c r="A54" s="15" t="s">
        <v>8219</v>
      </c>
      <c r="B54" s="15">
        <v>52</v>
      </c>
      <c r="E54" s="15" t="s">
        <v>8221</v>
      </c>
      <c r="F54" s="15">
        <v>1</v>
      </c>
    </row>
    <row r="55" spans="1:6" x14ac:dyDescent="0.25">
      <c r="A55" s="15" t="s">
        <v>8219</v>
      </c>
      <c r="B55" s="15">
        <v>117</v>
      </c>
      <c r="E55" s="15" t="s">
        <v>8221</v>
      </c>
      <c r="F55" s="15">
        <v>1</v>
      </c>
    </row>
    <row r="56" spans="1:6" x14ac:dyDescent="0.25">
      <c r="A56" s="15" t="s">
        <v>8219</v>
      </c>
      <c r="B56" s="15">
        <v>52</v>
      </c>
      <c r="E56" s="15" t="s">
        <v>8221</v>
      </c>
      <c r="F56" s="15">
        <v>1</v>
      </c>
    </row>
    <row r="57" spans="1:6" x14ac:dyDescent="0.25">
      <c r="A57" s="15" t="s">
        <v>8219</v>
      </c>
      <c r="B57" s="15">
        <v>86</v>
      </c>
      <c r="E57" s="15" t="s">
        <v>8221</v>
      </c>
      <c r="F57" s="15">
        <v>1</v>
      </c>
    </row>
    <row r="58" spans="1:6" x14ac:dyDescent="0.25">
      <c r="A58" s="15" t="s">
        <v>8219</v>
      </c>
      <c r="B58" s="15">
        <v>174</v>
      </c>
      <c r="E58" s="15" t="s">
        <v>8221</v>
      </c>
      <c r="F58" s="15">
        <v>84</v>
      </c>
    </row>
    <row r="59" spans="1:6" x14ac:dyDescent="0.25">
      <c r="A59" s="15" t="s">
        <v>8219</v>
      </c>
      <c r="B59" s="15">
        <v>69</v>
      </c>
      <c r="E59" s="15" t="s">
        <v>8221</v>
      </c>
      <c r="F59" s="15">
        <v>38</v>
      </c>
    </row>
    <row r="60" spans="1:6" x14ac:dyDescent="0.25">
      <c r="A60" s="15" t="s">
        <v>8219</v>
      </c>
      <c r="B60" s="15">
        <v>75</v>
      </c>
      <c r="E60" s="15" t="s">
        <v>8221</v>
      </c>
      <c r="F60" s="15">
        <v>1</v>
      </c>
    </row>
    <row r="61" spans="1:6" x14ac:dyDescent="0.25">
      <c r="A61" s="15" t="s">
        <v>8219</v>
      </c>
      <c r="B61" s="15">
        <v>33</v>
      </c>
      <c r="E61" s="15" t="s">
        <v>8221</v>
      </c>
      <c r="F61" s="15">
        <v>76</v>
      </c>
    </row>
    <row r="62" spans="1:6" x14ac:dyDescent="0.25">
      <c r="A62" s="15" t="s">
        <v>8219</v>
      </c>
      <c r="B62" s="15">
        <v>108</v>
      </c>
      <c r="E62" s="15" t="s">
        <v>8221</v>
      </c>
      <c r="F62" s="15">
        <v>3</v>
      </c>
    </row>
    <row r="63" spans="1:6" x14ac:dyDescent="0.25">
      <c r="A63" s="15" t="s">
        <v>8219</v>
      </c>
      <c r="B63" s="15">
        <v>23</v>
      </c>
      <c r="E63" s="15" t="s">
        <v>8221</v>
      </c>
      <c r="F63" s="15">
        <v>0</v>
      </c>
    </row>
    <row r="64" spans="1:6" x14ac:dyDescent="0.25">
      <c r="A64" s="15" t="s">
        <v>8219</v>
      </c>
      <c r="B64" s="15">
        <v>48</v>
      </c>
      <c r="E64" s="15" t="s">
        <v>8221</v>
      </c>
      <c r="F64" s="15">
        <v>2</v>
      </c>
    </row>
    <row r="65" spans="1:6" x14ac:dyDescent="0.25">
      <c r="A65" s="15" t="s">
        <v>8219</v>
      </c>
      <c r="B65" s="15">
        <v>64</v>
      </c>
      <c r="E65" s="15" t="s">
        <v>8221</v>
      </c>
      <c r="F65" s="15">
        <v>0</v>
      </c>
    </row>
    <row r="66" spans="1:6" x14ac:dyDescent="0.25">
      <c r="A66" s="15" t="s">
        <v>8219</v>
      </c>
      <c r="B66" s="15">
        <v>24</v>
      </c>
      <c r="E66" s="15" t="s">
        <v>8221</v>
      </c>
      <c r="F66" s="15">
        <v>0</v>
      </c>
    </row>
    <row r="67" spans="1:6" x14ac:dyDescent="0.25">
      <c r="A67" s="15" t="s">
        <v>8219</v>
      </c>
      <c r="B67" s="15">
        <v>57</v>
      </c>
      <c r="E67" s="15" t="s">
        <v>8221</v>
      </c>
      <c r="F67" s="15">
        <v>0</v>
      </c>
    </row>
    <row r="68" spans="1:6" x14ac:dyDescent="0.25">
      <c r="A68" s="15" t="s">
        <v>8219</v>
      </c>
      <c r="B68" s="15">
        <v>26</v>
      </c>
      <c r="E68" s="15" t="s">
        <v>8221</v>
      </c>
      <c r="F68" s="15">
        <v>2</v>
      </c>
    </row>
    <row r="69" spans="1:6" x14ac:dyDescent="0.25">
      <c r="A69" s="15" t="s">
        <v>8219</v>
      </c>
      <c r="B69" s="15">
        <v>20</v>
      </c>
      <c r="E69" s="15" t="s">
        <v>8221</v>
      </c>
      <c r="F69" s="15">
        <v>0</v>
      </c>
    </row>
    <row r="70" spans="1:6" x14ac:dyDescent="0.25">
      <c r="A70" s="15" t="s">
        <v>8219</v>
      </c>
      <c r="B70" s="15">
        <v>36</v>
      </c>
      <c r="E70" s="15" t="s">
        <v>8221</v>
      </c>
      <c r="F70" s="15">
        <v>0</v>
      </c>
    </row>
    <row r="71" spans="1:6" x14ac:dyDescent="0.25">
      <c r="A71" s="15" t="s">
        <v>8219</v>
      </c>
      <c r="B71" s="15">
        <v>178</v>
      </c>
      <c r="E71" s="15" t="s">
        <v>8221</v>
      </c>
      <c r="F71" s="15">
        <v>0</v>
      </c>
    </row>
    <row r="72" spans="1:6" x14ac:dyDescent="0.25">
      <c r="A72" s="15" t="s">
        <v>8219</v>
      </c>
      <c r="B72" s="15">
        <v>17</v>
      </c>
      <c r="E72" s="15" t="s">
        <v>8221</v>
      </c>
      <c r="F72" s="15">
        <v>2</v>
      </c>
    </row>
    <row r="73" spans="1:6" x14ac:dyDescent="0.25">
      <c r="A73" s="15" t="s">
        <v>8219</v>
      </c>
      <c r="B73" s="15">
        <v>32</v>
      </c>
      <c r="E73" s="15" t="s">
        <v>8221</v>
      </c>
      <c r="F73" s="15">
        <v>0</v>
      </c>
    </row>
    <row r="74" spans="1:6" x14ac:dyDescent="0.25">
      <c r="A74" s="15" t="s">
        <v>8219</v>
      </c>
      <c r="B74" s="15">
        <v>41</v>
      </c>
      <c r="E74" s="15" t="s">
        <v>8221</v>
      </c>
      <c r="F74" s="15">
        <v>7</v>
      </c>
    </row>
    <row r="75" spans="1:6" x14ac:dyDescent="0.25">
      <c r="A75" s="15" t="s">
        <v>8219</v>
      </c>
      <c r="B75" s="15">
        <v>18</v>
      </c>
      <c r="E75" s="15" t="s">
        <v>8221</v>
      </c>
      <c r="F75" s="15">
        <v>0</v>
      </c>
    </row>
    <row r="76" spans="1:6" x14ac:dyDescent="0.25">
      <c r="A76" s="15" t="s">
        <v>8219</v>
      </c>
      <c r="B76" s="15">
        <v>29</v>
      </c>
      <c r="E76" s="15" t="s">
        <v>8221</v>
      </c>
      <c r="F76" s="15">
        <v>5</v>
      </c>
    </row>
    <row r="77" spans="1:6" x14ac:dyDescent="0.25">
      <c r="A77" s="15" t="s">
        <v>8219</v>
      </c>
      <c r="B77" s="15">
        <v>47</v>
      </c>
      <c r="E77" s="15" t="s">
        <v>8221</v>
      </c>
      <c r="F77" s="15">
        <v>0</v>
      </c>
    </row>
    <row r="78" spans="1:6" x14ac:dyDescent="0.25">
      <c r="A78" s="15" t="s">
        <v>8219</v>
      </c>
      <c r="B78" s="15">
        <v>15</v>
      </c>
      <c r="E78" s="15" t="s">
        <v>8221</v>
      </c>
      <c r="F78" s="15">
        <v>0</v>
      </c>
    </row>
    <row r="79" spans="1:6" x14ac:dyDescent="0.25">
      <c r="A79" s="15" t="s">
        <v>8219</v>
      </c>
      <c r="B79" s="15">
        <v>26</v>
      </c>
      <c r="E79" s="15" t="s">
        <v>8221</v>
      </c>
      <c r="F79" s="15">
        <v>1</v>
      </c>
    </row>
    <row r="80" spans="1:6" x14ac:dyDescent="0.25">
      <c r="A80" s="15" t="s">
        <v>8219</v>
      </c>
      <c r="B80" s="15">
        <v>35</v>
      </c>
      <c r="E80" s="15" t="s">
        <v>8221</v>
      </c>
      <c r="F80" s="15">
        <v>0</v>
      </c>
    </row>
    <row r="81" spans="1:6" x14ac:dyDescent="0.25">
      <c r="A81" s="15" t="s">
        <v>8219</v>
      </c>
      <c r="B81" s="15">
        <v>41</v>
      </c>
      <c r="E81" s="15" t="s">
        <v>8221</v>
      </c>
      <c r="F81" s="15">
        <v>5</v>
      </c>
    </row>
    <row r="82" spans="1:6" x14ac:dyDescent="0.25">
      <c r="A82" s="15" t="s">
        <v>8219</v>
      </c>
      <c r="B82" s="15">
        <v>47</v>
      </c>
      <c r="E82" s="15" t="s">
        <v>8221</v>
      </c>
      <c r="F82" s="15">
        <v>3</v>
      </c>
    </row>
    <row r="83" spans="1:6" x14ac:dyDescent="0.25">
      <c r="A83" s="15" t="s">
        <v>8219</v>
      </c>
      <c r="B83" s="15">
        <v>28</v>
      </c>
      <c r="E83" s="15" t="s">
        <v>8221</v>
      </c>
      <c r="F83" s="15">
        <v>6</v>
      </c>
    </row>
    <row r="84" spans="1:6" x14ac:dyDescent="0.25">
      <c r="A84" s="15" t="s">
        <v>8219</v>
      </c>
      <c r="B84" s="15">
        <v>100</v>
      </c>
      <c r="E84" s="15" t="s">
        <v>8221</v>
      </c>
      <c r="F84" s="15">
        <v>12</v>
      </c>
    </row>
    <row r="85" spans="1:6" x14ac:dyDescent="0.25">
      <c r="A85" s="15" t="s">
        <v>8219</v>
      </c>
      <c r="B85" s="15">
        <v>13</v>
      </c>
      <c r="E85" s="15" t="s">
        <v>8221</v>
      </c>
      <c r="F85" s="15">
        <v>13</v>
      </c>
    </row>
    <row r="86" spans="1:6" x14ac:dyDescent="0.25">
      <c r="A86" s="15" t="s">
        <v>8219</v>
      </c>
      <c r="B86" s="15">
        <v>7</v>
      </c>
      <c r="E86" s="15" t="s">
        <v>8221</v>
      </c>
      <c r="F86" s="15">
        <v>5</v>
      </c>
    </row>
    <row r="87" spans="1:6" x14ac:dyDescent="0.25">
      <c r="A87" s="15" t="s">
        <v>8219</v>
      </c>
      <c r="B87" s="15">
        <v>21</v>
      </c>
      <c r="E87" s="15" t="s">
        <v>8221</v>
      </c>
      <c r="F87" s="15">
        <v>2</v>
      </c>
    </row>
    <row r="88" spans="1:6" x14ac:dyDescent="0.25">
      <c r="A88" s="15" t="s">
        <v>8219</v>
      </c>
      <c r="B88" s="15">
        <v>17</v>
      </c>
      <c r="E88" s="15" t="s">
        <v>8221</v>
      </c>
      <c r="F88" s="15">
        <v>8</v>
      </c>
    </row>
    <row r="89" spans="1:6" x14ac:dyDescent="0.25">
      <c r="A89" s="15" t="s">
        <v>8219</v>
      </c>
      <c r="B89" s="15">
        <v>25</v>
      </c>
      <c r="E89" s="15" t="s">
        <v>8221</v>
      </c>
      <c r="F89" s="15">
        <v>0</v>
      </c>
    </row>
    <row r="90" spans="1:6" x14ac:dyDescent="0.25">
      <c r="A90" s="15" t="s">
        <v>8219</v>
      </c>
      <c r="B90" s="15">
        <v>60</v>
      </c>
      <c r="E90" s="15" t="s">
        <v>8221</v>
      </c>
      <c r="F90" s="15">
        <v>13</v>
      </c>
    </row>
    <row r="91" spans="1:6" x14ac:dyDescent="0.25">
      <c r="A91" s="15" t="s">
        <v>8219</v>
      </c>
      <c r="B91" s="15">
        <v>56</v>
      </c>
      <c r="E91" s="15" t="s">
        <v>8221</v>
      </c>
      <c r="F91" s="15">
        <v>0</v>
      </c>
    </row>
    <row r="92" spans="1:6" x14ac:dyDescent="0.25">
      <c r="A92" s="15" t="s">
        <v>8219</v>
      </c>
      <c r="B92" s="15">
        <v>16</v>
      </c>
      <c r="E92" s="15" t="s">
        <v>8221</v>
      </c>
      <c r="F92" s="15">
        <v>5</v>
      </c>
    </row>
    <row r="93" spans="1:6" x14ac:dyDescent="0.25">
      <c r="A93" s="15" t="s">
        <v>8219</v>
      </c>
      <c r="B93" s="15">
        <v>46</v>
      </c>
      <c r="E93" s="15" t="s">
        <v>8221</v>
      </c>
      <c r="F93" s="15">
        <v>8</v>
      </c>
    </row>
    <row r="94" spans="1:6" x14ac:dyDescent="0.25">
      <c r="A94" s="15" t="s">
        <v>8219</v>
      </c>
      <c r="B94" s="15">
        <v>43</v>
      </c>
      <c r="E94" s="15" t="s">
        <v>8221</v>
      </c>
      <c r="F94" s="15">
        <v>8</v>
      </c>
    </row>
    <row r="95" spans="1:6" x14ac:dyDescent="0.25">
      <c r="A95" s="15" t="s">
        <v>8219</v>
      </c>
      <c r="B95" s="15">
        <v>15</v>
      </c>
      <c r="E95" s="15" t="s">
        <v>8221</v>
      </c>
      <c r="F95" s="15">
        <v>0</v>
      </c>
    </row>
    <row r="96" spans="1:6" x14ac:dyDescent="0.25">
      <c r="A96" s="15" t="s">
        <v>8219</v>
      </c>
      <c r="B96" s="15">
        <v>12</v>
      </c>
      <c r="E96" s="15" t="s">
        <v>8221</v>
      </c>
      <c r="F96" s="15">
        <v>2</v>
      </c>
    </row>
    <row r="97" spans="1:6" x14ac:dyDescent="0.25">
      <c r="A97" s="15" t="s">
        <v>8219</v>
      </c>
      <c r="B97" s="15">
        <v>21</v>
      </c>
      <c r="E97" s="15" t="s">
        <v>8221</v>
      </c>
      <c r="F97" s="15">
        <v>3</v>
      </c>
    </row>
    <row r="98" spans="1:6" x14ac:dyDescent="0.25">
      <c r="A98" s="15" t="s">
        <v>8219</v>
      </c>
      <c r="B98" s="15">
        <v>34</v>
      </c>
      <c r="E98" s="15" t="s">
        <v>8221</v>
      </c>
      <c r="F98" s="15">
        <v>0</v>
      </c>
    </row>
    <row r="99" spans="1:6" x14ac:dyDescent="0.25">
      <c r="A99" s="15" t="s">
        <v>8219</v>
      </c>
      <c r="B99" s="15">
        <v>8</v>
      </c>
      <c r="E99" s="15" t="s">
        <v>8221</v>
      </c>
      <c r="F99" s="15">
        <v>0</v>
      </c>
    </row>
    <row r="100" spans="1:6" x14ac:dyDescent="0.25">
      <c r="A100" s="15" t="s">
        <v>8219</v>
      </c>
      <c r="B100" s="15">
        <v>60</v>
      </c>
      <c r="E100" s="15" t="s">
        <v>8221</v>
      </c>
      <c r="F100" s="15">
        <v>11</v>
      </c>
    </row>
    <row r="101" spans="1:6" x14ac:dyDescent="0.25">
      <c r="A101" s="15" t="s">
        <v>8219</v>
      </c>
      <c r="B101" s="15">
        <v>39</v>
      </c>
      <c r="E101" s="15" t="s">
        <v>8221</v>
      </c>
      <c r="F101" s="15">
        <v>0</v>
      </c>
    </row>
    <row r="102" spans="1:6" x14ac:dyDescent="0.25">
      <c r="A102" s="15" t="s">
        <v>8219</v>
      </c>
      <c r="B102" s="15">
        <v>26</v>
      </c>
      <c r="E102" s="15" t="s">
        <v>8221</v>
      </c>
      <c r="F102" s="15">
        <v>1</v>
      </c>
    </row>
    <row r="103" spans="1:6" x14ac:dyDescent="0.25">
      <c r="A103" s="15" t="s">
        <v>8219</v>
      </c>
      <c r="B103" s="15">
        <v>35</v>
      </c>
      <c r="E103" s="15" t="s">
        <v>8221</v>
      </c>
      <c r="F103" s="15">
        <v>0</v>
      </c>
    </row>
    <row r="104" spans="1:6" x14ac:dyDescent="0.25">
      <c r="A104" s="15" t="s">
        <v>8219</v>
      </c>
      <c r="B104" s="15">
        <v>65</v>
      </c>
      <c r="E104" s="15" t="s">
        <v>8221</v>
      </c>
      <c r="F104" s="15">
        <v>17</v>
      </c>
    </row>
    <row r="105" spans="1:6" x14ac:dyDescent="0.25">
      <c r="A105" s="15" t="s">
        <v>8219</v>
      </c>
      <c r="B105" s="15">
        <v>49</v>
      </c>
      <c r="E105" s="15" t="s">
        <v>8221</v>
      </c>
      <c r="F105" s="15">
        <v>2</v>
      </c>
    </row>
    <row r="106" spans="1:6" x14ac:dyDescent="0.25">
      <c r="A106" s="15" t="s">
        <v>8219</v>
      </c>
      <c r="B106" s="15">
        <v>10</v>
      </c>
      <c r="E106" s="15" t="s">
        <v>8221</v>
      </c>
      <c r="F106" s="15">
        <v>1</v>
      </c>
    </row>
    <row r="107" spans="1:6" x14ac:dyDescent="0.25">
      <c r="A107" s="15" t="s">
        <v>8219</v>
      </c>
      <c r="B107" s="15">
        <v>60</v>
      </c>
      <c r="E107" s="15" t="s">
        <v>8221</v>
      </c>
      <c r="F107" s="15">
        <v>2</v>
      </c>
    </row>
    <row r="108" spans="1:6" x14ac:dyDescent="0.25">
      <c r="A108" s="15" t="s">
        <v>8219</v>
      </c>
      <c r="B108" s="15">
        <v>27</v>
      </c>
      <c r="E108" s="15" t="s">
        <v>8221</v>
      </c>
      <c r="F108" s="15">
        <v>16</v>
      </c>
    </row>
    <row r="109" spans="1:6" x14ac:dyDescent="0.25">
      <c r="A109" s="15" t="s">
        <v>8219</v>
      </c>
      <c r="B109" s="15">
        <v>69</v>
      </c>
      <c r="E109" s="15" t="s">
        <v>8221</v>
      </c>
      <c r="F109" s="15">
        <v>1</v>
      </c>
    </row>
    <row r="110" spans="1:6" x14ac:dyDescent="0.25">
      <c r="A110" s="15" t="s">
        <v>8219</v>
      </c>
      <c r="B110" s="15">
        <v>47</v>
      </c>
      <c r="E110" s="15" t="s">
        <v>8221</v>
      </c>
      <c r="F110" s="15">
        <v>4</v>
      </c>
    </row>
    <row r="111" spans="1:6" x14ac:dyDescent="0.25">
      <c r="A111" s="15" t="s">
        <v>8219</v>
      </c>
      <c r="B111" s="15">
        <v>47</v>
      </c>
      <c r="E111" s="15" t="s">
        <v>8221</v>
      </c>
      <c r="F111" s="15">
        <v>5</v>
      </c>
    </row>
    <row r="112" spans="1:6" x14ac:dyDescent="0.25">
      <c r="A112" s="15" t="s">
        <v>8219</v>
      </c>
      <c r="B112" s="15">
        <v>26</v>
      </c>
      <c r="E112" s="15" t="s">
        <v>8221</v>
      </c>
      <c r="F112" s="15">
        <v>7</v>
      </c>
    </row>
    <row r="113" spans="1:6" x14ac:dyDescent="0.25">
      <c r="A113" s="15" t="s">
        <v>8219</v>
      </c>
      <c r="B113" s="15">
        <v>53</v>
      </c>
      <c r="E113" s="15" t="s">
        <v>8221</v>
      </c>
      <c r="F113" s="15">
        <v>0</v>
      </c>
    </row>
    <row r="114" spans="1:6" x14ac:dyDescent="0.25">
      <c r="A114" s="15" t="s">
        <v>8219</v>
      </c>
      <c r="B114" s="15">
        <v>81</v>
      </c>
      <c r="E114" s="15" t="s">
        <v>8221</v>
      </c>
      <c r="F114" s="15">
        <v>12</v>
      </c>
    </row>
    <row r="115" spans="1:6" x14ac:dyDescent="0.25">
      <c r="A115" s="15" t="s">
        <v>8219</v>
      </c>
      <c r="B115" s="15">
        <v>78</v>
      </c>
      <c r="E115" s="15" t="s">
        <v>8221</v>
      </c>
      <c r="F115" s="15">
        <v>2</v>
      </c>
    </row>
    <row r="116" spans="1:6" x14ac:dyDescent="0.25">
      <c r="A116" s="15" t="s">
        <v>8219</v>
      </c>
      <c r="B116" s="15">
        <v>35</v>
      </c>
      <c r="E116" s="15" t="s">
        <v>8221</v>
      </c>
      <c r="F116" s="15">
        <v>5</v>
      </c>
    </row>
    <row r="117" spans="1:6" x14ac:dyDescent="0.25">
      <c r="A117" s="15" t="s">
        <v>8219</v>
      </c>
      <c r="B117" s="15">
        <v>22</v>
      </c>
      <c r="E117" s="15" t="s">
        <v>8221</v>
      </c>
      <c r="F117" s="15">
        <v>2</v>
      </c>
    </row>
    <row r="118" spans="1:6" x14ac:dyDescent="0.25">
      <c r="A118" s="15" t="s">
        <v>8219</v>
      </c>
      <c r="B118" s="15">
        <v>57</v>
      </c>
      <c r="E118" s="15" t="s">
        <v>8221</v>
      </c>
      <c r="F118" s="15">
        <v>3</v>
      </c>
    </row>
    <row r="119" spans="1:6" x14ac:dyDescent="0.25">
      <c r="A119" s="15" t="s">
        <v>8219</v>
      </c>
      <c r="B119" s="15">
        <v>27</v>
      </c>
      <c r="E119" s="15" t="s">
        <v>8221</v>
      </c>
      <c r="F119" s="15">
        <v>0</v>
      </c>
    </row>
    <row r="120" spans="1:6" x14ac:dyDescent="0.25">
      <c r="A120" s="15" t="s">
        <v>8219</v>
      </c>
      <c r="B120" s="15">
        <v>39</v>
      </c>
      <c r="E120" s="15" t="s">
        <v>8221</v>
      </c>
      <c r="F120" s="15">
        <v>49</v>
      </c>
    </row>
    <row r="121" spans="1:6" x14ac:dyDescent="0.25">
      <c r="A121" s="15" t="s">
        <v>8219</v>
      </c>
      <c r="B121" s="15">
        <v>37</v>
      </c>
      <c r="E121" s="15" t="s">
        <v>8221</v>
      </c>
      <c r="F121" s="15">
        <v>1</v>
      </c>
    </row>
    <row r="122" spans="1:6" x14ac:dyDescent="0.25">
      <c r="A122" s="15" t="s">
        <v>8219</v>
      </c>
      <c r="B122" s="15">
        <v>137</v>
      </c>
      <c r="E122" s="15" t="s">
        <v>8221</v>
      </c>
      <c r="F122" s="15">
        <v>2</v>
      </c>
    </row>
    <row r="123" spans="1:6" x14ac:dyDescent="0.25">
      <c r="A123" s="15" t="s">
        <v>8219</v>
      </c>
      <c r="B123" s="15">
        <v>376</v>
      </c>
      <c r="E123" s="15" t="s">
        <v>8221</v>
      </c>
      <c r="F123" s="15">
        <v>0</v>
      </c>
    </row>
    <row r="124" spans="1:6" x14ac:dyDescent="0.25">
      <c r="A124" s="15" t="s">
        <v>8219</v>
      </c>
      <c r="B124" s="15">
        <v>202</v>
      </c>
      <c r="E124" s="15" t="s">
        <v>8221</v>
      </c>
      <c r="F124" s="15">
        <v>0</v>
      </c>
    </row>
    <row r="125" spans="1:6" x14ac:dyDescent="0.25">
      <c r="A125" s="15" t="s">
        <v>8219</v>
      </c>
      <c r="B125" s="15">
        <v>328</v>
      </c>
      <c r="E125" s="15" t="s">
        <v>8221</v>
      </c>
      <c r="F125" s="15">
        <v>11</v>
      </c>
    </row>
    <row r="126" spans="1:6" x14ac:dyDescent="0.25">
      <c r="A126" s="15" t="s">
        <v>8219</v>
      </c>
      <c r="B126" s="15">
        <v>84</v>
      </c>
      <c r="E126" s="15" t="s">
        <v>8221</v>
      </c>
      <c r="F126" s="15">
        <v>1</v>
      </c>
    </row>
    <row r="127" spans="1:6" x14ac:dyDescent="0.25">
      <c r="A127" s="15" t="s">
        <v>8219</v>
      </c>
      <c r="B127" s="15">
        <v>96</v>
      </c>
      <c r="E127" s="15" t="s">
        <v>8221</v>
      </c>
      <c r="F127" s="15">
        <v>8</v>
      </c>
    </row>
    <row r="128" spans="1:6" x14ac:dyDescent="0.25">
      <c r="A128" s="15" t="s">
        <v>8219</v>
      </c>
      <c r="B128" s="15">
        <v>223</v>
      </c>
      <c r="E128" s="15" t="s">
        <v>8221</v>
      </c>
      <c r="F128" s="15">
        <v>5</v>
      </c>
    </row>
    <row r="129" spans="1:6" x14ac:dyDescent="0.25">
      <c r="A129" s="15" t="s">
        <v>8219</v>
      </c>
      <c r="B129" s="15">
        <v>62</v>
      </c>
      <c r="E129" s="15" t="s">
        <v>8221</v>
      </c>
      <c r="F129" s="15">
        <v>39</v>
      </c>
    </row>
    <row r="130" spans="1:6" x14ac:dyDescent="0.25">
      <c r="A130" s="15" t="s">
        <v>8219</v>
      </c>
      <c r="B130" s="15">
        <v>146</v>
      </c>
      <c r="E130" s="15" t="s">
        <v>8221</v>
      </c>
      <c r="F130" s="15">
        <v>0</v>
      </c>
    </row>
    <row r="131" spans="1:6" x14ac:dyDescent="0.25">
      <c r="A131" s="15" t="s">
        <v>8219</v>
      </c>
      <c r="B131" s="15">
        <v>235</v>
      </c>
      <c r="E131" s="15" t="s">
        <v>8221</v>
      </c>
      <c r="F131" s="15">
        <v>0</v>
      </c>
    </row>
    <row r="132" spans="1:6" x14ac:dyDescent="0.25">
      <c r="A132" s="15" t="s">
        <v>8219</v>
      </c>
      <c r="B132" s="15">
        <v>437</v>
      </c>
      <c r="E132" s="15" t="s">
        <v>8221</v>
      </c>
      <c r="F132" s="15">
        <v>2</v>
      </c>
    </row>
    <row r="133" spans="1:6" x14ac:dyDescent="0.25">
      <c r="A133" s="15" t="s">
        <v>8219</v>
      </c>
      <c r="B133" s="15">
        <v>77</v>
      </c>
      <c r="E133" s="15" t="s">
        <v>8221</v>
      </c>
      <c r="F133" s="15">
        <v>170</v>
      </c>
    </row>
    <row r="134" spans="1:6" x14ac:dyDescent="0.25">
      <c r="A134" s="15" t="s">
        <v>8219</v>
      </c>
      <c r="B134" s="15">
        <v>108</v>
      </c>
      <c r="E134" s="15" t="s">
        <v>8221</v>
      </c>
      <c r="F134" s="15">
        <v>5</v>
      </c>
    </row>
    <row r="135" spans="1:6" x14ac:dyDescent="0.25">
      <c r="A135" s="15" t="s">
        <v>8219</v>
      </c>
      <c r="B135" s="15">
        <v>7</v>
      </c>
      <c r="E135" s="15" t="s">
        <v>8221</v>
      </c>
      <c r="F135" s="15">
        <v>14</v>
      </c>
    </row>
    <row r="136" spans="1:6" x14ac:dyDescent="0.25">
      <c r="A136" s="15" t="s">
        <v>8219</v>
      </c>
      <c r="B136" s="15">
        <v>314</v>
      </c>
      <c r="E136" s="15" t="s">
        <v>8221</v>
      </c>
      <c r="F136" s="15">
        <v>1</v>
      </c>
    </row>
    <row r="137" spans="1:6" x14ac:dyDescent="0.25">
      <c r="A137" s="15" t="s">
        <v>8219</v>
      </c>
      <c r="B137" s="15">
        <v>188</v>
      </c>
      <c r="E137" s="15" t="s">
        <v>8221</v>
      </c>
      <c r="F137" s="15">
        <v>0</v>
      </c>
    </row>
    <row r="138" spans="1:6" x14ac:dyDescent="0.25">
      <c r="A138" s="15" t="s">
        <v>8219</v>
      </c>
      <c r="B138" s="15">
        <v>275</v>
      </c>
      <c r="E138" s="15" t="s">
        <v>8221</v>
      </c>
      <c r="F138" s="15">
        <v>124</v>
      </c>
    </row>
    <row r="139" spans="1:6" x14ac:dyDescent="0.25">
      <c r="A139" s="15" t="s">
        <v>8219</v>
      </c>
      <c r="B139" s="15">
        <v>560</v>
      </c>
      <c r="E139" s="15" t="s">
        <v>8221</v>
      </c>
      <c r="F139" s="15">
        <v>0</v>
      </c>
    </row>
    <row r="140" spans="1:6" x14ac:dyDescent="0.25">
      <c r="A140" s="15" t="s">
        <v>8219</v>
      </c>
      <c r="B140" s="15">
        <v>688</v>
      </c>
      <c r="E140" s="15" t="s">
        <v>8221</v>
      </c>
      <c r="F140" s="15">
        <v>0</v>
      </c>
    </row>
    <row r="141" spans="1:6" x14ac:dyDescent="0.25">
      <c r="A141" s="15" t="s">
        <v>8219</v>
      </c>
      <c r="B141" s="15">
        <v>942</v>
      </c>
      <c r="E141" s="15" t="s">
        <v>8221</v>
      </c>
      <c r="F141" s="15">
        <v>55</v>
      </c>
    </row>
    <row r="142" spans="1:6" x14ac:dyDescent="0.25">
      <c r="A142" s="15" t="s">
        <v>8219</v>
      </c>
      <c r="B142" s="15">
        <v>88</v>
      </c>
      <c r="E142" s="15" t="s">
        <v>8221</v>
      </c>
      <c r="F142" s="15">
        <v>140</v>
      </c>
    </row>
    <row r="143" spans="1:6" x14ac:dyDescent="0.25">
      <c r="A143" s="15" t="s">
        <v>8219</v>
      </c>
      <c r="B143" s="15">
        <v>220</v>
      </c>
      <c r="E143" s="15" t="s">
        <v>8221</v>
      </c>
      <c r="F143" s="15">
        <v>21</v>
      </c>
    </row>
    <row r="144" spans="1:6" x14ac:dyDescent="0.25">
      <c r="A144" s="15" t="s">
        <v>8219</v>
      </c>
      <c r="B144" s="15">
        <v>145</v>
      </c>
      <c r="E144" s="15" t="s">
        <v>8221</v>
      </c>
      <c r="F144" s="15">
        <v>1</v>
      </c>
    </row>
    <row r="145" spans="1:6" x14ac:dyDescent="0.25">
      <c r="A145" s="15" t="s">
        <v>8219</v>
      </c>
      <c r="B145" s="15">
        <v>963</v>
      </c>
      <c r="E145" s="15" t="s">
        <v>8221</v>
      </c>
      <c r="F145" s="15">
        <v>147</v>
      </c>
    </row>
    <row r="146" spans="1:6" x14ac:dyDescent="0.25">
      <c r="A146" s="15" t="s">
        <v>8219</v>
      </c>
      <c r="B146" s="15">
        <v>91</v>
      </c>
      <c r="E146" s="15" t="s">
        <v>8221</v>
      </c>
      <c r="F146" s="15">
        <v>11</v>
      </c>
    </row>
    <row r="147" spans="1:6" x14ac:dyDescent="0.25">
      <c r="A147" s="15" t="s">
        <v>8219</v>
      </c>
      <c r="B147" s="15">
        <v>58</v>
      </c>
      <c r="E147" s="15" t="s">
        <v>8221</v>
      </c>
      <c r="F147" s="15">
        <v>125</v>
      </c>
    </row>
    <row r="148" spans="1:6" x14ac:dyDescent="0.25">
      <c r="A148" s="15" t="s">
        <v>8219</v>
      </c>
      <c r="B148" s="15">
        <v>36</v>
      </c>
      <c r="E148" s="15" t="s">
        <v>8221</v>
      </c>
      <c r="F148" s="15">
        <v>1</v>
      </c>
    </row>
    <row r="149" spans="1:6" x14ac:dyDescent="0.25">
      <c r="A149" s="15" t="s">
        <v>8219</v>
      </c>
      <c r="B149" s="15">
        <v>165</v>
      </c>
      <c r="E149" s="15" t="s">
        <v>8221</v>
      </c>
      <c r="F149" s="15">
        <v>0</v>
      </c>
    </row>
    <row r="150" spans="1:6" x14ac:dyDescent="0.25">
      <c r="A150" s="15" t="s">
        <v>8219</v>
      </c>
      <c r="B150" s="15">
        <v>111</v>
      </c>
      <c r="E150" s="15" t="s">
        <v>8221</v>
      </c>
      <c r="F150" s="15">
        <v>0</v>
      </c>
    </row>
    <row r="151" spans="1:6" x14ac:dyDescent="0.25">
      <c r="A151" s="15" t="s">
        <v>8219</v>
      </c>
      <c r="B151" s="15">
        <v>1596</v>
      </c>
      <c r="E151" s="15" t="s">
        <v>8221</v>
      </c>
      <c r="F151" s="15">
        <v>3</v>
      </c>
    </row>
    <row r="152" spans="1:6" x14ac:dyDescent="0.25">
      <c r="A152" s="15" t="s">
        <v>8219</v>
      </c>
      <c r="B152" s="15">
        <v>61</v>
      </c>
      <c r="E152" s="15" t="s">
        <v>8221</v>
      </c>
      <c r="F152" s="15">
        <v>0</v>
      </c>
    </row>
    <row r="153" spans="1:6" x14ac:dyDescent="0.25">
      <c r="A153" s="15" t="s">
        <v>8219</v>
      </c>
      <c r="B153" s="15">
        <v>287</v>
      </c>
      <c r="E153" s="15" t="s">
        <v>8221</v>
      </c>
      <c r="F153" s="15">
        <v>0</v>
      </c>
    </row>
    <row r="154" spans="1:6" x14ac:dyDescent="0.25">
      <c r="A154" s="15" t="s">
        <v>8219</v>
      </c>
      <c r="B154" s="15">
        <v>65</v>
      </c>
      <c r="E154" s="15" t="s">
        <v>8221</v>
      </c>
      <c r="F154" s="15">
        <v>0</v>
      </c>
    </row>
    <row r="155" spans="1:6" x14ac:dyDescent="0.25">
      <c r="A155" s="15" t="s">
        <v>8219</v>
      </c>
      <c r="B155" s="15">
        <v>118</v>
      </c>
      <c r="E155" s="15" t="s">
        <v>8221</v>
      </c>
      <c r="F155" s="15">
        <v>0</v>
      </c>
    </row>
    <row r="156" spans="1:6" x14ac:dyDescent="0.25">
      <c r="A156" s="15" t="s">
        <v>8219</v>
      </c>
      <c r="B156" s="15">
        <v>113</v>
      </c>
      <c r="E156" s="15" t="s">
        <v>8221</v>
      </c>
      <c r="F156" s="15">
        <v>3</v>
      </c>
    </row>
    <row r="157" spans="1:6" x14ac:dyDescent="0.25">
      <c r="A157" s="15" t="s">
        <v>8219</v>
      </c>
      <c r="B157" s="15">
        <v>332</v>
      </c>
      <c r="E157" s="15" t="s">
        <v>8221</v>
      </c>
      <c r="F157" s="15">
        <v>0</v>
      </c>
    </row>
    <row r="158" spans="1:6" x14ac:dyDescent="0.25">
      <c r="A158" s="15" t="s">
        <v>8219</v>
      </c>
      <c r="B158" s="15">
        <v>62</v>
      </c>
      <c r="E158" s="15" t="s">
        <v>8221</v>
      </c>
      <c r="F158" s="15">
        <v>1</v>
      </c>
    </row>
    <row r="159" spans="1:6" x14ac:dyDescent="0.25">
      <c r="A159" s="15" t="s">
        <v>8219</v>
      </c>
      <c r="B159" s="15">
        <v>951</v>
      </c>
      <c r="E159" s="15" t="s">
        <v>8221</v>
      </c>
      <c r="F159" s="15">
        <v>3</v>
      </c>
    </row>
    <row r="160" spans="1:6" x14ac:dyDescent="0.25">
      <c r="A160" s="15" t="s">
        <v>8219</v>
      </c>
      <c r="B160" s="15">
        <v>415</v>
      </c>
      <c r="E160" s="15" t="s">
        <v>8221</v>
      </c>
      <c r="F160" s="15">
        <v>22</v>
      </c>
    </row>
    <row r="161" spans="1:6" x14ac:dyDescent="0.25">
      <c r="A161" s="15" t="s">
        <v>8219</v>
      </c>
      <c r="B161" s="15">
        <v>305</v>
      </c>
      <c r="E161" s="15" t="s">
        <v>8221</v>
      </c>
      <c r="F161" s="15">
        <v>26</v>
      </c>
    </row>
    <row r="162" spans="1:6" x14ac:dyDescent="0.25">
      <c r="A162" s="15" t="s">
        <v>8219</v>
      </c>
      <c r="B162" s="15">
        <v>2139</v>
      </c>
      <c r="E162" s="15" t="s">
        <v>8221</v>
      </c>
      <c r="F162" s="15">
        <v>4</v>
      </c>
    </row>
    <row r="163" spans="1:6" x14ac:dyDescent="0.25">
      <c r="A163" s="15" t="s">
        <v>8219</v>
      </c>
      <c r="B163" s="15">
        <v>79</v>
      </c>
      <c r="E163" s="15" t="s">
        <v>8221</v>
      </c>
      <c r="F163" s="15">
        <v>0</v>
      </c>
    </row>
    <row r="164" spans="1:6" x14ac:dyDescent="0.25">
      <c r="A164" s="15" t="s">
        <v>8219</v>
      </c>
      <c r="B164" s="15">
        <v>179</v>
      </c>
      <c r="E164" s="15" t="s">
        <v>8221</v>
      </c>
      <c r="F164" s="15">
        <v>4</v>
      </c>
    </row>
    <row r="165" spans="1:6" x14ac:dyDescent="0.25">
      <c r="A165" s="15" t="s">
        <v>8219</v>
      </c>
      <c r="B165" s="15">
        <v>202</v>
      </c>
      <c r="E165" s="15" t="s">
        <v>8221</v>
      </c>
      <c r="F165" s="15">
        <v>9</v>
      </c>
    </row>
    <row r="166" spans="1:6" x14ac:dyDescent="0.25">
      <c r="A166" s="15" t="s">
        <v>8219</v>
      </c>
      <c r="B166" s="15">
        <v>760</v>
      </c>
      <c r="E166" s="15" t="s">
        <v>8221</v>
      </c>
      <c r="F166" s="15">
        <v>5</v>
      </c>
    </row>
    <row r="167" spans="1:6" x14ac:dyDescent="0.25">
      <c r="A167" s="15" t="s">
        <v>8219</v>
      </c>
      <c r="B167" s="15">
        <v>563</v>
      </c>
      <c r="E167" s="15" t="s">
        <v>8221</v>
      </c>
      <c r="F167" s="15">
        <v>14</v>
      </c>
    </row>
    <row r="168" spans="1:6" x14ac:dyDescent="0.25">
      <c r="A168" s="15" t="s">
        <v>8219</v>
      </c>
      <c r="B168" s="15">
        <v>135</v>
      </c>
      <c r="E168" s="15" t="s">
        <v>8221</v>
      </c>
      <c r="F168" s="15">
        <v>1</v>
      </c>
    </row>
    <row r="169" spans="1:6" x14ac:dyDescent="0.25">
      <c r="A169" s="15" t="s">
        <v>8219</v>
      </c>
      <c r="B169" s="15">
        <v>290</v>
      </c>
      <c r="E169" s="15" t="s">
        <v>8221</v>
      </c>
      <c r="F169" s="15">
        <v>10</v>
      </c>
    </row>
    <row r="170" spans="1:6" x14ac:dyDescent="0.25">
      <c r="A170" s="15" t="s">
        <v>8219</v>
      </c>
      <c r="B170" s="15">
        <v>447</v>
      </c>
      <c r="E170" s="15" t="s">
        <v>8221</v>
      </c>
      <c r="F170" s="15">
        <v>3</v>
      </c>
    </row>
    <row r="171" spans="1:6" x14ac:dyDescent="0.25">
      <c r="A171" s="15" t="s">
        <v>8219</v>
      </c>
      <c r="B171" s="15">
        <v>232</v>
      </c>
      <c r="E171" s="15" t="s">
        <v>8221</v>
      </c>
      <c r="F171" s="15">
        <v>1</v>
      </c>
    </row>
    <row r="172" spans="1:6" x14ac:dyDescent="0.25">
      <c r="A172" s="15" t="s">
        <v>8219</v>
      </c>
      <c r="B172" s="15">
        <v>168</v>
      </c>
      <c r="E172" s="15" t="s">
        <v>8221</v>
      </c>
      <c r="F172" s="15">
        <v>0</v>
      </c>
    </row>
    <row r="173" spans="1:6" x14ac:dyDescent="0.25">
      <c r="A173" s="15" t="s">
        <v>8219</v>
      </c>
      <c r="B173" s="15">
        <v>128</v>
      </c>
      <c r="E173" s="15" t="s">
        <v>8221</v>
      </c>
      <c r="F173" s="15">
        <v>5</v>
      </c>
    </row>
    <row r="174" spans="1:6" x14ac:dyDescent="0.25">
      <c r="A174" s="15" t="s">
        <v>8219</v>
      </c>
      <c r="B174" s="15">
        <v>493</v>
      </c>
      <c r="E174" s="15" t="s">
        <v>8221</v>
      </c>
      <c r="F174" s="15">
        <v>2</v>
      </c>
    </row>
    <row r="175" spans="1:6" x14ac:dyDescent="0.25">
      <c r="A175" s="15" t="s">
        <v>8219</v>
      </c>
      <c r="B175" s="15">
        <v>131</v>
      </c>
      <c r="E175" s="15" t="s">
        <v>8221</v>
      </c>
      <c r="F175" s="15">
        <v>68</v>
      </c>
    </row>
    <row r="176" spans="1:6" x14ac:dyDescent="0.25">
      <c r="A176" s="15" t="s">
        <v>8219</v>
      </c>
      <c r="B176" s="15">
        <v>50</v>
      </c>
      <c r="E176" s="15" t="s">
        <v>8221</v>
      </c>
      <c r="F176" s="15">
        <v>3</v>
      </c>
    </row>
    <row r="177" spans="1:6" x14ac:dyDescent="0.25">
      <c r="A177" s="15" t="s">
        <v>8219</v>
      </c>
      <c r="B177" s="15">
        <v>665</v>
      </c>
      <c r="E177" s="15" t="s">
        <v>8221</v>
      </c>
      <c r="F177" s="15">
        <v>34</v>
      </c>
    </row>
    <row r="178" spans="1:6" x14ac:dyDescent="0.25">
      <c r="A178" s="15" t="s">
        <v>8219</v>
      </c>
      <c r="B178" s="15">
        <v>129</v>
      </c>
      <c r="E178" s="15" t="s">
        <v>8221</v>
      </c>
      <c r="F178" s="15">
        <v>0</v>
      </c>
    </row>
    <row r="179" spans="1:6" x14ac:dyDescent="0.25">
      <c r="A179" s="15" t="s">
        <v>8219</v>
      </c>
      <c r="B179" s="15">
        <v>142</v>
      </c>
      <c r="E179" s="15" t="s">
        <v>8221</v>
      </c>
      <c r="F179" s="15">
        <v>3</v>
      </c>
    </row>
    <row r="180" spans="1:6" x14ac:dyDescent="0.25">
      <c r="A180" s="15" t="s">
        <v>8219</v>
      </c>
      <c r="B180" s="15">
        <v>2436</v>
      </c>
      <c r="E180" s="15" t="s">
        <v>8221</v>
      </c>
      <c r="F180" s="15">
        <v>0</v>
      </c>
    </row>
    <row r="181" spans="1:6" x14ac:dyDescent="0.25">
      <c r="A181" s="15" t="s">
        <v>8219</v>
      </c>
      <c r="B181" s="15">
        <v>244</v>
      </c>
      <c r="E181" s="15" t="s">
        <v>8221</v>
      </c>
      <c r="F181" s="15">
        <v>70</v>
      </c>
    </row>
    <row r="182" spans="1:6" x14ac:dyDescent="0.25">
      <c r="A182" s="15" t="s">
        <v>8219</v>
      </c>
      <c r="B182" s="15">
        <v>298</v>
      </c>
      <c r="E182" s="15" t="s">
        <v>8221</v>
      </c>
      <c r="F182" s="15">
        <v>1</v>
      </c>
    </row>
    <row r="183" spans="1:6" x14ac:dyDescent="0.25">
      <c r="A183" s="15" t="s">
        <v>8219</v>
      </c>
      <c r="B183" s="15">
        <v>251</v>
      </c>
      <c r="E183" s="15" t="s">
        <v>8221</v>
      </c>
      <c r="F183" s="15">
        <v>1</v>
      </c>
    </row>
    <row r="184" spans="1:6" x14ac:dyDescent="0.25">
      <c r="A184" s="15" t="s">
        <v>8219</v>
      </c>
      <c r="B184" s="15">
        <v>108</v>
      </c>
      <c r="E184" s="15" t="s">
        <v>8221</v>
      </c>
      <c r="F184" s="15">
        <v>1</v>
      </c>
    </row>
    <row r="185" spans="1:6" x14ac:dyDescent="0.25">
      <c r="A185" s="15" t="s">
        <v>8219</v>
      </c>
      <c r="B185" s="15">
        <v>82</v>
      </c>
      <c r="E185" s="15" t="s">
        <v>8221</v>
      </c>
      <c r="F185" s="15">
        <v>2</v>
      </c>
    </row>
    <row r="186" spans="1:6" x14ac:dyDescent="0.25">
      <c r="A186" s="15" t="s">
        <v>8219</v>
      </c>
      <c r="B186" s="15">
        <v>74</v>
      </c>
      <c r="E186" s="15" t="s">
        <v>8221</v>
      </c>
      <c r="F186" s="15">
        <v>2</v>
      </c>
    </row>
    <row r="187" spans="1:6" x14ac:dyDescent="0.25">
      <c r="A187" s="15" t="s">
        <v>8219</v>
      </c>
      <c r="B187" s="15">
        <v>189</v>
      </c>
      <c r="E187" s="15" t="s">
        <v>8221</v>
      </c>
      <c r="F187" s="15">
        <v>34</v>
      </c>
    </row>
    <row r="188" spans="1:6" x14ac:dyDescent="0.25">
      <c r="A188" s="15" t="s">
        <v>8219</v>
      </c>
      <c r="B188" s="15">
        <v>80</v>
      </c>
      <c r="E188" s="15" t="s">
        <v>8221</v>
      </c>
      <c r="F188" s="15">
        <v>2</v>
      </c>
    </row>
    <row r="189" spans="1:6" x14ac:dyDescent="0.25">
      <c r="A189" s="15" t="s">
        <v>8219</v>
      </c>
      <c r="B189" s="15">
        <v>576</v>
      </c>
      <c r="E189" s="15" t="s">
        <v>8221</v>
      </c>
      <c r="F189" s="15">
        <v>0</v>
      </c>
    </row>
    <row r="190" spans="1:6" x14ac:dyDescent="0.25">
      <c r="A190" s="15" t="s">
        <v>8219</v>
      </c>
      <c r="B190" s="15">
        <v>202</v>
      </c>
      <c r="E190" s="15" t="s">
        <v>8221</v>
      </c>
      <c r="F190" s="15">
        <v>1</v>
      </c>
    </row>
    <row r="191" spans="1:6" x14ac:dyDescent="0.25">
      <c r="A191" s="15" t="s">
        <v>8219</v>
      </c>
      <c r="B191" s="15">
        <v>238</v>
      </c>
      <c r="E191" s="15" t="s">
        <v>8221</v>
      </c>
      <c r="F191" s="15">
        <v>8</v>
      </c>
    </row>
    <row r="192" spans="1:6" x14ac:dyDescent="0.25">
      <c r="A192" s="15" t="s">
        <v>8219</v>
      </c>
      <c r="B192" s="15">
        <v>36</v>
      </c>
      <c r="E192" s="15" t="s">
        <v>8221</v>
      </c>
      <c r="F192" s="15">
        <v>4</v>
      </c>
    </row>
    <row r="193" spans="1:6" x14ac:dyDescent="0.25">
      <c r="A193" s="15" t="s">
        <v>8219</v>
      </c>
      <c r="B193" s="15">
        <v>150</v>
      </c>
      <c r="E193" s="15" t="s">
        <v>8221</v>
      </c>
      <c r="F193" s="15">
        <v>28</v>
      </c>
    </row>
    <row r="194" spans="1:6" x14ac:dyDescent="0.25">
      <c r="A194" s="15" t="s">
        <v>8219</v>
      </c>
      <c r="B194" s="15">
        <v>146</v>
      </c>
      <c r="E194" s="15" t="s">
        <v>8221</v>
      </c>
      <c r="F194" s="15">
        <v>0</v>
      </c>
    </row>
    <row r="195" spans="1:6" x14ac:dyDescent="0.25">
      <c r="A195" s="15" t="s">
        <v>8219</v>
      </c>
      <c r="B195" s="15">
        <v>222</v>
      </c>
      <c r="E195" s="15" t="s">
        <v>8221</v>
      </c>
      <c r="F195" s="15">
        <v>6</v>
      </c>
    </row>
    <row r="196" spans="1:6" x14ac:dyDescent="0.25">
      <c r="A196" s="15" t="s">
        <v>8219</v>
      </c>
      <c r="B196" s="15">
        <v>120</v>
      </c>
      <c r="E196" s="15" t="s">
        <v>8221</v>
      </c>
      <c r="F196" s="15">
        <v>22</v>
      </c>
    </row>
    <row r="197" spans="1:6" x14ac:dyDescent="0.25">
      <c r="A197" s="15" t="s">
        <v>8219</v>
      </c>
      <c r="B197" s="15">
        <v>126</v>
      </c>
      <c r="E197" s="15" t="s">
        <v>8221</v>
      </c>
      <c r="F197" s="15">
        <v>0</v>
      </c>
    </row>
    <row r="198" spans="1:6" x14ac:dyDescent="0.25">
      <c r="A198" s="15" t="s">
        <v>8219</v>
      </c>
      <c r="B198" s="15">
        <v>158</v>
      </c>
      <c r="E198" s="15" t="s">
        <v>8221</v>
      </c>
      <c r="F198" s="15">
        <v>1</v>
      </c>
    </row>
    <row r="199" spans="1:6" x14ac:dyDescent="0.25">
      <c r="A199" s="15" t="s">
        <v>8219</v>
      </c>
      <c r="B199" s="15">
        <v>316</v>
      </c>
      <c r="E199" s="15" t="s">
        <v>8221</v>
      </c>
      <c r="F199" s="15">
        <v>20</v>
      </c>
    </row>
    <row r="200" spans="1:6" x14ac:dyDescent="0.25">
      <c r="A200" s="15" t="s">
        <v>8219</v>
      </c>
      <c r="B200" s="15">
        <v>284</v>
      </c>
      <c r="E200" s="15" t="s">
        <v>8221</v>
      </c>
      <c r="F200" s="15">
        <v>0</v>
      </c>
    </row>
    <row r="201" spans="1:6" x14ac:dyDescent="0.25">
      <c r="A201" s="15" t="s">
        <v>8219</v>
      </c>
      <c r="B201" s="15">
        <v>51</v>
      </c>
      <c r="E201" s="15" t="s">
        <v>8221</v>
      </c>
      <c r="F201" s="15">
        <v>1</v>
      </c>
    </row>
    <row r="202" spans="1:6" x14ac:dyDescent="0.25">
      <c r="A202" s="15" t="s">
        <v>8219</v>
      </c>
      <c r="B202" s="15">
        <v>158</v>
      </c>
      <c r="E202" s="15" t="s">
        <v>8221</v>
      </c>
      <c r="F202" s="15">
        <v>3</v>
      </c>
    </row>
    <row r="203" spans="1:6" x14ac:dyDescent="0.25">
      <c r="A203" s="15" t="s">
        <v>8219</v>
      </c>
      <c r="B203" s="15">
        <v>337</v>
      </c>
      <c r="E203" s="15" t="s">
        <v>8221</v>
      </c>
      <c r="F203" s="15">
        <v>2</v>
      </c>
    </row>
    <row r="204" spans="1:6" x14ac:dyDescent="0.25">
      <c r="A204" s="15" t="s">
        <v>8219</v>
      </c>
      <c r="B204" s="15">
        <v>186</v>
      </c>
      <c r="E204" s="15" t="s">
        <v>8221</v>
      </c>
      <c r="F204" s="15">
        <v>0</v>
      </c>
    </row>
    <row r="205" spans="1:6" x14ac:dyDescent="0.25">
      <c r="A205" s="15" t="s">
        <v>8219</v>
      </c>
      <c r="B205" s="15">
        <v>58</v>
      </c>
      <c r="E205" s="15" t="s">
        <v>8221</v>
      </c>
      <c r="F205" s="15">
        <v>2</v>
      </c>
    </row>
    <row r="206" spans="1:6" x14ac:dyDescent="0.25">
      <c r="A206" s="15" t="s">
        <v>8219</v>
      </c>
      <c r="B206" s="15">
        <v>82</v>
      </c>
      <c r="E206" s="15" t="s">
        <v>8221</v>
      </c>
      <c r="F206" s="15">
        <v>1</v>
      </c>
    </row>
    <row r="207" spans="1:6" x14ac:dyDescent="0.25">
      <c r="A207" s="15" t="s">
        <v>8219</v>
      </c>
      <c r="B207" s="15">
        <v>736</v>
      </c>
      <c r="E207" s="15" t="s">
        <v>8221</v>
      </c>
      <c r="F207" s="15">
        <v>0</v>
      </c>
    </row>
    <row r="208" spans="1:6" x14ac:dyDescent="0.25">
      <c r="A208" s="15" t="s">
        <v>8219</v>
      </c>
      <c r="B208" s="15">
        <v>1151</v>
      </c>
      <c r="E208" s="15" t="s">
        <v>8221</v>
      </c>
      <c r="F208" s="15">
        <v>1</v>
      </c>
    </row>
    <row r="209" spans="1:6" x14ac:dyDescent="0.25">
      <c r="A209" s="15" t="s">
        <v>8219</v>
      </c>
      <c r="B209" s="15">
        <v>34</v>
      </c>
      <c r="E209" s="15" t="s">
        <v>8221</v>
      </c>
      <c r="F209" s="15">
        <v>0</v>
      </c>
    </row>
    <row r="210" spans="1:6" x14ac:dyDescent="0.25">
      <c r="A210" s="15" t="s">
        <v>8219</v>
      </c>
      <c r="B210" s="15">
        <v>498</v>
      </c>
      <c r="E210" s="15" t="s">
        <v>8221</v>
      </c>
      <c r="F210" s="15">
        <v>5</v>
      </c>
    </row>
    <row r="211" spans="1:6" x14ac:dyDescent="0.25">
      <c r="A211" s="15" t="s">
        <v>8219</v>
      </c>
      <c r="B211" s="15">
        <v>167</v>
      </c>
      <c r="E211" s="15" t="s">
        <v>8221</v>
      </c>
      <c r="F211" s="15">
        <v>1</v>
      </c>
    </row>
    <row r="212" spans="1:6" x14ac:dyDescent="0.25">
      <c r="A212" s="15" t="s">
        <v>8219</v>
      </c>
      <c r="B212" s="15">
        <v>340</v>
      </c>
      <c r="E212" s="15" t="s">
        <v>8221</v>
      </c>
      <c r="F212" s="15">
        <v>1</v>
      </c>
    </row>
    <row r="213" spans="1:6" x14ac:dyDescent="0.25">
      <c r="A213" s="15" t="s">
        <v>8219</v>
      </c>
      <c r="B213" s="15">
        <v>438</v>
      </c>
      <c r="E213" s="15" t="s">
        <v>8221</v>
      </c>
      <c r="F213" s="15">
        <v>2</v>
      </c>
    </row>
    <row r="214" spans="1:6" x14ac:dyDescent="0.25">
      <c r="A214" s="15" t="s">
        <v>8219</v>
      </c>
      <c r="B214" s="15">
        <v>555</v>
      </c>
      <c r="E214" s="15" t="s">
        <v>8221</v>
      </c>
      <c r="F214" s="15">
        <v>0</v>
      </c>
    </row>
    <row r="215" spans="1:6" x14ac:dyDescent="0.25">
      <c r="A215" s="15" t="s">
        <v>8219</v>
      </c>
      <c r="B215" s="15">
        <v>266</v>
      </c>
      <c r="E215" s="15" t="s">
        <v>8221</v>
      </c>
      <c r="F215" s="15">
        <v>9</v>
      </c>
    </row>
    <row r="216" spans="1:6" x14ac:dyDescent="0.25">
      <c r="A216" s="15" t="s">
        <v>8219</v>
      </c>
      <c r="B216" s="15">
        <v>69</v>
      </c>
      <c r="E216" s="15" t="s">
        <v>8221</v>
      </c>
      <c r="F216" s="15">
        <v>4</v>
      </c>
    </row>
    <row r="217" spans="1:6" x14ac:dyDescent="0.25">
      <c r="A217" s="15" t="s">
        <v>8219</v>
      </c>
      <c r="B217" s="15">
        <v>80</v>
      </c>
      <c r="E217" s="15" t="s">
        <v>8221</v>
      </c>
      <c r="F217" s="15">
        <v>4</v>
      </c>
    </row>
    <row r="218" spans="1:6" x14ac:dyDescent="0.25">
      <c r="A218" s="15" t="s">
        <v>8219</v>
      </c>
      <c r="B218" s="15">
        <v>493</v>
      </c>
      <c r="E218" s="15" t="s">
        <v>8221</v>
      </c>
      <c r="F218" s="15">
        <v>1</v>
      </c>
    </row>
    <row r="219" spans="1:6" x14ac:dyDescent="0.25">
      <c r="A219" s="15" t="s">
        <v>8219</v>
      </c>
      <c r="B219" s="15">
        <v>31</v>
      </c>
      <c r="E219" s="15" t="s">
        <v>8221</v>
      </c>
      <c r="F219" s="15">
        <v>1</v>
      </c>
    </row>
    <row r="220" spans="1:6" x14ac:dyDescent="0.25">
      <c r="A220" s="15" t="s">
        <v>8219</v>
      </c>
      <c r="B220" s="15">
        <v>236</v>
      </c>
      <c r="E220" s="15" t="s">
        <v>8221</v>
      </c>
      <c r="F220" s="15">
        <v>7</v>
      </c>
    </row>
    <row r="221" spans="1:6" x14ac:dyDescent="0.25">
      <c r="A221" s="15" t="s">
        <v>8219</v>
      </c>
      <c r="B221" s="15">
        <v>89</v>
      </c>
      <c r="E221" s="15" t="s">
        <v>8221</v>
      </c>
      <c r="F221" s="15">
        <v>5</v>
      </c>
    </row>
    <row r="222" spans="1:6" x14ac:dyDescent="0.25">
      <c r="A222" s="15" t="s">
        <v>8219</v>
      </c>
      <c r="B222" s="15">
        <v>299</v>
      </c>
      <c r="E222" s="15" t="s">
        <v>8221</v>
      </c>
      <c r="F222" s="15">
        <v>1</v>
      </c>
    </row>
    <row r="223" spans="1:6" x14ac:dyDescent="0.25">
      <c r="A223" s="15" t="s">
        <v>8219</v>
      </c>
      <c r="B223" s="15">
        <v>55</v>
      </c>
      <c r="E223" s="15" t="s">
        <v>8221</v>
      </c>
      <c r="F223" s="15">
        <v>0</v>
      </c>
    </row>
    <row r="224" spans="1:6" x14ac:dyDescent="0.25">
      <c r="A224" s="15" t="s">
        <v>8219</v>
      </c>
      <c r="B224" s="15">
        <v>325</v>
      </c>
      <c r="E224" s="15" t="s">
        <v>8221</v>
      </c>
      <c r="F224" s="15">
        <v>0</v>
      </c>
    </row>
    <row r="225" spans="1:6" x14ac:dyDescent="0.25">
      <c r="A225" s="15" t="s">
        <v>8219</v>
      </c>
      <c r="B225" s="15">
        <v>524</v>
      </c>
      <c r="E225" s="15" t="s">
        <v>8221</v>
      </c>
      <c r="F225" s="15">
        <v>1</v>
      </c>
    </row>
    <row r="226" spans="1:6" x14ac:dyDescent="0.25">
      <c r="A226" s="15" t="s">
        <v>8219</v>
      </c>
      <c r="B226" s="15">
        <v>285</v>
      </c>
      <c r="E226" s="15" t="s">
        <v>8221</v>
      </c>
      <c r="F226" s="15">
        <v>2</v>
      </c>
    </row>
    <row r="227" spans="1:6" x14ac:dyDescent="0.25">
      <c r="A227" s="15" t="s">
        <v>8219</v>
      </c>
      <c r="B227" s="15">
        <v>179</v>
      </c>
      <c r="E227" s="15" t="s">
        <v>8221</v>
      </c>
      <c r="F227" s="15">
        <v>0</v>
      </c>
    </row>
    <row r="228" spans="1:6" x14ac:dyDescent="0.25">
      <c r="A228" s="15" t="s">
        <v>8219</v>
      </c>
      <c r="B228" s="15">
        <v>188</v>
      </c>
      <c r="E228" s="15" t="s">
        <v>8221</v>
      </c>
      <c r="F228" s="15">
        <v>4</v>
      </c>
    </row>
    <row r="229" spans="1:6" x14ac:dyDescent="0.25">
      <c r="A229" s="15" t="s">
        <v>8219</v>
      </c>
      <c r="B229" s="15">
        <v>379</v>
      </c>
      <c r="E229" s="15" t="s">
        <v>8221</v>
      </c>
      <c r="F229" s="15">
        <v>7</v>
      </c>
    </row>
    <row r="230" spans="1:6" x14ac:dyDescent="0.25">
      <c r="A230" s="15" t="s">
        <v>8219</v>
      </c>
      <c r="B230" s="15">
        <v>119</v>
      </c>
      <c r="E230" s="15" t="s">
        <v>8221</v>
      </c>
      <c r="F230" s="15">
        <v>2</v>
      </c>
    </row>
    <row r="231" spans="1:6" x14ac:dyDescent="0.25">
      <c r="A231" s="15" t="s">
        <v>8219</v>
      </c>
      <c r="B231" s="15">
        <v>167</v>
      </c>
      <c r="E231" s="15" t="s">
        <v>8221</v>
      </c>
      <c r="F231" s="15">
        <v>1</v>
      </c>
    </row>
    <row r="232" spans="1:6" x14ac:dyDescent="0.25">
      <c r="A232" s="15" t="s">
        <v>8219</v>
      </c>
      <c r="B232" s="15">
        <v>221</v>
      </c>
      <c r="E232" s="15" t="s">
        <v>8221</v>
      </c>
      <c r="F232" s="15">
        <v>9</v>
      </c>
    </row>
    <row r="233" spans="1:6" x14ac:dyDescent="0.25">
      <c r="A233" s="15" t="s">
        <v>8219</v>
      </c>
      <c r="B233" s="15">
        <v>964</v>
      </c>
      <c r="E233" s="15" t="s">
        <v>8221</v>
      </c>
      <c r="F233" s="15">
        <v>2</v>
      </c>
    </row>
    <row r="234" spans="1:6" x14ac:dyDescent="0.25">
      <c r="A234" s="15" t="s">
        <v>8219</v>
      </c>
      <c r="B234" s="15">
        <v>286</v>
      </c>
      <c r="E234" s="15" t="s">
        <v>8221</v>
      </c>
      <c r="F234" s="15">
        <v>1</v>
      </c>
    </row>
    <row r="235" spans="1:6" x14ac:dyDescent="0.25">
      <c r="A235" s="15" t="s">
        <v>8219</v>
      </c>
      <c r="B235" s="15">
        <v>613</v>
      </c>
      <c r="E235" s="15" t="s">
        <v>8221</v>
      </c>
      <c r="F235" s="15">
        <v>7</v>
      </c>
    </row>
    <row r="236" spans="1:6" x14ac:dyDescent="0.25">
      <c r="A236" s="15" t="s">
        <v>8219</v>
      </c>
      <c r="B236" s="15">
        <v>29</v>
      </c>
      <c r="E236" s="15" t="s">
        <v>8221</v>
      </c>
      <c r="F236" s="15">
        <v>2</v>
      </c>
    </row>
    <row r="237" spans="1:6" x14ac:dyDescent="0.25">
      <c r="A237" s="15" t="s">
        <v>8219</v>
      </c>
      <c r="B237" s="15">
        <v>165</v>
      </c>
      <c r="E237" s="15" t="s">
        <v>8221</v>
      </c>
      <c r="F237" s="15">
        <v>8</v>
      </c>
    </row>
    <row r="238" spans="1:6" x14ac:dyDescent="0.25">
      <c r="A238" s="15" t="s">
        <v>8219</v>
      </c>
      <c r="B238" s="15">
        <v>97</v>
      </c>
      <c r="E238" s="15" t="s">
        <v>8221</v>
      </c>
      <c r="F238" s="15">
        <v>2</v>
      </c>
    </row>
    <row r="239" spans="1:6" x14ac:dyDescent="0.25">
      <c r="A239" s="15" t="s">
        <v>8219</v>
      </c>
      <c r="B239" s="15">
        <v>303</v>
      </c>
      <c r="E239" s="15" t="s">
        <v>8221</v>
      </c>
      <c r="F239" s="15">
        <v>2</v>
      </c>
    </row>
    <row r="240" spans="1:6" x14ac:dyDescent="0.25">
      <c r="A240" s="15" t="s">
        <v>8219</v>
      </c>
      <c r="B240" s="15">
        <v>267</v>
      </c>
      <c r="E240" s="15" t="s">
        <v>8221</v>
      </c>
      <c r="F240" s="15">
        <v>7</v>
      </c>
    </row>
    <row r="241" spans="1:6" x14ac:dyDescent="0.25">
      <c r="A241" s="15" t="s">
        <v>8219</v>
      </c>
      <c r="B241" s="15">
        <v>302</v>
      </c>
      <c r="E241" s="15" t="s">
        <v>8221</v>
      </c>
      <c r="F241" s="15">
        <v>2</v>
      </c>
    </row>
    <row r="242" spans="1:6" x14ac:dyDescent="0.25">
      <c r="A242" s="15" t="s">
        <v>8219</v>
      </c>
      <c r="B242" s="15">
        <v>87</v>
      </c>
      <c r="E242" s="15" t="s">
        <v>8221</v>
      </c>
      <c r="F242" s="15">
        <v>18</v>
      </c>
    </row>
    <row r="243" spans="1:6" x14ac:dyDescent="0.25">
      <c r="A243" s="15" t="s">
        <v>8219</v>
      </c>
      <c r="B243" s="15">
        <v>354</v>
      </c>
      <c r="E243" s="15" t="s">
        <v>8221</v>
      </c>
      <c r="F243" s="15">
        <v>9</v>
      </c>
    </row>
    <row r="244" spans="1:6" x14ac:dyDescent="0.25">
      <c r="A244" s="15" t="s">
        <v>8219</v>
      </c>
      <c r="B244" s="15">
        <v>86</v>
      </c>
      <c r="E244" s="15" t="s">
        <v>8221</v>
      </c>
      <c r="F244" s="15">
        <v>4</v>
      </c>
    </row>
    <row r="245" spans="1:6" x14ac:dyDescent="0.25">
      <c r="A245" s="15" t="s">
        <v>8219</v>
      </c>
      <c r="B245" s="15">
        <v>26</v>
      </c>
      <c r="E245" s="15" t="s">
        <v>8221</v>
      </c>
      <c r="F245" s="15">
        <v>7</v>
      </c>
    </row>
    <row r="246" spans="1:6" x14ac:dyDescent="0.25">
      <c r="A246" s="15" t="s">
        <v>8219</v>
      </c>
      <c r="B246" s="15">
        <v>113</v>
      </c>
      <c r="E246" s="15" t="s">
        <v>8221</v>
      </c>
      <c r="F246" s="15">
        <v>29</v>
      </c>
    </row>
    <row r="247" spans="1:6" x14ac:dyDescent="0.25">
      <c r="A247" s="15" t="s">
        <v>8219</v>
      </c>
      <c r="B247" s="15">
        <v>65</v>
      </c>
      <c r="E247" s="15" t="s">
        <v>8221</v>
      </c>
      <c r="F247" s="15">
        <v>12</v>
      </c>
    </row>
    <row r="248" spans="1:6" x14ac:dyDescent="0.25">
      <c r="A248" s="15" t="s">
        <v>8219</v>
      </c>
      <c r="B248" s="15">
        <v>134</v>
      </c>
      <c r="E248" s="15" t="s">
        <v>8221</v>
      </c>
      <c r="F248" s="15">
        <v>4</v>
      </c>
    </row>
    <row r="249" spans="1:6" x14ac:dyDescent="0.25">
      <c r="A249" s="15" t="s">
        <v>8219</v>
      </c>
      <c r="B249" s="15">
        <v>119</v>
      </c>
      <c r="E249" s="15" t="s">
        <v>8221</v>
      </c>
      <c r="F249" s="15">
        <v>28</v>
      </c>
    </row>
    <row r="250" spans="1:6" x14ac:dyDescent="0.25">
      <c r="A250" s="15" t="s">
        <v>8219</v>
      </c>
      <c r="B250" s="15">
        <v>159</v>
      </c>
      <c r="E250" s="15" t="s">
        <v>8221</v>
      </c>
      <c r="F250" s="15">
        <v>25</v>
      </c>
    </row>
    <row r="251" spans="1:6" x14ac:dyDescent="0.25">
      <c r="A251" s="15" t="s">
        <v>8219</v>
      </c>
      <c r="B251" s="15">
        <v>167</v>
      </c>
      <c r="E251" s="15" t="s">
        <v>8221</v>
      </c>
      <c r="F251" s="15">
        <v>28</v>
      </c>
    </row>
    <row r="252" spans="1:6" x14ac:dyDescent="0.25">
      <c r="A252" s="15" t="s">
        <v>8219</v>
      </c>
      <c r="B252" s="15">
        <v>43</v>
      </c>
      <c r="E252" s="15" t="s">
        <v>8221</v>
      </c>
      <c r="F252" s="15">
        <v>310</v>
      </c>
    </row>
    <row r="253" spans="1:6" x14ac:dyDescent="0.25">
      <c r="A253" s="15" t="s">
        <v>8219</v>
      </c>
      <c r="B253" s="15">
        <v>1062</v>
      </c>
      <c r="E253" s="15" t="s">
        <v>8221</v>
      </c>
      <c r="F253" s="15">
        <v>15</v>
      </c>
    </row>
    <row r="254" spans="1:6" x14ac:dyDescent="0.25">
      <c r="A254" s="15" t="s">
        <v>8219</v>
      </c>
      <c r="B254" s="15">
        <v>9</v>
      </c>
      <c r="E254" s="15" t="s">
        <v>8221</v>
      </c>
      <c r="F254" s="15">
        <v>215</v>
      </c>
    </row>
    <row r="255" spans="1:6" x14ac:dyDescent="0.25">
      <c r="A255" s="15" t="s">
        <v>8219</v>
      </c>
      <c r="B255" s="15">
        <v>89</v>
      </c>
      <c r="E255" s="15" t="s">
        <v>8221</v>
      </c>
      <c r="F255" s="15">
        <v>3</v>
      </c>
    </row>
    <row r="256" spans="1:6" x14ac:dyDescent="0.25">
      <c r="A256" s="15" t="s">
        <v>8219</v>
      </c>
      <c r="B256" s="15">
        <v>174</v>
      </c>
      <c r="E256" s="15" t="s">
        <v>8221</v>
      </c>
      <c r="F256" s="15">
        <v>2</v>
      </c>
    </row>
    <row r="257" spans="1:6" x14ac:dyDescent="0.25">
      <c r="A257" s="15" t="s">
        <v>8219</v>
      </c>
      <c r="B257" s="15">
        <v>14</v>
      </c>
      <c r="E257" s="15" t="s">
        <v>8221</v>
      </c>
      <c r="F257" s="15">
        <v>26</v>
      </c>
    </row>
    <row r="258" spans="1:6" x14ac:dyDescent="0.25">
      <c r="A258" s="15" t="s">
        <v>8219</v>
      </c>
      <c r="B258" s="15">
        <v>48</v>
      </c>
      <c r="E258" s="15" t="s">
        <v>8221</v>
      </c>
      <c r="F258" s="15">
        <v>24</v>
      </c>
    </row>
    <row r="259" spans="1:6" x14ac:dyDescent="0.25">
      <c r="A259" s="15" t="s">
        <v>8219</v>
      </c>
      <c r="B259" s="15">
        <v>133</v>
      </c>
      <c r="E259" s="15" t="s">
        <v>8221</v>
      </c>
      <c r="F259" s="15">
        <v>96</v>
      </c>
    </row>
    <row r="260" spans="1:6" x14ac:dyDescent="0.25">
      <c r="A260" s="15" t="s">
        <v>8219</v>
      </c>
      <c r="B260" s="15">
        <v>83</v>
      </c>
      <c r="E260" s="15" t="s">
        <v>8221</v>
      </c>
      <c r="F260" s="15">
        <v>17</v>
      </c>
    </row>
    <row r="261" spans="1:6" x14ac:dyDescent="0.25">
      <c r="A261" s="15" t="s">
        <v>8219</v>
      </c>
      <c r="B261" s="15">
        <v>149</v>
      </c>
      <c r="E261" s="15" t="s">
        <v>8221</v>
      </c>
      <c r="F261" s="15">
        <v>94</v>
      </c>
    </row>
    <row r="262" spans="1:6" x14ac:dyDescent="0.25">
      <c r="A262" s="15" t="s">
        <v>8219</v>
      </c>
      <c r="B262" s="15">
        <v>49</v>
      </c>
      <c r="E262" s="15" t="s">
        <v>8221</v>
      </c>
      <c r="F262" s="15">
        <v>129</v>
      </c>
    </row>
    <row r="263" spans="1:6" x14ac:dyDescent="0.25">
      <c r="A263" s="15" t="s">
        <v>8219</v>
      </c>
      <c r="B263" s="15">
        <v>251</v>
      </c>
      <c r="E263" s="15" t="s">
        <v>8221</v>
      </c>
      <c r="F263" s="15">
        <v>1</v>
      </c>
    </row>
    <row r="264" spans="1:6" x14ac:dyDescent="0.25">
      <c r="A264" s="15" t="s">
        <v>8219</v>
      </c>
      <c r="B264" s="15">
        <v>22</v>
      </c>
      <c r="E264" s="15" t="s">
        <v>8221</v>
      </c>
      <c r="F264" s="15">
        <v>4</v>
      </c>
    </row>
    <row r="265" spans="1:6" x14ac:dyDescent="0.25">
      <c r="A265" s="15" t="s">
        <v>8219</v>
      </c>
      <c r="B265" s="15">
        <v>48</v>
      </c>
      <c r="E265" s="15" t="s">
        <v>8221</v>
      </c>
      <c r="F265" s="15">
        <v>3</v>
      </c>
    </row>
    <row r="266" spans="1:6" x14ac:dyDescent="0.25">
      <c r="A266" s="15" t="s">
        <v>8219</v>
      </c>
      <c r="B266" s="15">
        <v>383</v>
      </c>
      <c r="E266" s="15" t="s">
        <v>8221</v>
      </c>
      <c r="F266" s="15">
        <v>135</v>
      </c>
    </row>
    <row r="267" spans="1:6" x14ac:dyDescent="0.25">
      <c r="A267" s="15" t="s">
        <v>8219</v>
      </c>
      <c r="B267" s="15">
        <v>237</v>
      </c>
      <c r="E267" s="15" t="s">
        <v>8221</v>
      </c>
      <c r="F267" s="15">
        <v>10</v>
      </c>
    </row>
    <row r="268" spans="1:6" x14ac:dyDescent="0.25">
      <c r="A268" s="15" t="s">
        <v>8219</v>
      </c>
      <c r="B268" s="15">
        <v>13</v>
      </c>
      <c r="E268" s="15" t="s">
        <v>8221</v>
      </c>
      <c r="F268" s="15">
        <v>0</v>
      </c>
    </row>
    <row r="269" spans="1:6" x14ac:dyDescent="0.25">
      <c r="A269" s="15" t="s">
        <v>8219</v>
      </c>
      <c r="B269" s="15">
        <v>562</v>
      </c>
      <c r="E269" s="15" t="s">
        <v>8221</v>
      </c>
      <c r="F269" s="15">
        <v>6</v>
      </c>
    </row>
    <row r="270" spans="1:6" x14ac:dyDescent="0.25">
      <c r="A270" s="15" t="s">
        <v>8219</v>
      </c>
      <c r="B270" s="15">
        <v>71</v>
      </c>
      <c r="E270" s="15" t="s">
        <v>8221</v>
      </c>
      <c r="F270" s="15">
        <v>36</v>
      </c>
    </row>
    <row r="271" spans="1:6" x14ac:dyDescent="0.25">
      <c r="A271" s="15" t="s">
        <v>8219</v>
      </c>
      <c r="B271" s="15">
        <v>1510</v>
      </c>
      <c r="E271" s="15" t="s">
        <v>8221</v>
      </c>
      <c r="F271" s="15">
        <v>336</v>
      </c>
    </row>
    <row r="272" spans="1:6" x14ac:dyDescent="0.25">
      <c r="A272" s="15" t="s">
        <v>8219</v>
      </c>
      <c r="B272" s="15">
        <v>14</v>
      </c>
      <c r="E272" s="15" t="s">
        <v>8221</v>
      </c>
      <c r="F272" s="15">
        <v>34</v>
      </c>
    </row>
    <row r="273" spans="1:6" x14ac:dyDescent="0.25">
      <c r="A273" s="15" t="s">
        <v>8219</v>
      </c>
      <c r="B273" s="15">
        <v>193</v>
      </c>
      <c r="E273" s="15" t="s">
        <v>8221</v>
      </c>
      <c r="F273" s="15">
        <v>10</v>
      </c>
    </row>
    <row r="274" spans="1:6" x14ac:dyDescent="0.25">
      <c r="A274" s="15" t="s">
        <v>8219</v>
      </c>
      <c r="B274" s="15">
        <v>206</v>
      </c>
      <c r="E274" s="15" t="s">
        <v>8221</v>
      </c>
      <c r="F274" s="15">
        <v>201</v>
      </c>
    </row>
    <row r="275" spans="1:6" x14ac:dyDescent="0.25">
      <c r="A275" s="15" t="s">
        <v>8219</v>
      </c>
      <c r="B275" s="15">
        <v>351</v>
      </c>
      <c r="E275" s="15" t="s">
        <v>8221</v>
      </c>
      <c r="F275" s="15">
        <v>296</v>
      </c>
    </row>
    <row r="276" spans="1:6" x14ac:dyDescent="0.25">
      <c r="A276" s="15" t="s">
        <v>8219</v>
      </c>
      <c r="B276" s="15">
        <v>50</v>
      </c>
      <c r="E276" s="15" t="s">
        <v>8221</v>
      </c>
      <c r="F276" s="15">
        <v>7</v>
      </c>
    </row>
    <row r="277" spans="1:6" x14ac:dyDescent="0.25">
      <c r="A277" s="15" t="s">
        <v>8219</v>
      </c>
      <c r="B277" s="15">
        <v>184</v>
      </c>
      <c r="E277" s="15" t="s">
        <v>8221</v>
      </c>
      <c r="F277" s="15">
        <v>7</v>
      </c>
    </row>
    <row r="278" spans="1:6" x14ac:dyDescent="0.25">
      <c r="A278" s="15" t="s">
        <v>8219</v>
      </c>
      <c r="B278" s="15">
        <v>196</v>
      </c>
      <c r="E278" s="15" t="s">
        <v>8221</v>
      </c>
      <c r="F278" s="15">
        <v>1</v>
      </c>
    </row>
    <row r="279" spans="1:6" x14ac:dyDescent="0.25">
      <c r="A279" s="15" t="s">
        <v>8219</v>
      </c>
      <c r="B279" s="15">
        <v>229</v>
      </c>
      <c r="E279" s="15" t="s">
        <v>8221</v>
      </c>
      <c r="F279" s="15">
        <v>114</v>
      </c>
    </row>
    <row r="280" spans="1:6" x14ac:dyDescent="0.25">
      <c r="A280" s="15" t="s">
        <v>8219</v>
      </c>
      <c r="B280" s="15">
        <v>67</v>
      </c>
      <c r="E280" s="15" t="s">
        <v>8221</v>
      </c>
      <c r="F280" s="15">
        <v>29</v>
      </c>
    </row>
    <row r="281" spans="1:6" x14ac:dyDescent="0.25">
      <c r="A281" s="15" t="s">
        <v>8219</v>
      </c>
      <c r="B281" s="15">
        <v>95</v>
      </c>
      <c r="E281" s="15" t="s">
        <v>8221</v>
      </c>
      <c r="F281" s="15">
        <v>890</v>
      </c>
    </row>
    <row r="282" spans="1:6" x14ac:dyDescent="0.25">
      <c r="A282" s="15" t="s">
        <v>8219</v>
      </c>
      <c r="B282" s="15">
        <v>62</v>
      </c>
      <c r="E282" s="15" t="s">
        <v>8221</v>
      </c>
      <c r="F282" s="15">
        <v>31</v>
      </c>
    </row>
    <row r="283" spans="1:6" x14ac:dyDescent="0.25">
      <c r="A283" s="15" t="s">
        <v>8219</v>
      </c>
      <c r="B283" s="15">
        <v>73</v>
      </c>
      <c r="E283" s="15" t="s">
        <v>8221</v>
      </c>
      <c r="F283" s="15">
        <v>21</v>
      </c>
    </row>
    <row r="284" spans="1:6" x14ac:dyDescent="0.25">
      <c r="A284" s="15" t="s">
        <v>8219</v>
      </c>
      <c r="B284" s="15">
        <v>43</v>
      </c>
      <c r="E284" s="15" t="s">
        <v>8221</v>
      </c>
      <c r="F284" s="15">
        <v>37</v>
      </c>
    </row>
    <row r="285" spans="1:6" x14ac:dyDescent="0.25">
      <c r="A285" s="15" t="s">
        <v>8219</v>
      </c>
      <c r="B285" s="15">
        <v>70</v>
      </c>
      <c r="E285" s="15" t="s">
        <v>8221</v>
      </c>
      <c r="F285" s="15">
        <v>7</v>
      </c>
    </row>
    <row r="286" spans="1:6" x14ac:dyDescent="0.25">
      <c r="A286" s="15" t="s">
        <v>8219</v>
      </c>
      <c r="B286" s="15">
        <v>271</v>
      </c>
      <c r="E286" s="15" t="s">
        <v>8221</v>
      </c>
      <c r="F286" s="15">
        <v>4</v>
      </c>
    </row>
    <row r="287" spans="1:6" x14ac:dyDescent="0.25">
      <c r="A287" s="15" t="s">
        <v>8219</v>
      </c>
      <c r="B287" s="15">
        <v>55</v>
      </c>
      <c r="E287" s="15" t="s">
        <v>8221</v>
      </c>
      <c r="F287" s="15">
        <v>5</v>
      </c>
    </row>
    <row r="288" spans="1:6" x14ac:dyDescent="0.25">
      <c r="A288" s="15" t="s">
        <v>8219</v>
      </c>
      <c r="B288" s="15">
        <v>35</v>
      </c>
      <c r="E288" s="15" t="s">
        <v>8221</v>
      </c>
      <c r="F288" s="15">
        <v>0</v>
      </c>
    </row>
    <row r="289" spans="1:6" x14ac:dyDescent="0.25">
      <c r="A289" s="15" t="s">
        <v>8219</v>
      </c>
      <c r="B289" s="15">
        <v>22</v>
      </c>
      <c r="E289" s="15" t="s">
        <v>8221</v>
      </c>
      <c r="F289" s="15">
        <v>456</v>
      </c>
    </row>
    <row r="290" spans="1:6" x14ac:dyDescent="0.25">
      <c r="A290" s="15" t="s">
        <v>8219</v>
      </c>
      <c r="B290" s="15">
        <v>38</v>
      </c>
      <c r="E290" s="15" t="s">
        <v>8221</v>
      </c>
      <c r="F290" s="15">
        <v>369</v>
      </c>
    </row>
    <row r="291" spans="1:6" x14ac:dyDescent="0.25">
      <c r="A291" s="15" t="s">
        <v>8219</v>
      </c>
      <c r="B291" s="15">
        <v>15</v>
      </c>
      <c r="E291" s="15" t="s">
        <v>8221</v>
      </c>
      <c r="F291" s="15">
        <v>2</v>
      </c>
    </row>
    <row r="292" spans="1:6" x14ac:dyDescent="0.25">
      <c r="A292" s="15" t="s">
        <v>8219</v>
      </c>
      <c r="B292" s="15">
        <v>7</v>
      </c>
      <c r="E292" s="15" t="s">
        <v>8221</v>
      </c>
      <c r="F292" s="15">
        <v>0</v>
      </c>
    </row>
    <row r="293" spans="1:6" x14ac:dyDescent="0.25">
      <c r="A293" s="15" t="s">
        <v>8219</v>
      </c>
      <c r="B293" s="15">
        <v>241</v>
      </c>
      <c r="E293" s="15" t="s">
        <v>8221</v>
      </c>
      <c r="F293" s="15">
        <v>338</v>
      </c>
    </row>
    <row r="294" spans="1:6" x14ac:dyDescent="0.25">
      <c r="A294" s="15" t="s">
        <v>8219</v>
      </c>
      <c r="B294" s="15">
        <v>55</v>
      </c>
      <c r="E294" s="15" t="s">
        <v>8221</v>
      </c>
      <c r="F294" s="15">
        <v>4</v>
      </c>
    </row>
    <row r="295" spans="1:6" x14ac:dyDescent="0.25">
      <c r="A295" s="15" t="s">
        <v>8219</v>
      </c>
      <c r="B295" s="15">
        <v>171</v>
      </c>
      <c r="E295" s="15" t="s">
        <v>8221</v>
      </c>
      <c r="F295" s="15">
        <v>1</v>
      </c>
    </row>
    <row r="296" spans="1:6" x14ac:dyDescent="0.25">
      <c r="A296" s="15" t="s">
        <v>8219</v>
      </c>
      <c r="B296" s="15">
        <v>208</v>
      </c>
      <c r="E296" s="15" t="s">
        <v>8221</v>
      </c>
      <c r="F296" s="15">
        <v>28</v>
      </c>
    </row>
    <row r="297" spans="1:6" x14ac:dyDescent="0.25">
      <c r="A297" s="15" t="s">
        <v>8219</v>
      </c>
      <c r="B297" s="15">
        <v>21</v>
      </c>
      <c r="E297" s="15" t="s">
        <v>8221</v>
      </c>
      <c r="F297" s="15">
        <v>12</v>
      </c>
    </row>
    <row r="298" spans="1:6" x14ac:dyDescent="0.25">
      <c r="A298" s="15" t="s">
        <v>8219</v>
      </c>
      <c r="B298" s="15">
        <v>25</v>
      </c>
      <c r="E298" s="15" t="s">
        <v>8221</v>
      </c>
      <c r="F298" s="15">
        <v>16</v>
      </c>
    </row>
    <row r="299" spans="1:6" x14ac:dyDescent="0.25">
      <c r="A299" s="15" t="s">
        <v>8219</v>
      </c>
      <c r="B299" s="15">
        <v>52</v>
      </c>
      <c r="E299" s="15" t="s">
        <v>8221</v>
      </c>
      <c r="F299" s="15">
        <v>4</v>
      </c>
    </row>
    <row r="300" spans="1:6" x14ac:dyDescent="0.25">
      <c r="A300" s="15" t="s">
        <v>8219</v>
      </c>
      <c r="B300" s="15">
        <v>104</v>
      </c>
      <c r="E300" s="15" t="s">
        <v>8221</v>
      </c>
      <c r="F300" s="15">
        <v>4</v>
      </c>
    </row>
    <row r="301" spans="1:6" x14ac:dyDescent="0.25">
      <c r="A301" s="15" t="s">
        <v>8219</v>
      </c>
      <c r="B301" s="15">
        <v>73</v>
      </c>
      <c r="E301" s="15" t="s">
        <v>8221</v>
      </c>
      <c r="F301" s="15">
        <v>10</v>
      </c>
    </row>
    <row r="302" spans="1:6" x14ac:dyDescent="0.25">
      <c r="A302" s="15" t="s">
        <v>8219</v>
      </c>
      <c r="B302" s="15">
        <v>34</v>
      </c>
      <c r="E302" s="15" t="s">
        <v>8221</v>
      </c>
      <c r="F302" s="15">
        <v>0</v>
      </c>
    </row>
    <row r="303" spans="1:6" x14ac:dyDescent="0.25">
      <c r="A303" s="15" t="s">
        <v>8219</v>
      </c>
      <c r="B303" s="15">
        <v>56</v>
      </c>
      <c r="E303" s="15" t="s">
        <v>8221</v>
      </c>
      <c r="F303" s="15">
        <v>6</v>
      </c>
    </row>
    <row r="304" spans="1:6" x14ac:dyDescent="0.25">
      <c r="A304" s="15" t="s">
        <v>8219</v>
      </c>
      <c r="B304" s="15">
        <v>31</v>
      </c>
      <c r="E304" s="15" t="s">
        <v>8221</v>
      </c>
      <c r="F304" s="15">
        <v>0</v>
      </c>
    </row>
    <row r="305" spans="1:6" x14ac:dyDescent="0.25">
      <c r="A305" s="15" t="s">
        <v>8219</v>
      </c>
      <c r="B305" s="15">
        <v>84</v>
      </c>
      <c r="E305" s="15" t="s">
        <v>8221</v>
      </c>
      <c r="F305" s="15">
        <v>1</v>
      </c>
    </row>
    <row r="306" spans="1:6" x14ac:dyDescent="0.25">
      <c r="A306" s="15" t="s">
        <v>8219</v>
      </c>
      <c r="B306" s="15">
        <v>130</v>
      </c>
      <c r="E306" s="15" t="s">
        <v>8221</v>
      </c>
      <c r="F306" s="15">
        <v>0</v>
      </c>
    </row>
    <row r="307" spans="1:6" x14ac:dyDescent="0.25">
      <c r="A307" s="15" t="s">
        <v>8219</v>
      </c>
      <c r="B307" s="15">
        <v>12</v>
      </c>
      <c r="E307" s="15" t="s">
        <v>8221</v>
      </c>
      <c r="F307" s="15">
        <v>44</v>
      </c>
    </row>
    <row r="308" spans="1:6" x14ac:dyDescent="0.25">
      <c r="A308" s="15" t="s">
        <v>8219</v>
      </c>
      <c r="B308" s="15">
        <v>23</v>
      </c>
      <c r="E308" s="15" t="s">
        <v>8221</v>
      </c>
      <c r="F308" s="15">
        <v>0</v>
      </c>
    </row>
    <row r="309" spans="1:6" x14ac:dyDescent="0.25">
      <c r="A309" s="15" t="s">
        <v>8219</v>
      </c>
      <c r="B309" s="15">
        <v>158</v>
      </c>
      <c r="E309" s="15" t="s">
        <v>8221</v>
      </c>
      <c r="F309" s="15">
        <v>3</v>
      </c>
    </row>
    <row r="310" spans="1:6" x14ac:dyDescent="0.25">
      <c r="A310" s="15" t="s">
        <v>8219</v>
      </c>
      <c r="B310" s="15">
        <v>30</v>
      </c>
      <c r="E310" s="15" t="s">
        <v>8221</v>
      </c>
      <c r="F310" s="15">
        <v>0</v>
      </c>
    </row>
    <row r="311" spans="1:6" x14ac:dyDescent="0.25">
      <c r="A311" s="15" t="s">
        <v>8219</v>
      </c>
      <c r="B311" s="15">
        <v>18</v>
      </c>
      <c r="E311" s="15" t="s">
        <v>8221</v>
      </c>
      <c r="F311" s="15">
        <v>52</v>
      </c>
    </row>
    <row r="312" spans="1:6" x14ac:dyDescent="0.25">
      <c r="A312" s="15" t="s">
        <v>8219</v>
      </c>
      <c r="B312" s="15">
        <v>29</v>
      </c>
      <c r="E312" s="15" t="s">
        <v>8221</v>
      </c>
      <c r="F312" s="15">
        <v>0</v>
      </c>
    </row>
    <row r="313" spans="1:6" x14ac:dyDescent="0.25">
      <c r="A313" s="15" t="s">
        <v>8219</v>
      </c>
      <c r="B313" s="15">
        <v>31</v>
      </c>
      <c r="E313" s="15" t="s">
        <v>8221</v>
      </c>
      <c r="F313" s="15">
        <v>1</v>
      </c>
    </row>
    <row r="314" spans="1:6" x14ac:dyDescent="0.25">
      <c r="A314" s="15" t="s">
        <v>8219</v>
      </c>
      <c r="B314" s="15">
        <v>173</v>
      </c>
      <c r="E314" s="15" t="s">
        <v>8221</v>
      </c>
      <c r="F314" s="15">
        <v>1</v>
      </c>
    </row>
    <row r="315" spans="1:6" x14ac:dyDescent="0.25">
      <c r="A315" s="15" t="s">
        <v>8219</v>
      </c>
      <c r="B315" s="15">
        <v>17</v>
      </c>
      <c r="E315" s="15" t="s">
        <v>8221</v>
      </c>
      <c r="F315" s="15">
        <v>2</v>
      </c>
    </row>
    <row r="316" spans="1:6" x14ac:dyDescent="0.25">
      <c r="A316" s="15" t="s">
        <v>8219</v>
      </c>
      <c r="B316" s="15">
        <v>48</v>
      </c>
      <c r="E316" s="15" t="s">
        <v>8221</v>
      </c>
      <c r="F316" s="15">
        <v>9</v>
      </c>
    </row>
    <row r="317" spans="1:6" x14ac:dyDescent="0.25">
      <c r="A317" s="15" t="s">
        <v>8219</v>
      </c>
      <c r="B317" s="15">
        <v>59</v>
      </c>
      <c r="E317" s="15" t="s">
        <v>8221</v>
      </c>
      <c r="F317" s="15">
        <v>5</v>
      </c>
    </row>
    <row r="318" spans="1:6" x14ac:dyDescent="0.25">
      <c r="A318" s="15" t="s">
        <v>8219</v>
      </c>
      <c r="B318" s="15">
        <v>39</v>
      </c>
      <c r="E318" s="15" t="s">
        <v>8221</v>
      </c>
      <c r="F318" s="15">
        <v>57</v>
      </c>
    </row>
    <row r="319" spans="1:6" x14ac:dyDescent="0.25">
      <c r="A319" s="15" t="s">
        <v>8219</v>
      </c>
      <c r="B319" s="15">
        <v>59</v>
      </c>
      <c r="E319" s="15" t="s">
        <v>8221</v>
      </c>
      <c r="F319" s="15">
        <v>3</v>
      </c>
    </row>
    <row r="320" spans="1:6" x14ac:dyDescent="0.25">
      <c r="A320" s="15" t="s">
        <v>8219</v>
      </c>
      <c r="B320" s="15">
        <v>60</v>
      </c>
      <c r="E320" s="15" t="s">
        <v>8221</v>
      </c>
      <c r="F320" s="15">
        <v>1</v>
      </c>
    </row>
    <row r="321" spans="1:6" x14ac:dyDescent="0.25">
      <c r="A321" s="15" t="s">
        <v>8219</v>
      </c>
      <c r="B321" s="15">
        <v>20</v>
      </c>
      <c r="E321" s="15" t="s">
        <v>8221</v>
      </c>
      <c r="F321" s="15">
        <v>6</v>
      </c>
    </row>
    <row r="322" spans="1:6" x14ac:dyDescent="0.25">
      <c r="A322" s="15" t="s">
        <v>8219</v>
      </c>
      <c r="B322" s="15">
        <v>2</v>
      </c>
      <c r="E322" s="15" t="s">
        <v>8221</v>
      </c>
      <c r="F322" s="15">
        <v>48</v>
      </c>
    </row>
    <row r="323" spans="1:6" x14ac:dyDescent="0.25">
      <c r="A323" s="15" t="s">
        <v>8219</v>
      </c>
      <c r="B323" s="15">
        <v>315</v>
      </c>
      <c r="E323" s="15" t="s">
        <v>8221</v>
      </c>
      <c r="F323" s="15">
        <v>2</v>
      </c>
    </row>
    <row r="324" spans="1:6" x14ac:dyDescent="0.25">
      <c r="A324" s="15" t="s">
        <v>8219</v>
      </c>
      <c r="B324" s="15">
        <v>2174</v>
      </c>
      <c r="E324" s="15" t="s">
        <v>8221</v>
      </c>
      <c r="F324" s="15">
        <v>4</v>
      </c>
    </row>
    <row r="325" spans="1:6" x14ac:dyDescent="0.25">
      <c r="A325" s="15" t="s">
        <v>8219</v>
      </c>
      <c r="B325" s="15">
        <v>152</v>
      </c>
      <c r="E325" s="15" t="s">
        <v>8221</v>
      </c>
      <c r="F325" s="15">
        <v>5</v>
      </c>
    </row>
    <row r="326" spans="1:6" x14ac:dyDescent="0.25">
      <c r="A326" s="15" t="s">
        <v>8219</v>
      </c>
      <c r="B326" s="15">
        <v>1021</v>
      </c>
      <c r="E326" s="15" t="s">
        <v>8221</v>
      </c>
      <c r="F326" s="15">
        <v>79</v>
      </c>
    </row>
    <row r="327" spans="1:6" x14ac:dyDescent="0.25">
      <c r="A327" s="15" t="s">
        <v>8219</v>
      </c>
      <c r="B327" s="15">
        <v>237</v>
      </c>
      <c r="E327" s="15" t="s">
        <v>8221</v>
      </c>
      <c r="F327" s="15">
        <v>2</v>
      </c>
    </row>
    <row r="328" spans="1:6" x14ac:dyDescent="0.25">
      <c r="A328" s="15" t="s">
        <v>8219</v>
      </c>
      <c r="B328" s="15">
        <v>27</v>
      </c>
      <c r="E328" s="15" t="s">
        <v>8221</v>
      </c>
      <c r="F328" s="15">
        <v>11</v>
      </c>
    </row>
    <row r="329" spans="1:6" x14ac:dyDescent="0.25">
      <c r="A329" s="15" t="s">
        <v>8219</v>
      </c>
      <c r="B329" s="15">
        <v>17</v>
      </c>
      <c r="E329" s="15" t="s">
        <v>8221</v>
      </c>
      <c r="F329" s="15">
        <v>11</v>
      </c>
    </row>
    <row r="330" spans="1:6" x14ac:dyDescent="0.25">
      <c r="A330" s="15" t="s">
        <v>8219</v>
      </c>
      <c r="B330" s="15">
        <v>27</v>
      </c>
      <c r="E330" s="15" t="s">
        <v>8221</v>
      </c>
      <c r="F330" s="15">
        <v>1</v>
      </c>
    </row>
    <row r="331" spans="1:6" x14ac:dyDescent="0.25">
      <c r="A331" s="15" t="s">
        <v>8219</v>
      </c>
      <c r="B331" s="15">
        <v>82</v>
      </c>
      <c r="E331" s="15" t="s">
        <v>8221</v>
      </c>
      <c r="F331" s="15">
        <v>3</v>
      </c>
    </row>
    <row r="332" spans="1:6" x14ac:dyDescent="0.25">
      <c r="A332" s="15" t="s">
        <v>8219</v>
      </c>
      <c r="B332" s="15">
        <v>48</v>
      </c>
      <c r="E332" s="15" t="s">
        <v>8221</v>
      </c>
      <c r="F332" s="15">
        <v>5</v>
      </c>
    </row>
    <row r="333" spans="1:6" x14ac:dyDescent="0.25">
      <c r="A333" s="15" t="s">
        <v>8219</v>
      </c>
      <c r="B333" s="15">
        <v>105</v>
      </c>
      <c r="E333" s="15" t="s">
        <v>8221</v>
      </c>
      <c r="F333" s="15">
        <v>12</v>
      </c>
    </row>
    <row r="334" spans="1:6" x14ac:dyDescent="0.25">
      <c r="A334" s="15" t="s">
        <v>8219</v>
      </c>
      <c r="B334" s="15">
        <v>28</v>
      </c>
      <c r="E334" s="15" t="s">
        <v>8221</v>
      </c>
      <c r="F334" s="15">
        <v>2</v>
      </c>
    </row>
    <row r="335" spans="1:6" x14ac:dyDescent="0.25">
      <c r="A335" s="15" t="s">
        <v>8219</v>
      </c>
      <c r="B335" s="15">
        <v>1107</v>
      </c>
      <c r="E335" s="15" t="s">
        <v>8221</v>
      </c>
      <c r="F335" s="15">
        <v>5</v>
      </c>
    </row>
    <row r="336" spans="1:6" x14ac:dyDescent="0.25">
      <c r="A336" s="15" t="s">
        <v>8219</v>
      </c>
      <c r="B336" s="15">
        <v>1013</v>
      </c>
      <c r="E336" s="15" t="s">
        <v>8221</v>
      </c>
      <c r="F336" s="15">
        <v>21</v>
      </c>
    </row>
    <row r="337" spans="1:6" x14ac:dyDescent="0.25">
      <c r="A337" s="15" t="s">
        <v>8219</v>
      </c>
      <c r="B337" s="15">
        <v>274</v>
      </c>
      <c r="E337" s="15" t="s">
        <v>8221</v>
      </c>
      <c r="F337" s="15">
        <v>0</v>
      </c>
    </row>
    <row r="338" spans="1:6" x14ac:dyDescent="0.25">
      <c r="A338" s="15" t="s">
        <v>8219</v>
      </c>
      <c r="B338" s="15">
        <v>87</v>
      </c>
      <c r="E338" s="15" t="s">
        <v>8221</v>
      </c>
      <c r="F338" s="15">
        <v>45</v>
      </c>
    </row>
    <row r="339" spans="1:6" x14ac:dyDescent="0.25">
      <c r="A339" s="15" t="s">
        <v>8219</v>
      </c>
      <c r="B339" s="15">
        <v>99</v>
      </c>
      <c r="E339" s="15" t="s">
        <v>8221</v>
      </c>
      <c r="F339" s="15">
        <v>29</v>
      </c>
    </row>
    <row r="340" spans="1:6" x14ac:dyDescent="0.25">
      <c r="A340" s="15" t="s">
        <v>8219</v>
      </c>
      <c r="B340" s="15">
        <v>276</v>
      </c>
      <c r="E340" s="15" t="s">
        <v>8221</v>
      </c>
      <c r="F340" s="15">
        <v>2</v>
      </c>
    </row>
    <row r="341" spans="1:6" x14ac:dyDescent="0.25">
      <c r="A341" s="15" t="s">
        <v>8219</v>
      </c>
      <c r="B341" s="15">
        <v>21</v>
      </c>
      <c r="E341" s="15" t="s">
        <v>8221</v>
      </c>
      <c r="F341" s="15">
        <v>30</v>
      </c>
    </row>
    <row r="342" spans="1:6" x14ac:dyDescent="0.25">
      <c r="A342" s="15" t="s">
        <v>8219</v>
      </c>
      <c r="B342" s="15">
        <v>41</v>
      </c>
      <c r="E342" s="15" t="s">
        <v>8221</v>
      </c>
      <c r="F342" s="15">
        <v>8</v>
      </c>
    </row>
    <row r="343" spans="1:6" x14ac:dyDescent="0.25">
      <c r="A343" s="15" t="s">
        <v>8219</v>
      </c>
      <c r="B343" s="15">
        <v>119</v>
      </c>
      <c r="E343" s="15" t="s">
        <v>8221</v>
      </c>
      <c r="F343" s="15">
        <v>1</v>
      </c>
    </row>
    <row r="344" spans="1:6" x14ac:dyDescent="0.25">
      <c r="A344" s="15" t="s">
        <v>8219</v>
      </c>
      <c r="B344" s="15">
        <v>153</v>
      </c>
      <c r="E344" s="15" t="s">
        <v>8221</v>
      </c>
      <c r="F344" s="15">
        <v>14</v>
      </c>
    </row>
    <row r="345" spans="1:6" x14ac:dyDescent="0.25">
      <c r="A345" s="15" t="s">
        <v>8219</v>
      </c>
      <c r="B345" s="15">
        <v>100</v>
      </c>
      <c r="E345" s="15" t="s">
        <v>8221</v>
      </c>
      <c r="F345" s="15">
        <v>24</v>
      </c>
    </row>
    <row r="346" spans="1:6" x14ac:dyDescent="0.25">
      <c r="A346" s="15" t="s">
        <v>8219</v>
      </c>
      <c r="B346" s="15">
        <v>143</v>
      </c>
      <c r="E346" s="15" t="s">
        <v>8221</v>
      </c>
      <c r="F346" s="15">
        <v>2</v>
      </c>
    </row>
    <row r="347" spans="1:6" x14ac:dyDescent="0.25">
      <c r="A347" s="15" t="s">
        <v>8219</v>
      </c>
      <c r="B347" s="15">
        <v>140</v>
      </c>
      <c r="E347" s="15" t="s">
        <v>8221</v>
      </c>
      <c r="F347" s="15">
        <v>21</v>
      </c>
    </row>
    <row r="348" spans="1:6" x14ac:dyDescent="0.25">
      <c r="A348" s="15" t="s">
        <v>8219</v>
      </c>
      <c r="B348" s="15">
        <v>35</v>
      </c>
      <c r="E348" s="15" t="s">
        <v>8221</v>
      </c>
      <c r="F348" s="15">
        <v>7</v>
      </c>
    </row>
    <row r="349" spans="1:6" x14ac:dyDescent="0.25">
      <c r="A349" s="15" t="s">
        <v>8219</v>
      </c>
      <c r="B349" s="15">
        <v>149</v>
      </c>
      <c r="E349" s="15" t="s">
        <v>8221</v>
      </c>
      <c r="F349" s="15">
        <v>0</v>
      </c>
    </row>
    <row r="350" spans="1:6" x14ac:dyDescent="0.25">
      <c r="A350" s="15" t="s">
        <v>8219</v>
      </c>
      <c r="B350" s="15">
        <v>130</v>
      </c>
      <c r="E350" s="15" t="s">
        <v>8221</v>
      </c>
      <c r="F350" s="15">
        <v>4</v>
      </c>
    </row>
    <row r="351" spans="1:6" x14ac:dyDescent="0.25">
      <c r="A351" s="15" t="s">
        <v>8219</v>
      </c>
      <c r="B351" s="15">
        <v>120</v>
      </c>
      <c r="E351" s="15" t="s">
        <v>8221</v>
      </c>
      <c r="F351" s="15">
        <v>32</v>
      </c>
    </row>
    <row r="352" spans="1:6" x14ac:dyDescent="0.25">
      <c r="A352" s="15" t="s">
        <v>8219</v>
      </c>
      <c r="B352" s="15">
        <v>265</v>
      </c>
      <c r="E352" s="15" t="s">
        <v>8221</v>
      </c>
      <c r="F352" s="15">
        <v>4</v>
      </c>
    </row>
    <row r="353" spans="1:6" x14ac:dyDescent="0.25">
      <c r="A353" s="15" t="s">
        <v>8219</v>
      </c>
      <c r="B353" s="15">
        <v>71</v>
      </c>
      <c r="E353" s="15" t="s">
        <v>8221</v>
      </c>
      <c r="F353" s="15">
        <v>9</v>
      </c>
    </row>
    <row r="354" spans="1:6" x14ac:dyDescent="0.25">
      <c r="A354" s="15" t="s">
        <v>8219</v>
      </c>
      <c r="B354" s="15">
        <v>13</v>
      </c>
      <c r="E354" s="15" t="s">
        <v>8221</v>
      </c>
      <c r="F354" s="15">
        <v>17</v>
      </c>
    </row>
    <row r="355" spans="1:6" x14ac:dyDescent="0.25">
      <c r="A355" s="15" t="s">
        <v>8219</v>
      </c>
      <c r="B355" s="15">
        <v>169</v>
      </c>
      <c r="E355" s="15" t="s">
        <v>8221</v>
      </c>
      <c r="F355" s="15">
        <v>5</v>
      </c>
    </row>
    <row r="356" spans="1:6" x14ac:dyDescent="0.25">
      <c r="A356" s="15" t="s">
        <v>8219</v>
      </c>
      <c r="B356" s="15">
        <v>57</v>
      </c>
      <c r="E356" s="15" t="s">
        <v>8221</v>
      </c>
      <c r="F356" s="15">
        <v>53</v>
      </c>
    </row>
    <row r="357" spans="1:6" x14ac:dyDescent="0.25">
      <c r="A357" s="15" t="s">
        <v>8219</v>
      </c>
      <c r="B357" s="15">
        <v>229</v>
      </c>
      <c r="E357" s="15" t="s">
        <v>8221</v>
      </c>
      <c r="F357" s="15">
        <v>7</v>
      </c>
    </row>
    <row r="358" spans="1:6" x14ac:dyDescent="0.25">
      <c r="A358" s="15" t="s">
        <v>8219</v>
      </c>
      <c r="B358" s="15">
        <v>108</v>
      </c>
      <c r="E358" s="15" t="s">
        <v>8221</v>
      </c>
      <c r="F358" s="15">
        <v>72</v>
      </c>
    </row>
    <row r="359" spans="1:6" x14ac:dyDescent="0.25">
      <c r="A359" s="15" t="s">
        <v>8219</v>
      </c>
      <c r="B359" s="15">
        <v>108</v>
      </c>
      <c r="E359" s="15" t="s">
        <v>8221</v>
      </c>
      <c r="F359" s="15">
        <v>0</v>
      </c>
    </row>
    <row r="360" spans="1:6" x14ac:dyDescent="0.25">
      <c r="A360" s="15" t="s">
        <v>8219</v>
      </c>
      <c r="B360" s="15">
        <v>41</v>
      </c>
      <c r="E360" s="15" t="s">
        <v>8221</v>
      </c>
      <c r="F360" s="15">
        <v>2</v>
      </c>
    </row>
    <row r="361" spans="1:6" x14ac:dyDescent="0.25">
      <c r="A361" s="15" t="s">
        <v>8219</v>
      </c>
      <c r="B361" s="15">
        <v>139</v>
      </c>
      <c r="E361" s="15" t="s">
        <v>8221</v>
      </c>
      <c r="F361" s="15">
        <v>8</v>
      </c>
    </row>
    <row r="362" spans="1:6" x14ac:dyDescent="0.25">
      <c r="A362" s="15" t="s">
        <v>8219</v>
      </c>
      <c r="B362" s="15">
        <v>19</v>
      </c>
      <c r="E362" s="15" t="s">
        <v>8221</v>
      </c>
      <c r="F362" s="15">
        <v>2</v>
      </c>
    </row>
    <row r="363" spans="1:6" x14ac:dyDescent="0.25">
      <c r="A363" s="15" t="s">
        <v>8219</v>
      </c>
      <c r="B363" s="15">
        <v>94</v>
      </c>
      <c r="E363" s="15" t="s">
        <v>8221</v>
      </c>
      <c r="F363" s="15">
        <v>0</v>
      </c>
    </row>
    <row r="364" spans="1:6" x14ac:dyDescent="0.25">
      <c r="A364" s="15" t="s">
        <v>8219</v>
      </c>
      <c r="B364" s="15">
        <v>23</v>
      </c>
      <c r="E364" s="15" t="s">
        <v>8221</v>
      </c>
      <c r="F364" s="15">
        <v>3</v>
      </c>
    </row>
    <row r="365" spans="1:6" x14ac:dyDescent="0.25">
      <c r="A365" s="15" t="s">
        <v>8219</v>
      </c>
      <c r="B365" s="15">
        <v>15</v>
      </c>
      <c r="E365" s="15" t="s">
        <v>8221</v>
      </c>
      <c r="F365" s="15">
        <v>4</v>
      </c>
    </row>
    <row r="366" spans="1:6" x14ac:dyDescent="0.25">
      <c r="A366" s="15" t="s">
        <v>8219</v>
      </c>
      <c r="B366" s="15">
        <v>62</v>
      </c>
      <c r="E366" s="15" t="s">
        <v>8221</v>
      </c>
      <c r="F366" s="15">
        <v>3</v>
      </c>
    </row>
    <row r="367" spans="1:6" x14ac:dyDescent="0.25">
      <c r="A367" s="15" t="s">
        <v>8219</v>
      </c>
      <c r="B367" s="15">
        <v>74</v>
      </c>
      <c r="E367" s="15" t="s">
        <v>8221</v>
      </c>
      <c r="F367" s="15">
        <v>6</v>
      </c>
    </row>
    <row r="368" spans="1:6" x14ac:dyDescent="0.25">
      <c r="A368" s="15" t="s">
        <v>8219</v>
      </c>
      <c r="B368" s="15">
        <v>97</v>
      </c>
      <c r="E368" s="15" t="s">
        <v>8221</v>
      </c>
      <c r="F368" s="15">
        <v>0</v>
      </c>
    </row>
    <row r="369" spans="1:6" x14ac:dyDescent="0.25">
      <c r="A369" s="15" t="s">
        <v>8219</v>
      </c>
      <c r="B369" s="15">
        <v>55</v>
      </c>
      <c r="E369" s="15" t="s">
        <v>8221</v>
      </c>
      <c r="F369" s="15">
        <v>0</v>
      </c>
    </row>
    <row r="370" spans="1:6" x14ac:dyDescent="0.25">
      <c r="A370" s="15" t="s">
        <v>8219</v>
      </c>
      <c r="B370" s="15">
        <v>44</v>
      </c>
      <c r="E370" s="15" t="s">
        <v>8221</v>
      </c>
      <c r="F370" s="15">
        <v>0</v>
      </c>
    </row>
    <row r="371" spans="1:6" x14ac:dyDescent="0.25">
      <c r="A371" s="15" t="s">
        <v>8219</v>
      </c>
      <c r="B371" s="15">
        <v>110</v>
      </c>
      <c r="E371" s="15" t="s">
        <v>8221</v>
      </c>
      <c r="F371" s="15">
        <v>8</v>
      </c>
    </row>
    <row r="372" spans="1:6" x14ac:dyDescent="0.25">
      <c r="A372" s="15" t="s">
        <v>8219</v>
      </c>
      <c r="B372" s="15">
        <v>59</v>
      </c>
      <c r="E372" s="15" t="s">
        <v>8221</v>
      </c>
      <c r="F372" s="15">
        <v>5</v>
      </c>
    </row>
    <row r="373" spans="1:6" x14ac:dyDescent="0.25">
      <c r="A373" s="15" t="s">
        <v>8219</v>
      </c>
      <c r="B373" s="15">
        <v>62</v>
      </c>
      <c r="E373" s="15" t="s">
        <v>8221</v>
      </c>
      <c r="F373" s="15">
        <v>0</v>
      </c>
    </row>
    <row r="374" spans="1:6" x14ac:dyDescent="0.25">
      <c r="A374" s="15" t="s">
        <v>8219</v>
      </c>
      <c r="B374" s="15">
        <v>105</v>
      </c>
      <c r="E374" s="15" t="s">
        <v>8221</v>
      </c>
      <c r="F374" s="15">
        <v>2</v>
      </c>
    </row>
    <row r="375" spans="1:6" x14ac:dyDescent="0.25">
      <c r="A375" s="15" t="s">
        <v>8219</v>
      </c>
      <c r="B375" s="15">
        <v>26</v>
      </c>
      <c r="E375" s="15" t="s">
        <v>8221</v>
      </c>
      <c r="F375" s="15">
        <v>24</v>
      </c>
    </row>
    <row r="376" spans="1:6" x14ac:dyDescent="0.25">
      <c r="A376" s="15" t="s">
        <v>8219</v>
      </c>
      <c r="B376" s="15">
        <v>49</v>
      </c>
      <c r="E376" s="15" t="s">
        <v>8221</v>
      </c>
      <c r="F376" s="15">
        <v>0</v>
      </c>
    </row>
    <row r="377" spans="1:6" x14ac:dyDescent="0.25">
      <c r="A377" s="15" t="s">
        <v>8219</v>
      </c>
      <c r="B377" s="15">
        <v>68</v>
      </c>
      <c r="E377" s="15" t="s">
        <v>8221</v>
      </c>
      <c r="F377" s="15">
        <v>9</v>
      </c>
    </row>
    <row r="378" spans="1:6" x14ac:dyDescent="0.25">
      <c r="A378" s="15" t="s">
        <v>8219</v>
      </c>
      <c r="B378" s="15">
        <v>22</v>
      </c>
      <c r="E378" s="15" t="s">
        <v>8221</v>
      </c>
      <c r="F378" s="15">
        <v>0</v>
      </c>
    </row>
    <row r="379" spans="1:6" x14ac:dyDescent="0.25">
      <c r="A379" s="15" t="s">
        <v>8219</v>
      </c>
      <c r="B379" s="15">
        <v>18</v>
      </c>
      <c r="E379" s="15" t="s">
        <v>8221</v>
      </c>
      <c r="F379" s="15">
        <v>1</v>
      </c>
    </row>
    <row r="380" spans="1:6" x14ac:dyDescent="0.25">
      <c r="A380" s="15" t="s">
        <v>8219</v>
      </c>
      <c r="B380" s="15">
        <v>19</v>
      </c>
      <c r="E380" s="15" t="s">
        <v>8221</v>
      </c>
      <c r="F380" s="15">
        <v>10</v>
      </c>
    </row>
    <row r="381" spans="1:6" x14ac:dyDescent="0.25">
      <c r="A381" s="15" t="s">
        <v>8219</v>
      </c>
      <c r="B381" s="15">
        <v>99</v>
      </c>
      <c r="E381" s="15" t="s">
        <v>8221</v>
      </c>
      <c r="F381" s="15">
        <v>1</v>
      </c>
    </row>
    <row r="382" spans="1:6" x14ac:dyDescent="0.25">
      <c r="A382" s="15" t="s">
        <v>8219</v>
      </c>
      <c r="B382" s="15">
        <v>27</v>
      </c>
      <c r="E382" s="15" t="s">
        <v>8221</v>
      </c>
      <c r="F382" s="15">
        <v>0</v>
      </c>
    </row>
    <row r="383" spans="1:6" x14ac:dyDescent="0.25">
      <c r="A383" s="15" t="s">
        <v>8219</v>
      </c>
      <c r="B383" s="15">
        <v>25</v>
      </c>
      <c r="E383" s="15" t="s">
        <v>8221</v>
      </c>
      <c r="F383" s="15">
        <v>20</v>
      </c>
    </row>
    <row r="384" spans="1:6" x14ac:dyDescent="0.25">
      <c r="A384" s="15" t="s">
        <v>8219</v>
      </c>
      <c r="B384" s="15">
        <v>14</v>
      </c>
      <c r="E384" s="15" t="s">
        <v>8221</v>
      </c>
      <c r="F384" s="15">
        <v>30</v>
      </c>
    </row>
    <row r="385" spans="1:6" x14ac:dyDescent="0.25">
      <c r="A385" s="15" t="s">
        <v>8219</v>
      </c>
      <c r="B385" s="15">
        <v>35</v>
      </c>
      <c r="E385" s="15" t="s">
        <v>8221</v>
      </c>
      <c r="F385" s="15">
        <v>6</v>
      </c>
    </row>
    <row r="386" spans="1:6" x14ac:dyDescent="0.25">
      <c r="A386" s="15" t="s">
        <v>8219</v>
      </c>
      <c r="B386" s="15">
        <v>10</v>
      </c>
      <c r="E386" s="15" t="s">
        <v>8221</v>
      </c>
      <c r="F386" s="15">
        <v>15</v>
      </c>
    </row>
    <row r="387" spans="1:6" x14ac:dyDescent="0.25">
      <c r="A387" s="15" t="s">
        <v>8219</v>
      </c>
      <c r="B387" s="15">
        <v>29</v>
      </c>
      <c r="E387" s="15" t="s">
        <v>8221</v>
      </c>
      <c r="F387" s="15">
        <v>5</v>
      </c>
    </row>
    <row r="388" spans="1:6" x14ac:dyDescent="0.25">
      <c r="A388" s="15" t="s">
        <v>8219</v>
      </c>
      <c r="B388" s="15">
        <v>44</v>
      </c>
      <c r="E388" s="15" t="s">
        <v>8221</v>
      </c>
      <c r="F388" s="15">
        <v>0</v>
      </c>
    </row>
    <row r="389" spans="1:6" x14ac:dyDescent="0.25">
      <c r="A389" s="15" t="s">
        <v>8219</v>
      </c>
      <c r="B389" s="15">
        <v>17</v>
      </c>
      <c r="E389" s="15" t="s">
        <v>8221</v>
      </c>
      <c r="F389" s="15">
        <v>0</v>
      </c>
    </row>
    <row r="390" spans="1:6" x14ac:dyDescent="0.25">
      <c r="A390" s="15" t="s">
        <v>8219</v>
      </c>
      <c r="B390" s="15">
        <v>34</v>
      </c>
      <c r="E390" s="15" t="s">
        <v>8221</v>
      </c>
      <c r="F390" s="15">
        <v>28</v>
      </c>
    </row>
    <row r="391" spans="1:6" x14ac:dyDescent="0.25">
      <c r="A391" s="15" t="s">
        <v>8219</v>
      </c>
      <c r="B391" s="15">
        <v>14</v>
      </c>
      <c r="E391" s="15" t="s">
        <v>8221</v>
      </c>
      <c r="F391" s="15">
        <v>0</v>
      </c>
    </row>
    <row r="392" spans="1:6" x14ac:dyDescent="0.25">
      <c r="A392" s="15" t="s">
        <v>8219</v>
      </c>
      <c r="B392" s="15">
        <v>156</v>
      </c>
      <c r="E392" s="15" t="s">
        <v>8221</v>
      </c>
      <c r="F392" s="15">
        <v>5</v>
      </c>
    </row>
    <row r="393" spans="1:6" x14ac:dyDescent="0.25">
      <c r="A393" s="15" t="s">
        <v>8219</v>
      </c>
      <c r="B393" s="15">
        <v>128</v>
      </c>
      <c r="E393" s="15" t="s">
        <v>8221</v>
      </c>
      <c r="F393" s="15">
        <v>7</v>
      </c>
    </row>
    <row r="394" spans="1:6" x14ac:dyDescent="0.25">
      <c r="A394" s="15" t="s">
        <v>8219</v>
      </c>
      <c r="B394" s="15">
        <v>60</v>
      </c>
      <c r="E394" s="15" t="s">
        <v>8221</v>
      </c>
      <c r="F394" s="15">
        <v>30</v>
      </c>
    </row>
    <row r="395" spans="1:6" x14ac:dyDescent="0.25">
      <c r="A395" s="15" t="s">
        <v>8219</v>
      </c>
      <c r="B395" s="15">
        <v>32</v>
      </c>
      <c r="E395" s="15" t="s">
        <v>8221</v>
      </c>
      <c r="F395" s="15">
        <v>2</v>
      </c>
    </row>
    <row r="396" spans="1:6" x14ac:dyDescent="0.25">
      <c r="A396" s="15" t="s">
        <v>8219</v>
      </c>
      <c r="B396" s="15">
        <v>53</v>
      </c>
      <c r="E396" s="15" t="s">
        <v>8221</v>
      </c>
      <c r="F396" s="15">
        <v>30</v>
      </c>
    </row>
    <row r="397" spans="1:6" x14ac:dyDescent="0.25">
      <c r="A397" s="15" t="s">
        <v>8219</v>
      </c>
      <c r="B397" s="15">
        <v>184</v>
      </c>
      <c r="E397" s="15" t="s">
        <v>8221</v>
      </c>
      <c r="F397" s="15">
        <v>2</v>
      </c>
    </row>
    <row r="398" spans="1:6" x14ac:dyDescent="0.25">
      <c r="A398" s="15" t="s">
        <v>8219</v>
      </c>
      <c r="B398" s="15">
        <v>90</v>
      </c>
      <c r="E398" s="15" t="s">
        <v>8221</v>
      </c>
      <c r="F398" s="15">
        <v>0</v>
      </c>
    </row>
    <row r="399" spans="1:6" x14ac:dyDescent="0.25">
      <c r="A399" s="15" t="s">
        <v>8219</v>
      </c>
      <c r="B399" s="15">
        <v>71</v>
      </c>
      <c r="E399" s="15" t="s">
        <v>8221</v>
      </c>
      <c r="F399" s="15">
        <v>2</v>
      </c>
    </row>
    <row r="400" spans="1:6" x14ac:dyDescent="0.25">
      <c r="A400" s="15" t="s">
        <v>8219</v>
      </c>
      <c r="B400" s="15">
        <v>87</v>
      </c>
      <c r="E400" s="15" t="s">
        <v>8221</v>
      </c>
      <c r="F400" s="15">
        <v>1</v>
      </c>
    </row>
    <row r="401" spans="1:6" x14ac:dyDescent="0.25">
      <c r="A401" s="15" t="s">
        <v>8219</v>
      </c>
      <c r="B401" s="15">
        <v>28</v>
      </c>
      <c r="E401" s="15" t="s">
        <v>8221</v>
      </c>
      <c r="F401" s="15">
        <v>2</v>
      </c>
    </row>
    <row r="402" spans="1:6" x14ac:dyDescent="0.25">
      <c r="A402" s="15" t="s">
        <v>8219</v>
      </c>
      <c r="B402" s="15">
        <v>56</v>
      </c>
      <c r="E402" s="15" t="s">
        <v>8221</v>
      </c>
      <c r="F402" s="15">
        <v>14</v>
      </c>
    </row>
    <row r="403" spans="1:6" x14ac:dyDescent="0.25">
      <c r="A403" s="15" t="s">
        <v>8219</v>
      </c>
      <c r="B403" s="15">
        <v>51</v>
      </c>
      <c r="E403" s="15" t="s">
        <v>8221</v>
      </c>
      <c r="F403" s="15">
        <v>31</v>
      </c>
    </row>
    <row r="404" spans="1:6" x14ac:dyDescent="0.25">
      <c r="A404" s="15" t="s">
        <v>8219</v>
      </c>
      <c r="B404" s="15">
        <v>75</v>
      </c>
      <c r="E404" s="15" t="s">
        <v>8221</v>
      </c>
      <c r="F404" s="15">
        <v>16</v>
      </c>
    </row>
    <row r="405" spans="1:6" x14ac:dyDescent="0.25">
      <c r="A405" s="15" t="s">
        <v>8219</v>
      </c>
      <c r="B405" s="15">
        <v>38</v>
      </c>
      <c r="E405" s="15" t="s">
        <v>8221</v>
      </c>
      <c r="F405" s="15">
        <v>12</v>
      </c>
    </row>
    <row r="406" spans="1:6" x14ac:dyDescent="0.25">
      <c r="A406" s="15" t="s">
        <v>8219</v>
      </c>
      <c r="B406" s="15">
        <v>18</v>
      </c>
      <c r="E406" s="15" t="s">
        <v>8221</v>
      </c>
      <c r="F406" s="15">
        <v>96</v>
      </c>
    </row>
    <row r="407" spans="1:6" x14ac:dyDescent="0.25">
      <c r="A407" s="15" t="s">
        <v>8219</v>
      </c>
      <c r="B407" s="15">
        <v>54</v>
      </c>
      <c r="E407" s="15" t="s">
        <v>8221</v>
      </c>
      <c r="F407" s="15">
        <v>16</v>
      </c>
    </row>
    <row r="408" spans="1:6" x14ac:dyDescent="0.25">
      <c r="A408" s="15" t="s">
        <v>8219</v>
      </c>
      <c r="B408" s="15">
        <v>71</v>
      </c>
      <c r="E408" s="15" t="s">
        <v>8221</v>
      </c>
      <c r="F408" s="15">
        <v>5</v>
      </c>
    </row>
    <row r="409" spans="1:6" x14ac:dyDescent="0.25">
      <c r="A409" s="15" t="s">
        <v>8219</v>
      </c>
      <c r="B409" s="15">
        <v>57</v>
      </c>
      <c r="E409" s="15" t="s">
        <v>8221</v>
      </c>
      <c r="F409" s="15">
        <v>0</v>
      </c>
    </row>
    <row r="410" spans="1:6" x14ac:dyDescent="0.25">
      <c r="A410" s="15" t="s">
        <v>8219</v>
      </c>
      <c r="B410" s="15">
        <v>43</v>
      </c>
      <c r="E410" s="15" t="s">
        <v>8221</v>
      </c>
      <c r="F410" s="15">
        <v>8</v>
      </c>
    </row>
    <row r="411" spans="1:6" x14ac:dyDescent="0.25">
      <c r="A411" s="15" t="s">
        <v>8219</v>
      </c>
      <c r="B411" s="15">
        <v>52</v>
      </c>
      <c r="E411" s="15" t="s">
        <v>8221</v>
      </c>
      <c r="F411" s="15">
        <v>7</v>
      </c>
    </row>
    <row r="412" spans="1:6" x14ac:dyDescent="0.25">
      <c r="A412" s="15" t="s">
        <v>8219</v>
      </c>
      <c r="B412" s="15">
        <v>27</v>
      </c>
      <c r="E412" s="15" t="s">
        <v>8221</v>
      </c>
      <c r="F412" s="15">
        <v>24</v>
      </c>
    </row>
    <row r="413" spans="1:6" x14ac:dyDescent="0.25">
      <c r="A413" s="15" t="s">
        <v>8219</v>
      </c>
      <c r="B413" s="15">
        <v>12</v>
      </c>
      <c r="E413" s="15" t="s">
        <v>8221</v>
      </c>
      <c r="F413" s="15">
        <v>121</v>
      </c>
    </row>
    <row r="414" spans="1:6" x14ac:dyDescent="0.25">
      <c r="A414" s="15" t="s">
        <v>8219</v>
      </c>
      <c r="B414" s="15">
        <v>33</v>
      </c>
      <c r="E414" s="15" t="s">
        <v>8221</v>
      </c>
      <c r="F414" s="15">
        <v>196</v>
      </c>
    </row>
    <row r="415" spans="1:6" x14ac:dyDescent="0.25">
      <c r="A415" s="15" t="s">
        <v>8219</v>
      </c>
      <c r="B415" s="15">
        <v>96</v>
      </c>
      <c r="E415" s="15" t="s">
        <v>8221</v>
      </c>
      <c r="F415" s="15">
        <v>5</v>
      </c>
    </row>
    <row r="416" spans="1:6" x14ac:dyDescent="0.25">
      <c r="A416" s="15" t="s">
        <v>8219</v>
      </c>
      <c r="B416" s="15">
        <v>28</v>
      </c>
      <c r="E416" s="15" t="s">
        <v>8221</v>
      </c>
      <c r="F416" s="15">
        <v>73</v>
      </c>
    </row>
    <row r="417" spans="1:6" x14ac:dyDescent="0.25">
      <c r="A417" s="15" t="s">
        <v>8219</v>
      </c>
      <c r="B417" s="15">
        <v>43</v>
      </c>
      <c r="E417" s="15" t="s">
        <v>8221</v>
      </c>
      <c r="F417" s="15">
        <v>93</v>
      </c>
    </row>
    <row r="418" spans="1:6" x14ac:dyDescent="0.25">
      <c r="A418" s="15" t="s">
        <v>8219</v>
      </c>
      <c r="B418" s="15">
        <v>205</v>
      </c>
      <c r="E418" s="15" t="s">
        <v>8221</v>
      </c>
      <c r="F418" s="15">
        <v>17</v>
      </c>
    </row>
    <row r="419" spans="1:6" x14ac:dyDescent="0.25">
      <c r="A419" s="15" t="s">
        <v>8219</v>
      </c>
      <c r="B419" s="15">
        <v>23</v>
      </c>
      <c r="E419" s="15" t="s">
        <v>8221</v>
      </c>
      <c r="F419" s="15">
        <v>7</v>
      </c>
    </row>
    <row r="420" spans="1:6" x14ac:dyDescent="0.25">
      <c r="A420" s="15" t="s">
        <v>8219</v>
      </c>
      <c r="B420" s="15">
        <v>19</v>
      </c>
      <c r="E420" s="15" t="s">
        <v>8221</v>
      </c>
      <c r="F420" s="15">
        <v>17</v>
      </c>
    </row>
    <row r="421" spans="1:6" x14ac:dyDescent="0.25">
      <c r="A421" s="15" t="s">
        <v>8219</v>
      </c>
      <c r="B421" s="15">
        <v>14</v>
      </c>
      <c r="E421" s="15" t="s">
        <v>8221</v>
      </c>
      <c r="F421" s="15">
        <v>171</v>
      </c>
    </row>
    <row r="422" spans="1:6" x14ac:dyDescent="0.25">
      <c r="A422" s="15" t="s">
        <v>8219</v>
      </c>
      <c r="B422" s="15">
        <v>38</v>
      </c>
      <c r="E422" s="15" t="s">
        <v>8221</v>
      </c>
      <c r="F422" s="15">
        <v>188</v>
      </c>
    </row>
    <row r="423" spans="1:6" x14ac:dyDescent="0.25">
      <c r="A423" s="15" t="s">
        <v>8219</v>
      </c>
      <c r="B423" s="15">
        <v>78</v>
      </c>
      <c r="E423" s="15" t="s">
        <v>8221</v>
      </c>
      <c r="F423" s="15">
        <v>110</v>
      </c>
    </row>
    <row r="424" spans="1:6" x14ac:dyDescent="0.25">
      <c r="A424" s="15" t="s">
        <v>8219</v>
      </c>
      <c r="B424" s="15">
        <v>69</v>
      </c>
      <c r="E424" s="15" t="s">
        <v>8221</v>
      </c>
      <c r="F424" s="15">
        <v>37</v>
      </c>
    </row>
    <row r="425" spans="1:6" x14ac:dyDescent="0.25">
      <c r="A425" s="15" t="s">
        <v>8219</v>
      </c>
      <c r="B425" s="15">
        <v>33</v>
      </c>
      <c r="E425" s="15" t="s">
        <v>8221</v>
      </c>
      <c r="F425" s="15">
        <v>9</v>
      </c>
    </row>
    <row r="426" spans="1:6" x14ac:dyDescent="0.25">
      <c r="A426" s="15" t="s">
        <v>8219</v>
      </c>
      <c r="B426" s="15">
        <v>54</v>
      </c>
      <c r="E426" s="15" t="s">
        <v>8221</v>
      </c>
      <c r="F426" s="15">
        <v>29</v>
      </c>
    </row>
    <row r="427" spans="1:6" x14ac:dyDescent="0.25">
      <c r="A427" s="15" t="s">
        <v>8219</v>
      </c>
      <c r="B427" s="15">
        <v>99</v>
      </c>
      <c r="E427" s="15" t="s">
        <v>8221</v>
      </c>
      <c r="F427" s="15">
        <v>6</v>
      </c>
    </row>
    <row r="428" spans="1:6" x14ac:dyDescent="0.25">
      <c r="A428" s="15" t="s">
        <v>8219</v>
      </c>
      <c r="B428" s="15">
        <v>49</v>
      </c>
      <c r="E428" s="15" t="s">
        <v>8221</v>
      </c>
      <c r="F428" s="15">
        <v>30</v>
      </c>
    </row>
    <row r="429" spans="1:6" x14ac:dyDescent="0.25">
      <c r="A429" s="15" t="s">
        <v>8219</v>
      </c>
      <c r="B429" s="15">
        <v>11</v>
      </c>
      <c r="E429" s="15" t="s">
        <v>8221</v>
      </c>
      <c r="F429" s="15">
        <v>81</v>
      </c>
    </row>
    <row r="430" spans="1:6" x14ac:dyDescent="0.25">
      <c r="A430" s="15" t="s">
        <v>8219</v>
      </c>
      <c r="B430" s="15">
        <v>38</v>
      </c>
      <c r="E430" s="15" t="s">
        <v>8221</v>
      </c>
      <c r="F430" s="15">
        <v>4</v>
      </c>
    </row>
    <row r="431" spans="1:6" x14ac:dyDescent="0.25">
      <c r="A431" s="15" t="s">
        <v>8219</v>
      </c>
      <c r="B431" s="15">
        <v>16</v>
      </c>
      <c r="E431" s="15" t="s">
        <v>8221</v>
      </c>
      <c r="F431" s="15">
        <v>11</v>
      </c>
    </row>
    <row r="432" spans="1:6" x14ac:dyDescent="0.25">
      <c r="A432" s="15" t="s">
        <v>8219</v>
      </c>
      <c r="B432" s="15">
        <v>32</v>
      </c>
      <c r="E432" s="15" t="s">
        <v>8221</v>
      </c>
      <c r="F432" s="15">
        <v>14</v>
      </c>
    </row>
    <row r="433" spans="1:6" x14ac:dyDescent="0.25">
      <c r="A433" s="15" t="s">
        <v>8219</v>
      </c>
      <c r="B433" s="15">
        <v>20</v>
      </c>
      <c r="E433" s="15" t="s">
        <v>8221</v>
      </c>
      <c r="F433" s="15">
        <v>5</v>
      </c>
    </row>
    <row r="434" spans="1:6" x14ac:dyDescent="0.25">
      <c r="A434" s="15" t="s">
        <v>8219</v>
      </c>
      <c r="B434" s="15">
        <v>154</v>
      </c>
      <c r="E434" s="15" t="s">
        <v>8221</v>
      </c>
      <c r="F434" s="15">
        <v>45</v>
      </c>
    </row>
    <row r="435" spans="1:6" x14ac:dyDescent="0.25">
      <c r="A435" s="15" t="s">
        <v>8219</v>
      </c>
      <c r="B435" s="15">
        <v>41</v>
      </c>
      <c r="E435" s="15" t="s">
        <v>8221</v>
      </c>
      <c r="F435" s="15">
        <v>8</v>
      </c>
    </row>
    <row r="436" spans="1:6" x14ac:dyDescent="0.25">
      <c r="A436" s="15" t="s">
        <v>8219</v>
      </c>
      <c r="B436" s="15">
        <v>75</v>
      </c>
      <c r="E436" s="15" t="s">
        <v>8221</v>
      </c>
      <c r="F436" s="15">
        <v>3</v>
      </c>
    </row>
    <row r="437" spans="1:6" x14ac:dyDescent="0.25">
      <c r="A437" s="15" t="s">
        <v>8219</v>
      </c>
      <c r="B437" s="15">
        <v>40</v>
      </c>
      <c r="E437" s="15" t="s">
        <v>8221</v>
      </c>
      <c r="F437" s="15">
        <v>24</v>
      </c>
    </row>
    <row r="438" spans="1:6" x14ac:dyDescent="0.25">
      <c r="A438" s="15" t="s">
        <v>8219</v>
      </c>
      <c r="B438" s="15">
        <v>46</v>
      </c>
      <c r="E438" s="15" t="s">
        <v>8221</v>
      </c>
      <c r="F438" s="15">
        <v>18</v>
      </c>
    </row>
    <row r="439" spans="1:6" x14ac:dyDescent="0.25">
      <c r="A439" s="15" t="s">
        <v>8219</v>
      </c>
      <c r="B439" s="15">
        <v>62</v>
      </c>
      <c r="E439" s="15" t="s">
        <v>8221</v>
      </c>
      <c r="F439" s="15">
        <v>12</v>
      </c>
    </row>
    <row r="440" spans="1:6" x14ac:dyDescent="0.25">
      <c r="A440" s="15" t="s">
        <v>8219</v>
      </c>
      <c r="B440" s="15">
        <v>61</v>
      </c>
      <c r="E440" s="15" t="s">
        <v>8221</v>
      </c>
      <c r="F440" s="15">
        <v>123</v>
      </c>
    </row>
    <row r="441" spans="1:6" x14ac:dyDescent="0.25">
      <c r="A441" s="15" t="s">
        <v>8219</v>
      </c>
      <c r="B441" s="15">
        <v>96</v>
      </c>
      <c r="E441" s="15" t="s">
        <v>8221</v>
      </c>
      <c r="F441" s="15">
        <v>96</v>
      </c>
    </row>
    <row r="442" spans="1:6" x14ac:dyDescent="0.25">
      <c r="A442" s="15" t="s">
        <v>8219</v>
      </c>
      <c r="B442" s="15">
        <v>190</v>
      </c>
      <c r="E442" s="15" t="s">
        <v>8221</v>
      </c>
      <c r="F442" s="15">
        <v>31</v>
      </c>
    </row>
    <row r="443" spans="1:6" x14ac:dyDescent="0.25">
      <c r="A443" s="15" t="s">
        <v>8219</v>
      </c>
      <c r="B443" s="15">
        <v>94</v>
      </c>
      <c r="E443" s="15" t="s">
        <v>8221</v>
      </c>
      <c r="F443" s="15">
        <v>4</v>
      </c>
    </row>
    <row r="444" spans="1:6" x14ac:dyDescent="0.25">
      <c r="A444" s="15" t="s">
        <v>8219</v>
      </c>
      <c r="B444" s="15">
        <v>39</v>
      </c>
      <c r="E444" s="15" t="s">
        <v>8221</v>
      </c>
      <c r="F444" s="15">
        <v>3</v>
      </c>
    </row>
    <row r="445" spans="1:6" x14ac:dyDescent="0.25">
      <c r="A445" s="15" t="s">
        <v>8219</v>
      </c>
      <c r="B445" s="15">
        <v>127</v>
      </c>
      <c r="E445" s="15" t="s">
        <v>8221</v>
      </c>
      <c r="F445" s="15">
        <v>179</v>
      </c>
    </row>
    <row r="446" spans="1:6" x14ac:dyDescent="0.25">
      <c r="A446" s="15" t="s">
        <v>8219</v>
      </c>
      <c r="B446" s="15">
        <v>159</v>
      </c>
      <c r="E446" s="15" t="s">
        <v>8221</v>
      </c>
      <c r="F446" s="15">
        <v>3</v>
      </c>
    </row>
    <row r="447" spans="1:6" x14ac:dyDescent="0.25">
      <c r="A447" s="15" t="s">
        <v>8219</v>
      </c>
      <c r="B447" s="15">
        <v>177</v>
      </c>
      <c r="E447" s="15" t="s">
        <v>8221</v>
      </c>
      <c r="F447" s="15">
        <v>23</v>
      </c>
    </row>
    <row r="448" spans="1:6" x14ac:dyDescent="0.25">
      <c r="A448" s="15" t="s">
        <v>8219</v>
      </c>
      <c r="B448" s="15">
        <v>47</v>
      </c>
      <c r="E448" s="15" t="s">
        <v>8221</v>
      </c>
      <c r="F448" s="15">
        <v>23</v>
      </c>
    </row>
    <row r="449" spans="1:6" x14ac:dyDescent="0.25">
      <c r="A449" s="15" t="s">
        <v>8219</v>
      </c>
      <c r="B449" s="15">
        <v>1</v>
      </c>
      <c r="E449" s="15" t="s">
        <v>8221</v>
      </c>
      <c r="F449" s="15">
        <v>41</v>
      </c>
    </row>
    <row r="450" spans="1:6" x14ac:dyDescent="0.25">
      <c r="A450" s="15" t="s">
        <v>8219</v>
      </c>
      <c r="B450" s="15">
        <v>16</v>
      </c>
      <c r="E450" s="15" t="s">
        <v>8221</v>
      </c>
      <c r="F450" s="15">
        <v>0</v>
      </c>
    </row>
    <row r="451" spans="1:6" x14ac:dyDescent="0.25">
      <c r="A451" s="15" t="s">
        <v>8219</v>
      </c>
      <c r="B451" s="15">
        <v>115</v>
      </c>
      <c r="E451" s="15" t="s">
        <v>8221</v>
      </c>
      <c r="F451" s="15">
        <v>32</v>
      </c>
    </row>
    <row r="452" spans="1:6" x14ac:dyDescent="0.25">
      <c r="A452" s="15" t="s">
        <v>8219</v>
      </c>
      <c r="B452" s="15">
        <v>133</v>
      </c>
      <c r="E452" s="15" t="s">
        <v>8221</v>
      </c>
      <c r="F452" s="15">
        <v>2</v>
      </c>
    </row>
    <row r="453" spans="1:6" x14ac:dyDescent="0.25">
      <c r="A453" s="15" t="s">
        <v>8219</v>
      </c>
      <c r="B453" s="15">
        <v>70</v>
      </c>
      <c r="E453" s="15" t="s">
        <v>8221</v>
      </c>
      <c r="F453" s="15">
        <v>7</v>
      </c>
    </row>
    <row r="454" spans="1:6" x14ac:dyDescent="0.25">
      <c r="A454" s="15" t="s">
        <v>8219</v>
      </c>
      <c r="B454" s="15">
        <v>62</v>
      </c>
      <c r="E454" s="15" t="s">
        <v>8221</v>
      </c>
      <c r="F454" s="15">
        <v>4</v>
      </c>
    </row>
    <row r="455" spans="1:6" x14ac:dyDescent="0.25">
      <c r="A455" s="15" t="s">
        <v>8219</v>
      </c>
      <c r="B455" s="15">
        <v>10</v>
      </c>
      <c r="E455" s="15" t="s">
        <v>8221</v>
      </c>
      <c r="F455" s="15">
        <v>196</v>
      </c>
    </row>
    <row r="456" spans="1:6" x14ac:dyDescent="0.25">
      <c r="A456" s="15" t="s">
        <v>8219</v>
      </c>
      <c r="B456" s="15">
        <v>499</v>
      </c>
      <c r="E456" s="15" t="s">
        <v>8221</v>
      </c>
      <c r="F456" s="15">
        <v>11</v>
      </c>
    </row>
    <row r="457" spans="1:6" x14ac:dyDescent="0.25">
      <c r="A457" s="15" t="s">
        <v>8219</v>
      </c>
      <c r="B457" s="15">
        <v>47</v>
      </c>
      <c r="E457" s="15" t="s">
        <v>8221</v>
      </c>
      <c r="F457" s="15">
        <v>9</v>
      </c>
    </row>
    <row r="458" spans="1:6" x14ac:dyDescent="0.25">
      <c r="A458" s="15" t="s">
        <v>8219</v>
      </c>
      <c r="B458" s="15">
        <v>28</v>
      </c>
      <c r="E458" s="15" t="s">
        <v>8221</v>
      </c>
      <c r="F458" s="15">
        <v>5</v>
      </c>
    </row>
    <row r="459" spans="1:6" x14ac:dyDescent="0.25">
      <c r="A459" s="15" t="s">
        <v>8219</v>
      </c>
      <c r="B459" s="15">
        <v>24</v>
      </c>
      <c r="E459" s="15" t="s">
        <v>8221</v>
      </c>
      <c r="F459" s="15">
        <v>8</v>
      </c>
    </row>
    <row r="460" spans="1:6" x14ac:dyDescent="0.25">
      <c r="A460" s="15" t="s">
        <v>8219</v>
      </c>
      <c r="B460" s="15">
        <v>76</v>
      </c>
      <c r="E460" s="15" t="s">
        <v>8221</v>
      </c>
      <c r="F460" s="15">
        <v>229</v>
      </c>
    </row>
    <row r="461" spans="1:6" x14ac:dyDescent="0.25">
      <c r="A461" s="15" t="s">
        <v>8219</v>
      </c>
      <c r="B461" s="15">
        <v>98</v>
      </c>
      <c r="E461" s="15" t="s">
        <v>8221</v>
      </c>
      <c r="F461" s="15">
        <v>40</v>
      </c>
    </row>
    <row r="462" spans="1:6" x14ac:dyDescent="0.25">
      <c r="A462" s="15" t="s">
        <v>8219</v>
      </c>
      <c r="B462" s="15">
        <v>30</v>
      </c>
      <c r="E462" s="15" t="s">
        <v>8221</v>
      </c>
      <c r="F462" s="15">
        <v>123</v>
      </c>
    </row>
    <row r="463" spans="1:6" x14ac:dyDescent="0.25">
      <c r="A463" s="15" t="s">
        <v>8219</v>
      </c>
      <c r="B463" s="15">
        <v>478</v>
      </c>
      <c r="E463" s="15" t="s">
        <v>8221</v>
      </c>
      <c r="F463" s="15">
        <v>5</v>
      </c>
    </row>
    <row r="464" spans="1:6" x14ac:dyDescent="0.25">
      <c r="A464" s="15" t="s">
        <v>8219</v>
      </c>
      <c r="B464" s="15">
        <v>74</v>
      </c>
      <c r="E464" s="15" t="s">
        <v>8221</v>
      </c>
      <c r="F464" s="15">
        <v>148</v>
      </c>
    </row>
    <row r="465" spans="1:6" x14ac:dyDescent="0.25">
      <c r="A465" s="15" t="s">
        <v>8219</v>
      </c>
      <c r="B465" s="15">
        <v>131</v>
      </c>
      <c r="E465" s="15" t="s">
        <v>8221</v>
      </c>
      <c r="F465" s="15">
        <v>10</v>
      </c>
    </row>
    <row r="466" spans="1:6" x14ac:dyDescent="0.25">
      <c r="A466" s="15" t="s">
        <v>8219</v>
      </c>
      <c r="B466" s="15">
        <v>61</v>
      </c>
      <c r="E466" s="15" t="s">
        <v>8221</v>
      </c>
      <c r="F466" s="15">
        <v>4</v>
      </c>
    </row>
    <row r="467" spans="1:6" x14ac:dyDescent="0.25">
      <c r="A467" s="15" t="s">
        <v>8219</v>
      </c>
      <c r="B467" s="15">
        <v>1071</v>
      </c>
      <c r="E467" s="15" t="s">
        <v>8221</v>
      </c>
      <c r="F467" s="15">
        <v>21</v>
      </c>
    </row>
    <row r="468" spans="1:6" x14ac:dyDescent="0.25">
      <c r="A468" s="15" t="s">
        <v>8219</v>
      </c>
      <c r="B468" s="15">
        <v>122</v>
      </c>
      <c r="E468" s="15" t="s">
        <v>8221</v>
      </c>
      <c r="F468" s="15">
        <v>2</v>
      </c>
    </row>
    <row r="469" spans="1:6" x14ac:dyDescent="0.25">
      <c r="A469" s="15" t="s">
        <v>8219</v>
      </c>
      <c r="B469" s="15">
        <v>111</v>
      </c>
      <c r="E469" s="15" t="s">
        <v>8221</v>
      </c>
      <c r="F469" s="15">
        <v>0</v>
      </c>
    </row>
    <row r="470" spans="1:6" x14ac:dyDescent="0.25">
      <c r="A470" s="15" t="s">
        <v>8219</v>
      </c>
      <c r="B470" s="15">
        <v>255</v>
      </c>
      <c r="E470" s="15" t="s">
        <v>8221</v>
      </c>
      <c r="F470" s="15">
        <v>4</v>
      </c>
    </row>
    <row r="471" spans="1:6" x14ac:dyDescent="0.25">
      <c r="A471" s="15" t="s">
        <v>8219</v>
      </c>
      <c r="B471" s="15">
        <v>141</v>
      </c>
      <c r="E471" s="15" t="s">
        <v>8221</v>
      </c>
      <c r="F471" s="15">
        <v>1</v>
      </c>
    </row>
    <row r="472" spans="1:6" x14ac:dyDescent="0.25">
      <c r="A472" s="15" t="s">
        <v>8219</v>
      </c>
      <c r="B472" s="15">
        <v>159</v>
      </c>
      <c r="E472" s="15" t="s">
        <v>8221</v>
      </c>
      <c r="F472" s="15">
        <v>30</v>
      </c>
    </row>
    <row r="473" spans="1:6" x14ac:dyDescent="0.25">
      <c r="A473" s="15" t="s">
        <v>8219</v>
      </c>
      <c r="B473" s="15">
        <v>99</v>
      </c>
      <c r="E473" s="15" t="s">
        <v>8221</v>
      </c>
      <c r="F473" s="15">
        <v>3</v>
      </c>
    </row>
    <row r="474" spans="1:6" x14ac:dyDescent="0.25">
      <c r="A474" s="15" t="s">
        <v>8219</v>
      </c>
      <c r="B474" s="15">
        <v>96</v>
      </c>
      <c r="E474" s="15" t="s">
        <v>8221</v>
      </c>
      <c r="F474" s="15">
        <v>975</v>
      </c>
    </row>
    <row r="475" spans="1:6" x14ac:dyDescent="0.25">
      <c r="A475" s="15" t="s">
        <v>8219</v>
      </c>
      <c r="B475" s="15">
        <v>27</v>
      </c>
      <c r="E475" s="15" t="s">
        <v>8221</v>
      </c>
      <c r="F475" s="15">
        <v>167</v>
      </c>
    </row>
    <row r="476" spans="1:6" x14ac:dyDescent="0.25">
      <c r="A476" s="15" t="s">
        <v>8219</v>
      </c>
      <c r="B476" s="15">
        <v>166</v>
      </c>
      <c r="E476" s="15" t="s">
        <v>8221</v>
      </c>
      <c r="F476" s="15">
        <v>5</v>
      </c>
    </row>
    <row r="477" spans="1:6" x14ac:dyDescent="0.25">
      <c r="A477" s="15" t="s">
        <v>8219</v>
      </c>
      <c r="B477" s="15">
        <v>76</v>
      </c>
      <c r="E477" s="15" t="s">
        <v>8221</v>
      </c>
      <c r="F477" s="15">
        <v>18</v>
      </c>
    </row>
    <row r="478" spans="1:6" x14ac:dyDescent="0.25">
      <c r="A478" s="15" t="s">
        <v>8219</v>
      </c>
      <c r="B478" s="15">
        <v>211</v>
      </c>
      <c r="E478" s="15" t="s">
        <v>8221</v>
      </c>
      <c r="F478" s="15">
        <v>98</v>
      </c>
    </row>
    <row r="479" spans="1:6" x14ac:dyDescent="0.25">
      <c r="A479" s="15" t="s">
        <v>8219</v>
      </c>
      <c r="B479" s="15">
        <v>21</v>
      </c>
      <c r="E479" s="15" t="s">
        <v>8221</v>
      </c>
      <c r="F479" s="15">
        <v>4</v>
      </c>
    </row>
    <row r="480" spans="1:6" x14ac:dyDescent="0.25">
      <c r="A480" s="15" t="s">
        <v>8219</v>
      </c>
      <c r="B480" s="15">
        <v>61</v>
      </c>
      <c r="E480" s="15" t="s">
        <v>8221</v>
      </c>
      <c r="F480" s="15">
        <v>3</v>
      </c>
    </row>
    <row r="481" spans="1:6" x14ac:dyDescent="0.25">
      <c r="A481" s="15" t="s">
        <v>8219</v>
      </c>
      <c r="B481" s="15">
        <v>30</v>
      </c>
      <c r="E481" s="15" t="s">
        <v>8221</v>
      </c>
      <c r="F481" s="15">
        <v>1</v>
      </c>
    </row>
    <row r="482" spans="1:6" x14ac:dyDescent="0.25">
      <c r="A482" s="15" t="s">
        <v>8219</v>
      </c>
      <c r="B482" s="15">
        <v>375</v>
      </c>
      <c r="E482" s="15" t="s">
        <v>8221</v>
      </c>
      <c r="F482" s="15">
        <v>0</v>
      </c>
    </row>
    <row r="483" spans="1:6" x14ac:dyDescent="0.25">
      <c r="A483" s="15" t="s">
        <v>8219</v>
      </c>
      <c r="B483" s="15">
        <v>111</v>
      </c>
      <c r="E483" s="15" t="s">
        <v>8221</v>
      </c>
      <c r="F483" s="15">
        <v>9</v>
      </c>
    </row>
    <row r="484" spans="1:6" x14ac:dyDescent="0.25">
      <c r="A484" s="15" t="s">
        <v>8219</v>
      </c>
      <c r="B484" s="15">
        <v>123</v>
      </c>
      <c r="E484" s="15" t="s">
        <v>8221</v>
      </c>
      <c r="F484" s="15">
        <v>2</v>
      </c>
    </row>
    <row r="485" spans="1:6" x14ac:dyDescent="0.25">
      <c r="A485" s="15" t="s">
        <v>8219</v>
      </c>
      <c r="B485" s="15">
        <v>70</v>
      </c>
      <c r="E485" s="15" t="s">
        <v>8221</v>
      </c>
      <c r="F485" s="15">
        <v>0</v>
      </c>
    </row>
    <row r="486" spans="1:6" x14ac:dyDescent="0.25">
      <c r="A486" s="15" t="s">
        <v>8219</v>
      </c>
      <c r="B486" s="15">
        <v>85</v>
      </c>
      <c r="E486" s="15" t="s">
        <v>8221</v>
      </c>
      <c r="F486" s="15">
        <v>147</v>
      </c>
    </row>
    <row r="487" spans="1:6" x14ac:dyDescent="0.25">
      <c r="A487" s="15" t="s">
        <v>8219</v>
      </c>
      <c r="B487" s="15">
        <v>86</v>
      </c>
      <c r="E487" s="15" t="s">
        <v>8221</v>
      </c>
      <c r="F487" s="15">
        <v>49</v>
      </c>
    </row>
    <row r="488" spans="1:6" x14ac:dyDescent="0.25">
      <c r="A488" s="15" t="s">
        <v>8219</v>
      </c>
      <c r="B488" s="15">
        <v>13</v>
      </c>
      <c r="E488" s="15" t="s">
        <v>8221</v>
      </c>
      <c r="F488" s="15">
        <v>1</v>
      </c>
    </row>
    <row r="489" spans="1:6" x14ac:dyDescent="0.25">
      <c r="A489" s="15" t="s">
        <v>8219</v>
      </c>
      <c r="B489" s="15">
        <v>33</v>
      </c>
      <c r="E489" s="15" t="s">
        <v>8221</v>
      </c>
      <c r="F489" s="15">
        <v>2</v>
      </c>
    </row>
    <row r="490" spans="1:6" x14ac:dyDescent="0.25">
      <c r="A490" s="15" t="s">
        <v>8219</v>
      </c>
      <c r="B490" s="15">
        <v>15</v>
      </c>
      <c r="E490" s="15" t="s">
        <v>8221</v>
      </c>
      <c r="F490" s="15">
        <v>7</v>
      </c>
    </row>
    <row r="491" spans="1:6" x14ac:dyDescent="0.25">
      <c r="A491" s="15" t="s">
        <v>8219</v>
      </c>
      <c r="B491" s="15">
        <v>273</v>
      </c>
      <c r="E491" s="15" t="s">
        <v>8221</v>
      </c>
      <c r="F491" s="15">
        <v>4</v>
      </c>
    </row>
    <row r="492" spans="1:6" x14ac:dyDescent="0.25">
      <c r="A492" s="15" t="s">
        <v>8219</v>
      </c>
      <c r="B492" s="15">
        <v>714</v>
      </c>
      <c r="E492" s="15" t="s">
        <v>8221</v>
      </c>
      <c r="F492" s="15">
        <v>27</v>
      </c>
    </row>
    <row r="493" spans="1:6" x14ac:dyDescent="0.25">
      <c r="A493" s="15" t="s">
        <v>8219</v>
      </c>
      <c r="B493" s="15">
        <v>170</v>
      </c>
      <c r="E493" s="15" t="s">
        <v>8221</v>
      </c>
      <c r="F493" s="15">
        <v>94</v>
      </c>
    </row>
    <row r="494" spans="1:6" x14ac:dyDescent="0.25">
      <c r="A494" s="15" t="s">
        <v>8219</v>
      </c>
      <c r="B494" s="15">
        <v>512</v>
      </c>
      <c r="E494" s="15" t="s">
        <v>8221</v>
      </c>
      <c r="F494" s="15">
        <v>29</v>
      </c>
    </row>
    <row r="495" spans="1:6" x14ac:dyDescent="0.25">
      <c r="A495" s="15" t="s">
        <v>8219</v>
      </c>
      <c r="B495" s="15">
        <v>314</v>
      </c>
      <c r="E495" s="15" t="s">
        <v>8221</v>
      </c>
      <c r="F495" s="15">
        <v>7</v>
      </c>
    </row>
    <row r="496" spans="1:6" x14ac:dyDescent="0.25">
      <c r="A496" s="15" t="s">
        <v>8219</v>
      </c>
      <c r="B496" s="15">
        <v>167</v>
      </c>
      <c r="E496" s="15" t="s">
        <v>8221</v>
      </c>
      <c r="F496" s="15">
        <v>22</v>
      </c>
    </row>
    <row r="497" spans="1:6" x14ac:dyDescent="0.25">
      <c r="A497" s="15" t="s">
        <v>8219</v>
      </c>
      <c r="B497" s="15">
        <v>9</v>
      </c>
      <c r="E497" s="15" t="s">
        <v>8221</v>
      </c>
      <c r="F497" s="15">
        <v>1</v>
      </c>
    </row>
    <row r="498" spans="1:6" x14ac:dyDescent="0.25">
      <c r="A498" s="15" t="s">
        <v>8219</v>
      </c>
      <c r="B498" s="15">
        <v>103</v>
      </c>
      <c r="E498" s="15" t="s">
        <v>8221</v>
      </c>
      <c r="F498" s="15">
        <v>10</v>
      </c>
    </row>
    <row r="499" spans="1:6" x14ac:dyDescent="0.25">
      <c r="A499" s="15" t="s">
        <v>8219</v>
      </c>
      <c r="B499" s="15">
        <v>111</v>
      </c>
      <c r="E499" s="15" t="s">
        <v>8221</v>
      </c>
      <c r="F499" s="15">
        <v>6</v>
      </c>
    </row>
    <row r="500" spans="1:6" x14ac:dyDescent="0.25">
      <c r="A500" s="15" t="s">
        <v>8219</v>
      </c>
      <c r="B500" s="15">
        <v>271</v>
      </c>
      <c r="E500" s="15" t="s">
        <v>8221</v>
      </c>
      <c r="F500" s="15">
        <v>24</v>
      </c>
    </row>
    <row r="501" spans="1:6" x14ac:dyDescent="0.25">
      <c r="A501" s="15" t="s">
        <v>8219</v>
      </c>
      <c r="B501" s="15">
        <v>101</v>
      </c>
      <c r="E501" s="15" t="s">
        <v>8221</v>
      </c>
      <c r="F501" s="15">
        <v>15</v>
      </c>
    </row>
    <row r="502" spans="1:6" x14ac:dyDescent="0.25">
      <c r="A502" s="15" t="s">
        <v>8219</v>
      </c>
      <c r="B502" s="15">
        <v>57</v>
      </c>
      <c r="E502" s="15" t="s">
        <v>8221</v>
      </c>
      <c r="F502" s="15">
        <v>37</v>
      </c>
    </row>
    <row r="503" spans="1:6" x14ac:dyDescent="0.25">
      <c r="A503" s="15" t="s">
        <v>8219</v>
      </c>
      <c r="B503" s="15">
        <v>62</v>
      </c>
      <c r="E503" s="15" t="s">
        <v>8221</v>
      </c>
      <c r="F503" s="15">
        <v>20</v>
      </c>
    </row>
    <row r="504" spans="1:6" x14ac:dyDescent="0.25">
      <c r="A504" s="15" t="s">
        <v>8219</v>
      </c>
      <c r="B504" s="15">
        <v>32</v>
      </c>
      <c r="E504" s="15" t="s">
        <v>8221</v>
      </c>
      <c r="F504" s="15">
        <v>7</v>
      </c>
    </row>
    <row r="505" spans="1:6" x14ac:dyDescent="0.25">
      <c r="A505" s="15" t="s">
        <v>8219</v>
      </c>
      <c r="B505" s="15">
        <v>141</v>
      </c>
      <c r="E505" s="15" t="s">
        <v>8221</v>
      </c>
      <c r="F505" s="15">
        <v>0</v>
      </c>
    </row>
    <row r="506" spans="1:6" x14ac:dyDescent="0.25">
      <c r="A506" s="15" t="s">
        <v>8219</v>
      </c>
      <c r="B506" s="15">
        <v>75</v>
      </c>
      <c r="E506" s="15" t="s">
        <v>8221</v>
      </c>
      <c r="F506" s="15">
        <v>21</v>
      </c>
    </row>
    <row r="507" spans="1:6" x14ac:dyDescent="0.25">
      <c r="A507" s="15" t="s">
        <v>8219</v>
      </c>
      <c r="B507" s="15">
        <v>46</v>
      </c>
      <c r="E507" s="15" t="s">
        <v>8221</v>
      </c>
      <c r="F507" s="15">
        <v>3</v>
      </c>
    </row>
    <row r="508" spans="1:6" x14ac:dyDescent="0.25">
      <c r="A508" s="15" t="s">
        <v>8219</v>
      </c>
      <c r="B508" s="15">
        <v>103</v>
      </c>
      <c r="E508" s="15" t="s">
        <v>8221</v>
      </c>
      <c r="F508" s="15">
        <v>11</v>
      </c>
    </row>
    <row r="509" spans="1:6" x14ac:dyDescent="0.25">
      <c r="A509" s="15" t="s">
        <v>8219</v>
      </c>
      <c r="B509" s="15">
        <v>6</v>
      </c>
      <c r="E509" s="15" t="s">
        <v>8221</v>
      </c>
      <c r="F509" s="15">
        <v>1</v>
      </c>
    </row>
    <row r="510" spans="1:6" x14ac:dyDescent="0.25">
      <c r="A510" s="15" t="s">
        <v>8219</v>
      </c>
      <c r="B510" s="15">
        <v>83</v>
      </c>
      <c r="E510" s="15" t="s">
        <v>8221</v>
      </c>
      <c r="F510" s="15">
        <v>312</v>
      </c>
    </row>
    <row r="511" spans="1:6" x14ac:dyDescent="0.25">
      <c r="A511" s="15" t="s">
        <v>8219</v>
      </c>
      <c r="B511" s="15">
        <v>108</v>
      </c>
      <c r="E511" s="15" t="s">
        <v>8221</v>
      </c>
      <c r="F511" s="15">
        <v>1</v>
      </c>
    </row>
    <row r="512" spans="1:6" x14ac:dyDescent="0.25">
      <c r="A512" s="15" t="s">
        <v>8219</v>
      </c>
      <c r="B512" s="15">
        <v>25</v>
      </c>
      <c r="E512" s="15" t="s">
        <v>8221</v>
      </c>
      <c r="F512" s="15">
        <v>3</v>
      </c>
    </row>
    <row r="513" spans="1:6" x14ac:dyDescent="0.25">
      <c r="A513" s="15" t="s">
        <v>8219</v>
      </c>
      <c r="B513" s="15">
        <v>549</v>
      </c>
      <c r="E513" s="15" t="s">
        <v>8221</v>
      </c>
      <c r="F513" s="15">
        <v>4</v>
      </c>
    </row>
    <row r="514" spans="1:6" x14ac:dyDescent="0.25">
      <c r="A514" s="15" t="s">
        <v>8219</v>
      </c>
      <c r="B514" s="15">
        <v>222</v>
      </c>
      <c r="E514" s="15" t="s">
        <v>8221</v>
      </c>
      <c r="F514" s="15">
        <v>10</v>
      </c>
    </row>
    <row r="515" spans="1:6" x14ac:dyDescent="0.25">
      <c r="A515" s="15" t="s">
        <v>8219</v>
      </c>
      <c r="B515" s="15">
        <v>183</v>
      </c>
      <c r="E515" s="15" t="s">
        <v>8221</v>
      </c>
      <c r="F515" s="15">
        <v>8</v>
      </c>
    </row>
    <row r="516" spans="1:6" x14ac:dyDescent="0.25">
      <c r="A516" s="15" t="s">
        <v>8219</v>
      </c>
      <c r="B516" s="15">
        <v>89</v>
      </c>
      <c r="E516" s="15" t="s">
        <v>8221</v>
      </c>
      <c r="F516" s="15">
        <v>3</v>
      </c>
    </row>
    <row r="517" spans="1:6" x14ac:dyDescent="0.25">
      <c r="A517" s="15" t="s">
        <v>8219</v>
      </c>
      <c r="B517" s="15">
        <v>253</v>
      </c>
      <c r="E517" s="15" t="s">
        <v>8221</v>
      </c>
      <c r="F517" s="15">
        <v>1</v>
      </c>
    </row>
    <row r="518" spans="1:6" x14ac:dyDescent="0.25">
      <c r="A518" s="15" t="s">
        <v>8219</v>
      </c>
      <c r="B518" s="15">
        <v>140</v>
      </c>
      <c r="E518" s="15" t="s">
        <v>8221</v>
      </c>
      <c r="F518" s="15">
        <v>0</v>
      </c>
    </row>
    <row r="519" spans="1:6" x14ac:dyDescent="0.25">
      <c r="A519" s="15" t="s">
        <v>8219</v>
      </c>
      <c r="B519" s="15">
        <v>103</v>
      </c>
      <c r="E519" s="15" t="s">
        <v>8221</v>
      </c>
      <c r="F519" s="15">
        <v>5</v>
      </c>
    </row>
    <row r="520" spans="1:6" x14ac:dyDescent="0.25">
      <c r="A520" s="15" t="s">
        <v>8219</v>
      </c>
      <c r="B520" s="15">
        <v>138</v>
      </c>
      <c r="E520" s="15" t="s">
        <v>8221</v>
      </c>
      <c r="F520" s="15">
        <v>0</v>
      </c>
    </row>
    <row r="521" spans="1:6" x14ac:dyDescent="0.25">
      <c r="A521" s="15" t="s">
        <v>8219</v>
      </c>
      <c r="B521" s="15">
        <v>191</v>
      </c>
      <c r="E521" s="15" t="s">
        <v>8221</v>
      </c>
      <c r="F521" s="15">
        <v>3</v>
      </c>
    </row>
    <row r="522" spans="1:6" x14ac:dyDescent="0.25">
      <c r="A522" s="15" t="s">
        <v>8219</v>
      </c>
      <c r="B522" s="15">
        <v>45</v>
      </c>
      <c r="E522" s="15" t="s">
        <v>8221</v>
      </c>
      <c r="F522" s="15">
        <v>7</v>
      </c>
    </row>
    <row r="523" spans="1:6" x14ac:dyDescent="0.25">
      <c r="A523" s="15" t="s">
        <v>8219</v>
      </c>
      <c r="B523" s="15">
        <v>17</v>
      </c>
      <c r="E523" s="15" t="s">
        <v>8221</v>
      </c>
      <c r="F523" s="15">
        <v>0</v>
      </c>
    </row>
    <row r="524" spans="1:6" x14ac:dyDescent="0.25">
      <c r="A524" s="15" t="s">
        <v>8219</v>
      </c>
      <c r="B524" s="15">
        <v>31</v>
      </c>
      <c r="E524" s="15" t="s">
        <v>8221</v>
      </c>
      <c r="F524" s="15">
        <v>2</v>
      </c>
    </row>
    <row r="525" spans="1:6" x14ac:dyDescent="0.25">
      <c r="A525" s="15" t="s">
        <v>8219</v>
      </c>
      <c r="B525" s="15">
        <v>50</v>
      </c>
      <c r="E525" s="15" t="s">
        <v>8221</v>
      </c>
      <c r="F525" s="15">
        <v>23</v>
      </c>
    </row>
    <row r="526" spans="1:6" x14ac:dyDescent="0.25">
      <c r="A526" s="15" t="s">
        <v>8219</v>
      </c>
      <c r="B526" s="15">
        <v>59</v>
      </c>
      <c r="E526" s="15" t="s">
        <v>8221</v>
      </c>
      <c r="F526" s="15">
        <v>1</v>
      </c>
    </row>
    <row r="527" spans="1:6" x14ac:dyDescent="0.25">
      <c r="A527" s="15" t="s">
        <v>8219</v>
      </c>
      <c r="B527" s="15">
        <v>81</v>
      </c>
      <c r="E527" s="15" t="s">
        <v>8221</v>
      </c>
      <c r="F527" s="15">
        <v>2</v>
      </c>
    </row>
    <row r="528" spans="1:6" x14ac:dyDescent="0.25">
      <c r="A528" s="15" t="s">
        <v>8219</v>
      </c>
      <c r="B528" s="15">
        <v>508</v>
      </c>
      <c r="E528" s="15" t="s">
        <v>8221</v>
      </c>
      <c r="F528" s="15">
        <v>3</v>
      </c>
    </row>
    <row r="529" spans="1:6" x14ac:dyDescent="0.25">
      <c r="A529" s="15" t="s">
        <v>8219</v>
      </c>
      <c r="B529" s="15">
        <v>74</v>
      </c>
      <c r="E529" s="15" t="s">
        <v>8221</v>
      </c>
      <c r="F529" s="15">
        <v>0</v>
      </c>
    </row>
    <row r="530" spans="1:6" x14ac:dyDescent="0.25">
      <c r="A530" s="15" t="s">
        <v>8219</v>
      </c>
      <c r="B530" s="15">
        <v>141</v>
      </c>
      <c r="E530" s="15" t="s">
        <v>8221</v>
      </c>
      <c r="F530" s="15">
        <v>13</v>
      </c>
    </row>
    <row r="531" spans="1:6" x14ac:dyDescent="0.25">
      <c r="A531" s="15" t="s">
        <v>8219</v>
      </c>
      <c r="B531" s="15">
        <v>711</v>
      </c>
      <c r="E531" s="15" t="s">
        <v>8221</v>
      </c>
      <c r="F531" s="15">
        <v>1</v>
      </c>
    </row>
    <row r="532" spans="1:6" x14ac:dyDescent="0.25">
      <c r="A532" s="15" t="s">
        <v>8219</v>
      </c>
      <c r="B532" s="15">
        <v>141</v>
      </c>
      <c r="E532" s="15" t="s">
        <v>8221</v>
      </c>
      <c r="F532" s="15">
        <v>1</v>
      </c>
    </row>
    <row r="533" spans="1:6" x14ac:dyDescent="0.25">
      <c r="A533" s="15" t="s">
        <v>8219</v>
      </c>
      <c r="B533" s="15">
        <v>109</v>
      </c>
      <c r="E533" s="15" t="s">
        <v>8221</v>
      </c>
      <c r="F533" s="15">
        <v>1</v>
      </c>
    </row>
    <row r="534" spans="1:6" x14ac:dyDescent="0.25">
      <c r="A534" s="15" t="s">
        <v>8219</v>
      </c>
      <c r="B534" s="15">
        <v>361</v>
      </c>
      <c r="E534" s="15" t="s">
        <v>8221</v>
      </c>
      <c r="F534" s="15">
        <v>6</v>
      </c>
    </row>
    <row r="535" spans="1:6" x14ac:dyDescent="0.25">
      <c r="A535" s="15" t="s">
        <v>8219</v>
      </c>
      <c r="B535" s="15">
        <v>176</v>
      </c>
      <c r="E535" s="15" t="s">
        <v>8221</v>
      </c>
      <c r="F535" s="15">
        <v>39</v>
      </c>
    </row>
    <row r="536" spans="1:6" x14ac:dyDescent="0.25">
      <c r="A536" s="15" t="s">
        <v>8219</v>
      </c>
      <c r="B536" s="15">
        <v>670</v>
      </c>
      <c r="E536" s="15" t="s">
        <v>8221</v>
      </c>
      <c r="F536" s="15">
        <v>4</v>
      </c>
    </row>
    <row r="537" spans="1:6" x14ac:dyDescent="0.25">
      <c r="A537" s="15" t="s">
        <v>8219</v>
      </c>
      <c r="B537" s="15">
        <v>96</v>
      </c>
      <c r="E537" s="15" t="s">
        <v>8221</v>
      </c>
      <c r="F537" s="15">
        <v>1</v>
      </c>
    </row>
    <row r="538" spans="1:6" x14ac:dyDescent="0.25">
      <c r="A538" s="15" t="s">
        <v>8219</v>
      </c>
      <c r="B538" s="15">
        <v>74</v>
      </c>
      <c r="E538" s="15" t="s">
        <v>8221</v>
      </c>
      <c r="F538" s="15">
        <v>0</v>
      </c>
    </row>
    <row r="539" spans="1:6" x14ac:dyDescent="0.25">
      <c r="A539" s="15" t="s">
        <v>8219</v>
      </c>
      <c r="B539" s="15">
        <v>52</v>
      </c>
      <c r="E539" s="15" t="s">
        <v>8221</v>
      </c>
      <c r="F539" s="15">
        <v>0</v>
      </c>
    </row>
    <row r="540" spans="1:6" x14ac:dyDescent="0.25">
      <c r="A540" s="15" t="s">
        <v>8219</v>
      </c>
      <c r="B540" s="15">
        <v>105</v>
      </c>
      <c r="E540" s="15" t="s">
        <v>8221</v>
      </c>
      <c r="F540" s="15">
        <v>0</v>
      </c>
    </row>
    <row r="541" spans="1:6" x14ac:dyDescent="0.25">
      <c r="A541" s="15" t="s">
        <v>8219</v>
      </c>
      <c r="B541" s="15">
        <v>41</v>
      </c>
      <c r="E541" s="15" t="s">
        <v>8221</v>
      </c>
      <c r="F541" s="15">
        <v>8</v>
      </c>
    </row>
    <row r="542" spans="1:6" x14ac:dyDescent="0.25">
      <c r="A542" s="15" t="s">
        <v>8219</v>
      </c>
      <c r="B542" s="15">
        <v>34</v>
      </c>
      <c r="E542" s="15" t="s">
        <v>8221</v>
      </c>
      <c r="F542" s="15">
        <v>0</v>
      </c>
    </row>
    <row r="543" spans="1:6" x14ac:dyDescent="0.25">
      <c r="A543" s="15" t="s">
        <v>8219</v>
      </c>
      <c r="B543" s="15">
        <v>66</v>
      </c>
      <c r="E543" s="15" t="s">
        <v>8221</v>
      </c>
      <c r="F543" s="15">
        <v>1</v>
      </c>
    </row>
    <row r="544" spans="1:6" x14ac:dyDescent="0.25">
      <c r="A544" s="15" t="s">
        <v>8219</v>
      </c>
      <c r="B544" s="15">
        <v>50</v>
      </c>
      <c r="E544" s="15" t="s">
        <v>8221</v>
      </c>
      <c r="F544" s="15">
        <v>12</v>
      </c>
    </row>
    <row r="545" spans="1:6" x14ac:dyDescent="0.25">
      <c r="A545" s="15" t="s">
        <v>8219</v>
      </c>
      <c r="B545" s="15">
        <v>159</v>
      </c>
      <c r="E545" s="15" t="s">
        <v>8221</v>
      </c>
      <c r="F545" s="15">
        <v>0</v>
      </c>
    </row>
    <row r="546" spans="1:6" x14ac:dyDescent="0.25">
      <c r="A546" s="15" t="s">
        <v>8219</v>
      </c>
      <c r="B546" s="15">
        <v>182</v>
      </c>
      <c r="E546" s="15" t="s">
        <v>8221</v>
      </c>
      <c r="F546" s="15">
        <v>3</v>
      </c>
    </row>
    <row r="547" spans="1:6" x14ac:dyDescent="0.25">
      <c r="A547" s="15" t="s">
        <v>8219</v>
      </c>
      <c r="B547" s="15">
        <v>206</v>
      </c>
      <c r="E547" s="15" t="s">
        <v>8221</v>
      </c>
      <c r="F547" s="15">
        <v>2</v>
      </c>
    </row>
    <row r="548" spans="1:6" x14ac:dyDescent="0.25">
      <c r="A548" s="15" t="s">
        <v>8219</v>
      </c>
      <c r="B548" s="15">
        <v>169</v>
      </c>
      <c r="E548" s="15" t="s">
        <v>8221</v>
      </c>
      <c r="F548" s="15">
        <v>6</v>
      </c>
    </row>
    <row r="549" spans="1:6" x14ac:dyDescent="0.25">
      <c r="A549" s="15" t="s">
        <v>8219</v>
      </c>
      <c r="B549" s="15">
        <v>31</v>
      </c>
      <c r="E549" s="15" t="s">
        <v>8221</v>
      </c>
      <c r="F549" s="15">
        <v>0</v>
      </c>
    </row>
    <row r="550" spans="1:6" x14ac:dyDescent="0.25">
      <c r="A550" s="15" t="s">
        <v>8219</v>
      </c>
      <c r="B550" s="15">
        <v>28</v>
      </c>
      <c r="E550" s="15" t="s">
        <v>8221</v>
      </c>
      <c r="F550" s="15">
        <v>15</v>
      </c>
    </row>
    <row r="551" spans="1:6" x14ac:dyDescent="0.25">
      <c r="A551" s="15" t="s">
        <v>8219</v>
      </c>
      <c r="B551" s="15">
        <v>54</v>
      </c>
      <c r="E551" s="15" t="s">
        <v>8221</v>
      </c>
      <c r="F551" s="15">
        <v>1</v>
      </c>
    </row>
    <row r="552" spans="1:6" x14ac:dyDescent="0.25">
      <c r="A552" s="15" t="s">
        <v>8219</v>
      </c>
      <c r="B552" s="15">
        <v>467</v>
      </c>
      <c r="E552" s="15" t="s">
        <v>8221</v>
      </c>
      <c r="F552" s="15">
        <v>3</v>
      </c>
    </row>
    <row r="553" spans="1:6" x14ac:dyDescent="0.25">
      <c r="A553" s="15" t="s">
        <v>8219</v>
      </c>
      <c r="B553" s="15">
        <v>389</v>
      </c>
      <c r="E553" s="15" t="s">
        <v>8221</v>
      </c>
      <c r="F553" s="15">
        <v>8</v>
      </c>
    </row>
    <row r="554" spans="1:6" x14ac:dyDescent="0.25">
      <c r="A554" s="15" t="s">
        <v>8219</v>
      </c>
      <c r="B554" s="15">
        <v>68</v>
      </c>
      <c r="E554" s="15" t="s">
        <v>8221</v>
      </c>
      <c r="F554" s="15">
        <v>0</v>
      </c>
    </row>
    <row r="555" spans="1:6" x14ac:dyDescent="0.25">
      <c r="A555" s="15" t="s">
        <v>8219</v>
      </c>
      <c r="B555" s="15">
        <v>413</v>
      </c>
      <c r="E555" s="15" t="s">
        <v>8221</v>
      </c>
      <c r="F555" s="15">
        <v>3</v>
      </c>
    </row>
    <row r="556" spans="1:6" x14ac:dyDescent="0.25">
      <c r="A556" s="15" t="s">
        <v>8219</v>
      </c>
      <c r="B556" s="15">
        <v>190</v>
      </c>
      <c r="E556" s="15" t="s">
        <v>8221</v>
      </c>
      <c r="F556" s="15">
        <v>3</v>
      </c>
    </row>
    <row r="557" spans="1:6" x14ac:dyDescent="0.25">
      <c r="A557" s="15" t="s">
        <v>8219</v>
      </c>
      <c r="B557" s="15">
        <v>189</v>
      </c>
      <c r="E557" s="15" t="s">
        <v>8221</v>
      </c>
      <c r="F557" s="15">
        <v>0</v>
      </c>
    </row>
    <row r="558" spans="1:6" x14ac:dyDescent="0.25">
      <c r="A558" s="15" t="s">
        <v>8219</v>
      </c>
      <c r="B558" s="15">
        <v>130</v>
      </c>
      <c r="E558" s="15" t="s">
        <v>8221</v>
      </c>
      <c r="F558" s="15">
        <v>19</v>
      </c>
    </row>
    <row r="559" spans="1:6" x14ac:dyDescent="0.25">
      <c r="A559" s="15" t="s">
        <v>8219</v>
      </c>
      <c r="B559" s="15">
        <v>74</v>
      </c>
      <c r="E559" s="15" t="s">
        <v>8221</v>
      </c>
      <c r="F559" s="15">
        <v>0</v>
      </c>
    </row>
    <row r="560" spans="1:6" x14ac:dyDescent="0.25">
      <c r="A560" s="15" t="s">
        <v>8219</v>
      </c>
      <c r="B560" s="15">
        <v>274</v>
      </c>
      <c r="E560" s="15" t="s">
        <v>8221</v>
      </c>
      <c r="F560" s="15">
        <v>2</v>
      </c>
    </row>
    <row r="561" spans="1:6" x14ac:dyDescent="0.25">
      <c r="A561" s="15" t="s">
        <v>8219</v>
      </c>
      <c r="B561" s="15">
        <v>22</v>
      </c>
      <c r="E561" s="15" t="s">
        <v>8221</v>
      </c>
      <c r="F561" s="15">
        <v>0</v>
      </c>
    </row>
    <row r="562" spans="1:6" x14ac:dyDescent="0.25">
      <c r="A562" s="15" t="s">
        <v>8219</v>
      </c>
      <c r="B562" s="15">
        <v>31</v>
      </c>
      <c r="E562" s="15" t="s">
        <v>8221</v>
      </c>
      <c r="F562" s="15">
        <v>0</v>
      </c>
    </row>
    <row r="563" spans="1:6" x14ac:dyDescent="0.25">
      <c r="A563" s="15" t="s">
        <v>8219</v>
      </c>
      <c r="B563" s="15">
        <v>63</v>
      </c>
      <c r="E563" s="15" t="s">
        <v>8221</v>
      </c>
      <c r="F563" s="15">
        <v>25</v>
      </c>
    </row>
    <row r="564" spans="1:6" x14ac:dyDescent="0.25">
      <c r="A564" s="15" t="s">
        <v>8219</v>
      </c>
      <c r="B564" s="15">
        <v>20</v>
      </c>
      <c r="E564" s="15" t="s">
        <v>8221</v>
      </c>
      <c r="F564" s="15">
        <v>8</v>
      </c>
    </row>
    <row r="565" spans="1:6" x14ac:dyDescent="0.25">
      <c r="A565" s="15" t="s">
        <v>8219</v>
      </c>
      <c r="B565" s="15">
        <v>25</v>
      </c>
      <c r="E565" s="15" t="s">
        <v>8221</v>
      </c>
      <c r="F565" s="15">
        <v>16</v>
      </c>
    </row>
    <row r="566" spans="1:6" x14ac:dyDescent="0.25">
      <c r="A566" s="15" t="s">
        <v>8219</v>
      </c>
      <c r="B566" s="15">
        <v>61</v>
      </c>
      <c r="E566" s="15" t="s">
        <v>8221</v>
      </c>
      <c r="F566" s="15">
        <v>3</v>
      </c>
    </row>
    <row r="567" spans="1:6" x14ac:dyDescent="0.25">
      <c r="A567" s="15" t="s">
        <v>8219</v>
      </c>
      <c r="B567" s="15">
        <v>52</v>
      </c>
      <c r="E567" s="15" t="s">
        <v>8221</v>
      </c>
      <c r="F567" s="15">
        <v>3</v>
      </c>
    </row>
    <row r="568" spans="1:6" x14ac:dyDescent="0.25">
      <c r="A568" s="15" t="s">
        <v>8219</v>
      </c>
      <c r="B568" s="15">
        <v>86</v>
      </c>
      <c r="E568" s="15" t="s">
        <v>8221</v>
      </c>
      <c r="F568" s="15">
        <v>2</v>
      </c>
    </row>
    <row r="569" spans="1:6" x14ac:dyDescent="0.25">
      <c r="A569" s="15" t="s">
        <v>8219</v>
      </c>
      <c r="B569" s="15">
        <v>42</v>
      </c>
      <c r="E569" s="15" t="s">
        <v>8221</v>
      </c>
      <c r="F569" s="15">
        <v>1</v>
      </c>
    </row>
    <row r="570" spans="1:6" x14ac:dyDescent="0.25">
      <c r="A570" s="15" t="s">
        <v>8219</v>
      </c>
      <c r="B570" s="15">
        <v>52</v>
      </c>
      <c r="E570" s="15" t="s">
        <v>8221</v>
      </c>
      <c r="F570" s="15">
        <v>0</v>
      </c>
    </row>
    <row r="571" spans="1:6" x14ac:dyDescent="0.25">
      <c r="A571" s="15" t="s">
        <v>8219</v>
      </c>
      <c r="B571" s="15">
        <v>120</v>
      </c>
      <c r="E571" s="15" t="s">
        <v>8221</v>
      </c>
      <c r="F571" s="15">
        <v>1</v>
      </c>
    </row>
    <row r="572" spans="1:6" x14ac:dyDescent="0.25">
      <c r="A572" s="15" t="s">
        <v>8219</v>
      </c>
      <c r="B572" s="15">
        <v>22</v>
      </c>
      <c r="E572" s="15" t="s">
        <v>8221</v>
      </c>
      <c r="F572" s="15">
        <v>19</v>
      </c>
    </row>
    <row r="573" spans="1:6" x14ac:dyDescent="0.25">
      <c r="A573" s="15" t="s">
        <v>8219</v>
      </c>
      <c r="B573" s="15">
        <v>64</v>
      </c>
      <c r="E573" s="15" t="s">
        <v>8221</v>
      </c>
      <c r="F573" s="15">
        <v>9</v>
      </c>
    </row>
    <row r="574" spans="1:6" x14ac:dyDescent="0.25">
      <c r="A574" s="15" t="s">
        <v>8219</v>
      </c>
      <c r="B574" s="15">
        <v>23</v>
      </c>
      <c r="E574" s="15" t="s">
        <v>8221</v>
      </c>
      <c r="F574" s="15">
        <v>1</v>
      </c>
    </row>
    <row r="575" spans="1:6" x14ac:dyDescent="0.25">
      <c r="A575" s="15" t="s">
        <v>8219</v>
      </c>
      <c r="B575" s="15">
        <v>238</v>
      </c>
      <c r="E575" s="15" t="s">
        <v>8221</v>
      </c>
      <c r="F575" s="15">
        <v>0</v>
      </c>
    </row>
    <row r="576" spans="1:6" x14ac:dyDescent="0.25">
      <c r="A576" s="15" t="s">
        <v>8219</v>
      </c>
      <c r="B576" s="15">
        <v>33</v>
      </c>
      <c r="E576" s="15" t="s">
        <v>8221</v>
      </c>
      <c r="F576" s="15">
        <v>1</v>
      </c>
    </row>
    <row r="577" spans="1:6" x14ac:dyDescent="0.25">
      <c r="A577" s="15" t="s">
        <v>8219</v>
      </c>
      <c r="B577" s="15">
        <v>32</v>
      </c>
      <c r="E577" s="15" t="s">
        <v>8221</v>
      </c>
      <c r="F577" s="15">
        <v>5</v>
      </c>
    </row>
    <row r="578" spans="1:6" x14ac:dyDescent="0.25">
      <c r="A578" s="15" t="s">
        <v>8219</v>
      </c>
      <c r="B578" s="15">
        <v>24</v>
      </c>
      <c r="E578" s="15" t="s">
        <v>8221</v>
      </c>
      <c r="F578" s="15">
        <v>85</v>
      </c>
    </row>
    <row r="579" spans="1:6" x14ac:dyDescent="0.25">
      <c r="A579" s="15" t="s">
        <v>8219</v>
      </c>
      <c r="B579" s="15">
        <v>29</v>
      </c>
      <c r="E579" s="15" t="s">
        <v>8221</v>
      </c>
      <c r="F579" s="15">
        <v>3</v>
      </c>
    </row>
    <row r="580" spans="1:6" x14ac:dyDescent="0.25">
      <c r="A580" s="15" t="s">
        <v>8219</v>
      </c>
      <c r="B580" s="15">
        <v>50</v>
      </c>
      <c r="E580" s="15" t="s">
        <v>8221</v>
      </c>
      <c r="F580" s="15">
        <v>4</v>
      </c>
    </row>
    <row r="581" spans="1:6" x14ac:dyDescent="0.25">
      <c r="A581" s="15" t="s">
        <v>8219</v>
      </c>
      <c r="B581" s="15">
        <v>108</v>
      </c>
      <c r="E581" s="15" t="s">
        <v>8221</v>
      </c>
      <c r="F581" s="15">
        <v>3</v>
      </c>
    </row>
    <row r="582" spans="1:6" x14ac:dyDescent="0.25">
      <c r="A582" s="15" t="s">
        <v>8219</v>
      </c>
      <c r="B582" s="15">
        <v>139</v>
      </c>
      <c r="E582" s="15" t="s">
        <v>8221</v>
      </c>
      <c r="F582" s="15">
        <v>5</v>
      </c>
    </row>
    <row r="583" spans="1:6" x14ac:dyDescent="0.25">
      <c r="A583" s="15" t="s">
        <v>8219</v>
      </c>
      <c r="B583" s="15">
        <v>7</v>
      </c>
      <c r="E583" s="15" t="s">
        <v>8221</v>
      </c>
      <c r="F583" s="15">
        <v>17</v>
      </c>
    </row>
    <row r="584" spans="1:6" x14ac:dyDescent="0.25">
      <c r="A584" s="15" t="s">
        <v>8219</v>
      </c>
      <c r="B584" s="15">
        <v>149</v>
      </c>
      <c r="E584" s="15" t="s">
        <v>8221</v>
      </c>
      <c r="F584" s="15">
        <v>3</v>
      </c>
    </row>
    <row r="585" spans="1:6" x14ac:dyDescent="0.25">
      <c r="A585" s="15" t="s">
        <v>8219</v>
      </c>
      <c r="B585" s="15">
        <v>31</v>
      </c>
      <c r="E585" s="15" t="s">
        <v>8221</v>
      </c>
      <c r="F585" s="15">
        <v>2</v>
      </c>
    </row>
    <row r="586" spans="1:6" x14ac:dyDescent="0.25">
      <c r="A586" s="15" t="s">
        <v>8219</v>
      </c>
      <c r="B586" s="15">
        <v>26</v>
      </c>
      <c r="E586" s="15" t="s">
        <v>8221</v>
      </c>
      <c r="F586" s="15">
        <v>6</v>
      </c>
    </row>
    <row r="587" spans="1:6" x14ac:dyDescent="0.25">
      <c r="A587" s="15" t="s">
        <v>8219</v>
      </c>
      <c r="B587" s="15">
        <v>172</v>
      </c>
      <c r="E587" s="15" t="s">
        <v>8221</v>
      </c>
      <c r="F587" s="15">
        <v>0</v>
      </c>
    </row>
    <row r="588" spans="1:6" x14ac:dyDescent="0.25">
      <c r="A588" s="15" t="s">
        <v>8219</v>
      </c>
      <c r="B588" s="15">
        <v>78</v>
      </c>
      <c r="E588" s="15" t="s">
        <v>8221</v>
      </c>
      <c r="F588" s="15">
        <v>1</v>
      </c>
    </row>
    <row r="589" spans="1:6" x14ac:dyDescent="0.25">
      <c r="A589" s="15" t="s">
        <v>8219</v>
      </c>
      <c r="B589" s="15">
        <v>120</v>
      </c>
      <c r="E589" s="15" t="s">
        <v>8221</v>
      </c>
      <c r="F589" s="15">
        <v>3</v>
      </c>
    </row>
    <row r="590" spans="1:6" x14ac:dyDescent="0.25">
      <c r="A590" s="15" t="s">
        <v>8219</v>
      </c>
      <c r="B590" s="15">
        <v>227</v>
      </c>
      <c r="E590" s="15" t="s">
        <v>8221</v>
      </c>
      <c r="F590" s="15">
        <v>13</v>
      </c>
    </row>
    <row r="591" spans="1:6" x14ac:dyDescent="0.25">
      <c r="A591" s="15" t="s">
        <v>8219</v>
      </c>
      <c r="B591" s="15">
        <v>42</v>
      </c>
      <c r="E591" s="15" t="s">
        <v>8221</v>
      </c>
      <c r="F591" s="15">
        <v>1</v>
      </c>
    </row>
    <row r="592" spans="1:6" x14ac:dyDescent="0.25">
      <c r="A592" s="15" t="s">
        <v>8219</v>
      </c>
      <c r="B592" s="15">
        <v>64</v>
      </c>
      <c r="E592" s="15" t="s">
        <v>8221</v>
      </c>
      <c r="F592" s="15">
        <v>1</v>
      </c>
    </row>
    <row r="593" spans="1:6" x14ac:dyDescent="0.25">
      <c r="A593" s="15" t="s">
        <v>8219</v>
      </c>
      <c r="B593" s="15">
        <v>121</v>
      </c>
      <c r="E593" s="15" t="s">
        <v>8221</v>
      </c>
      <c r="F593" s="15">
        <v>9</v>
      </c>
    </row>
    <row r="594" spans="1:6" x14ac:dyDescent="0.25">
      <c r="A594" s="15" t="s">
        <v>8219</v>
      </c>
      <c r="B594" s="15">
        <v>87</v>
      </c>
      <c r="E594" s="15" t="s">
        <v>8221</v>
      </c>
      <c r="F594" s="15">
        <v>0</v>
      </c>
    </row>
    <row r="595" spans="1:6" x14ac:dyDescent="0.25">
      <c r="A595" s="15" t="s">
        <v>8219</v>
      </c>
      <c r="B595" s="15">
        <v>65</v>
      </c>
      <c r="E595" s="15" t="s">
        <v>8221</v>
      </c>
      <c r="F595" s="15">
        <v>2</v>
      </c>
    </row>
    <row r="596" spans="1:6" x14ac:dyDescent="0.25">
      <c r="A596" s="15" t="s">
        <v>8219</v>
      </c>
      <c r="B596" s="15">
        <v>49</v>
      </c>
      <c r="E596" s="15" t="s">
        <v>8221</v>
      </c>
      <c r="F596" s="15">
        <v>1</v>
      </c>
    </row>
    <row r="597" spans="1:6" x14ac:dyDescent="0.25">
      <c r="A597" s="15" t="s">
        <v>8219</v>
      </c>
      <c r="B597" s="15">
        <v>19</v>
      </c>
      <c r="E597" s="15" t="s">
        <v>8221</v>
      </c>
      <c r="F597" s="15">
        <v>10</v>
      </c>
    </row>
    <row r="598" spans="1:6" x14ac:dyDescent="0.25">
      <c r="A598" s="15" t="s">
        <v>8219</v>
      </c>
      <c r="B598" s="15">
        <v>81</v>
      </c>
      <c r="E598" s="15" t="s">
        <v>8221</v>
      </c>
      <c r="F598" s="15">
        <v>3</v>
      </c>
    </row>
    <row r="599" spans="1:6" x14ac:dyDescent="0.25">
      <c r="A599" s="15" t="s">
        <v>8219</v>
      </c>
      <c r="B599" s="15">
        <v>264</v>
      </c>
      <c r="E599" s="15" t="s">
        <v>8221</v>
      </c>
      <c r="F599" s="15">
        <v>2</v>
      </c>
    </row>
    <row r="600" spans="1:6" x14ac:dyDescent="0.25">
      <c r="A600" s="15" t="s">
        <v>8219</v>
      </c>
      <c r="B600" s="15">
        <v>25</v>
      </c>
      <c r="E600" s="15" t="s">
        <v>8221</v>
      </c>
      <c r="F600" s="15">
        <v>2</v>
      </c>
    </row>
    <row r="601" spans="1:6" x14ac:dyDescent="0.25">
      <c r="A601" s="15" t="s">
        <v>8219</v>
      </c>
      <c r="B601" s="15">
        <v>5</v>
      </c>
      <c r="E601" s="15" t="s">
        <v>8221</v>
      </c>
      <c r="F601" s="15">
        <v>1</v>
      </c>
    </row>
    <row r="602" spans="1:6" x14ac:dyDescent="0.25">
      <c r="A602" s="15" t="s">
        <v>8219</v>
      </c>
      <c r="B602" s="15">
        <v>144</v>
      </c>
      <c r="E602" s="15" t="s">
        <v>8221</v>
      </c>
      <c r="F602" s="15">
        <v>14</v>
      </c>
    </row>
    <row r="603" spans="1:6" x14ac:dyDescent="0.25">
      <c r="A603" s="15" t="s">
        <v>8219</v>
      </c>
      <c r="B603" s="15">
        <v>92</v>
      </c>
      <c r="E603" s="15" t="s">
        <v>8221</v>
      </c>
      <c r="F603" s="15">
        <v>0</v>
      </c>
    </row>
    <row r="604" spans="1:6" x14ac:dyDescent="0.25">
      <c r="A604" s="15" t="s">
        <v>8219</v>
      </c>
      <c r="B604" s="15">
        <v>147</v>
      </c>
      <c r="E604" s="15" t="s">
        <v>8221</v>
      </c>
      <c r="F604" s="15">
        <v>0</v>
      </c>
    </row>
    <row r="605" spans="1:6" x14ac:dyDescent="0.25">
      <c r="A605" s="15" t="s">
        <v>8219</v>
      </c>
      <c r="B605" s="15">
        <v>90</v>
      </c>
      <c r="E605" s="15" t="s">
        <v>8221</v>
      </c>
      <c r="F605" s="15">
        <v>4</v>
      </c>
    </row>
    <row r="606" spans="1:6" x14ac:dyDescent="0.25">
      <c r="A606" s="15" t="s">
        <v>8219</v>
      </c>
      <c r="B606" s="15">
        <v>87</v>
      </c>
      <c r="E606" s="15" t="s">
        <v>8221</v>
      </c>
      <c r="F606" s="15">
        <v>3</v>
      </c>
    </row>
    <row r="607" spans="1:6" x14ac:dyDescent="0.25">
      <c r="A607" s="15" t="s">
        <v>8219</v>
      </c>
      <c r="B607" s="15">
        <v>406</v>
      </c>
      <c r="E607" s="15" t="s">
        <v>8221</v>
      </c>
      <c r="F607" s="15">
        <v>0</v>
      </c>
    </row>
    <row r="608" spans="1:6" x14ac:dyDescent="0.25">
      <c r="A608" s="15" t="s">
        <v>8219</v>
      </c>
      <c r="B608" s="15">
        <v>20</v>
      </c>
      <c r="E608" s="15" t="s">
        <v>8221</v>
      </c>
      <c r="F608" s="15">
        <v>5</v>
      </c>
    </row>
    <row r="609" spans="1:6" x14ac:dyDescent="0.25">
      <c r="A609" s="15" t="s">
        <v>8219</v>
      </c>
      <c r="B609" s="15">
        <v>70</v>
      </c>
      <c r="E609" s="15" t="s">
        <v>8221</v>
      </c>
      <c r="F609" s="15">
        <v>47</v>
      </c>
    </row>
    <row r="610" spans="1:6" x14ac:dyDescent="0.25">
      <c r="A610" s="15" t="s">
        <v>8219</v>
      </c>
      <c r="B610" s="15">
        <v>16</v>
      </c>
      <c r="E610" s="15" t="s">
        <v>8221</v>
      </c>
      <c r="F610" s="15">
        <v>0</v>
      </c>
    </row>
    <row r="611" spans="1:6" x14ac:dyDescent="0.25">
      <c r="A611" s="15" t="s">
        <v>8219</v>
      </c>
      <c r="B611" s="15">
        <v>52</v>
      </c>
      <c r="E611" s="15" t="s">
        <v>8221</v>
      </c>
      <c r="F611" s="15">
        <v>10</v>
      </c>
    </row>
    <row r="612" spans="1:6" x14ac:dyDescent="0.25">
      <c r="A612" s="15" t="s">
        <v>8219</v>
      </c>
      <c r="B612" s="15">
        <v>66</v>
      </c>
      <c r="E612" s="15" t="s">
        <v>8221</v>
      </c>
      <c r="F612" s="15">
        <v>11</v>
      </c>
    </row>
    <row r="613" spans="1:6" x14ac:dyDescent="0.25">
      <c r="A613" s="15" t="s">
        <v>8219</v>
      </c>
      <c r="B613" s="15">
        <v>109</v>
      </c>
      <c r="E613" s="15" t="s">
        <v>8221</v>
      </c>
      <c r="F613" s="15">
        <v>2</v>
      </c>
    </row>
    <row r="614" spans="1:6" x14ac:dyDescent="0.25">
      <c r="A614" s="15" t="s">
        <v>8219</v>
      </c>
      <c r="B614" s="15">
        <v>168</v>
      </c>
      <c r="E614" s="15" t="s">
        <v>8221</v>
      </c>
      <c r="F614" s="15">
        <v>2</v>
      </c>
    </row>
    <row r="615" spans="1:6" x14ac:dyDescent="0.25">
      <c r="A615" s="15" t="s">
        <v>8219</v>
      </c>
      <c r="B615" s="15">
        <v>31</v>
      </c>
      <c r="E615" s="15" t="s">
        <v>8221</v>
      </c>
      <c r="F615" s="15">
        <v>22</v>
      </c>
    </row>
    <row r="616" spans="1:6" x14ac:dyDescent="0.25">
      <c r="A616" s="15" t="s">
        <v>8219</v>
      </c>
      <c r="B616" s="15">
        <v>133</v>
      </c>
      <c r="E616" s="15" t="s">
        <v>8221</v>
      </c>
      <c r="F616" s="15">
        <v>8</v>
      </c>
    </row>
    <row r="617" spans="1:6" x14ac:dyDescent="0.25">
      <c r="A617" s="15" t="s">
        <v>8219</v>
      </c>
      <c r="B617" s="15">
        <v>151</v>
      </c>
      <c r="E617" s="15" t="s">
        <v>8221</v>
      </c>
      <c r="F617" s="15">
        <v>6</v>
      </c>
    </row>
    <row r="618" spans="1:6" x14ac:dyDescent="0.25">
      <c r="A618" s="15" t="s">
        <v>8219</v>
      </c>
      <c r="B618" s="15">
        <v>5</v>
      </c>
      <c r="E618" s="15" t="s">
        <v>8221</v>
      </c>
      <c r="F618" s="15">
        <v>1</v>
      </c>
    </row>
    <row r="619" spans="1:6" x14ac:dyDescent="0.25">
      <c r="A619" s="15" t="s">
        <v>8219</v>
      </c>
      <c r="B619" s="15">
        <v>73</v>
      </c>
      <c r="E619" s="15" t="s">
        <v>8221</v>
      </c>
      <c r="F619" s="15">
        <v>3</v>
      </c>
    </row>
    <row r="620" spans="1:6" x14ac:dyDescent="0.25">
      <c r="A620" s="15" t="s">
        <v>8219</v>
      </c>
      <c r="B620" s="15">
        <v>148</v>
      </c>
      <c r="E620" s="15" t="s">
        <v>8221</v>
      </c>
      <c r="F620" s="15">
        <v>0</v>
      </c>
    </row>
    <row r="621" spans="1:6" x14ac:dyDescent="0.25">
      <c r="A621" s="15" t="s">
        <v>8219</v>
      </c>
      <c r="B621" s="15">
        <v>93</v>
      </c>
      <c r="E621" s="15" t="s">
        <v>8221</v>
      </c>
      <c r="F621" s="15">
        <v>0</v>
      </c>
    </row>
    <row r="622" spans="1:6" x14ac:dyDescent="0.25">
      <c r="A622" s="15" t="s">
        <v>8219</v>
      </c>
      <c r="B622" s="15">
        <v>63</v>
      </c>
      <c r="E622" s="15" t="s">
        <v>8221</v>
      </c>
      <c r="F622" s="15">
        <v>0</v>
      </c>
    </row>
    <row r="623" spans="1:6" x14ac:dyDescent="0.25">
      <c r="A623" s="15" t="s">
        <v>8219</v>
      </c>
      <c r="B623" s="15">
        <v>134</v>
      </c>
      <c r="E623" s="15" t="s">
        <v>8221</v>
      </c>
      <c r="F623" s="15">
        <v>0</v>
      </c>
    </row>
    <row r="624" spans="1:6" x14ac:dyDescent="0.25">
      <c r="A624" s="15" t="s">
        <v>8219</v>
      </c>
      <c r="B624" s="15">
        <v>14</v>
      </c>
      <c r="E624" s="15" t="s">
        <v>8221</v>
      </c>
      <c r="F624" s="15">
        <v>0</v>
      </c>
    </row>
    <row r="625" spans="1:6" x14ac:dyDescent="0.25">
      <c r="A625" s="15" t="s">
        <v>8219</v>
      </c>
      <c r="B625" s="15">
        <v>78</v>
      </c>
      <c r="E625" s="15" t="s">
        <v>8221</v>
      </c>
      <c r="F625" s="15">
        <v>3</v>
      </c>
    </row>
    <row r="626" spans="1:6" x14ac:dyDescent="0.25">
      <c r="A626" s="15" t="s">
        <v>8219</v>
      </c>
      <c r="B626" s="15">
        <v>112</v>
      </c>
      <c r="E626" s="15" t="s">
        <v>8221</v>
      </c>
      <c r="F626" s="15">
        <v>0</v>
      </c>
    </row>
    <row r="627" spans="1:6" x14ac:dyDescent="0.25">
      <c r="A627" s="15" t="s">
        <v>8219</v>
      </c>
      <c r="B627" s="15">
        <v>34</v>
      </c>
      <c r="E627" s="15" t="s">
        <v>8221</v>
      </c>
      <c r="F627" s="15">
        <v>0</v>
      </c>
    </row>
    <row r="628" spans="1:6" x14ac:dyDescent="0.25">
      <c r="A628" s="15" t="s">
        <v>8219</v>
      </c>
      <c r="B628" s="15">
        <v>19</v>
      </c>
      <c r="E628" s="15" t="s">
        <v>8221</v>
      </c>
      <c r="F628" s="15">
        <v>1</v>
      </c>
    </row>
    <row r="629" spans="1:6" x14ac:dyDescent="0.25">
      <c r="A629" s="15" t="s">
        <v>8219</v>
      </c>
      <c r="B629" s="15">
        <v>13</v>
      </c>
      <c r="E629" s="15" t="s">
        <v>8221</v>
      </c>
      <c r="F629" s="15">
        <v>6</v>
      </c>
    </row>
    <row r="630" spans="1:6" x14ac:dyDescent="0.25">
      <c r="A630" s="15" t="s">
        <v>8219</v>
      </c>
      <c r="B630" s="15">
        <v>104</v>
      </c>
      <c r="E630" s="15" t="s">
        <v>8221</v>
      </c>
      <c r="F630" s="15">
        <v>1</v>
      </c>
    </row>
    <row r="631" spans="1:6" x14ac:dyDescent="0.25">
      <c r="A631" s="15" t="s">
        <v>8219</v>
      </c>
      <c r="B631" s="15">
        <v>52</v>
      </c>
      <c r="E631" s="15" t="s">
        <v>8221</v>
      </c>
      <c r="F631" s="15">
        <v>2</v>
      </c>
    </row>
    <row r="632" spans="1:6" x14ac:dyDescent="0.25">
      <c r="A632" s="15" t="s">
        <v>8219</v>
      </c>
      <c r="B632" s="15">
        <v>17</v>
      </c>
      <c r="E632" s="15" t="s">
        <v>8221</v>
      </c>
      <c r="F632" s="15">
        <v>0</v>
      </c>
    </row>
    <row r="633" spans="1:6" x14ac:dyDescent="0.25">
      <c r="A633" s="15" t="s">
        <v>8219</v>
      </c>
      <c r="B633" s="15">
        <v>82</v>
      </c>
      <c r="E633" s="15" t="s">
        <v>8221</v>
      </c>
      <c r="F633" s="15">
        <v>3</v>
      </c>
    </row>
    <row r="634" spans="1:6" x14ac:dyDescent="0.25">
      <c r="A634" s="15" t="s">
        <v>8219</v>
      </c>
      <c r="B634" s="15">
        <v>73</v>
      </c>
      <c r="E634" s="15" t="s">
        <v>8221</v>
      </c>
      <c r="F634" s="15">
        <v>3</v>
      </c>
    </row>
    <row r="635" spans="1:6" x14ac:dyDescent="0.25">
      <c r="A635" s="15" t="s">
        <v>8219</v>
      </c>
      <c r="B635" s="15">
        <v>158</v>
      </c>
      <c r="E635" s="15" t="s">
        <v>8221</v>
      </c>
      <c r="F635" s="15">
        <v>0</v>
      </c>
    </row>
    <row r="636" spans="1:6" x14ac:dyDescent="0.25">
      <c r="A636" s="15" t="s">
        <v>8219</v>
      </c>
      <c r="B636" s="15">
        <v>65</v>
      </c>
      <c r="E636" s="15" t="s">
        <v>8221</v>
      </c>
      <c r="F636" s="15">
        <v>6</v>
      </c>
    </row>
    <row r="637" spans="1:6" x14ac:dyDescent="0.25">
      <c r="A637" s="15" t="s">
        <v>8219</v>
      </c>
      <c r="B637" s="15">
        <v>184</v>
      </c>
      <c r="E637" s="15" t="s">
        <v>8221</v>
      </c>
      <c r="F637" s="15">
        <v>0</v>
      </c>
    </row>
    <row r="638" spans="1:6" x14ac:dyDescent="0.25">
      <c r="A638" s="15" t="s">
        <v>8219</v>
      </c>
      <c r="B638" s="15">
        <v>34</v>
      </c>
      <c r="E638" s="15" t="s">
        <v>8221</v>
      </c>
      <c r="F638" s="15">
        <v>19</v>
      </c>
    </row>
    <row r="639" spans="1:6" x14ac:dyDescent="0.25">
      <c r="A639" s="15" t="s">
        <v>8219</v>
      </c>
      <c r="B639" s="15">
        <v>240</v>
      </c>
      <c r="E639" s="15" t="s">
        <v>8221</v>
      </c>
      <c r="F639" s="15">
        <v>1</v>
      </c>
    </row>
    <row r="640" spans="1:6" x14ac:dyDescent="0.25">
      <c r="A640" s="15" t="s">
        <v>8219</v>
      </c>
      <c r="B640" s="15">
        <v>113</v>
      </c>
      <c r="E640" s="15" t="s">
        <v>8221</v>
      </c>
      <c r="F640" s="15">
        <v>2</v>
      </c>
    </row>
    <row r="641" spans="1:6" x14ac:dyDescent="0.25">
      <c r="A641" s="15" t="s">
        <v>8219</v>
      </c>
      <c r="B641" s="15">
        <v>66</v>
      </c>
      <c r="E641" s="15" t="s">
        <v>8221</v>
      </c>
      <c r="F641" s="15">
        <v>0</v>
      </c>
    </row>
    <row r="642" spans="1:6" x14ac:dyDescent="0.25">
      <c r="A642" s="15" t="s">
        <v>8219</v>
      </c>
      <c r="B642" s="15">
        <v>340</v>
      </c>
      <c r="E642" s="15" t="s">
        <v>8221</v>
      </c>
      <c r="F642" s="15">
        <v>11</v>
      </c>
    </row>
    <row r="643" spans="1:6" x14ac:dyDescent="0.25">
      <c r="A643" s="15" t="s">
        <v>8219</v>
      </c>
      <c r="B643" s="15">
        <v>150</v>
      </c>
      <c r="E643" s="15" t="s">
        <v>8221</v>
      </c>
      <c r="F643" s="15">
        <v>0</v>
      </c>
    </row>
    <row r="644" spans="1:6" x14ac:dyDescent="0.25">
      <c r="A644" s="15" t="s">
        <v>8219</v>
      </c>
      <c r="B644" s="15">
        <v>25</v>
      </c>
      <c r="E644" s="15" t="s">
        <v>8221</v>
      </c>
      <c r="F644" s="15">
        <v>0</v>
      </c>
    </row>
    <row r="645" spans="1:6" x14ac:dyDescent="0.25">
      <c r="A645" s="15" t="s">
        <v>8219</v>
      </c>
      <c r="B645" s="15">
        <v>234</v>
      </c>
      <c r="E645" s="15" t="s">
        <v>8221</v>
      </c>
      <c r="F645" s="15">
        <v>1</v>
      </c>
    </row>
    <row r="646" spans="1:6" x14ac:dyDescent="0.25">
      <c r="A646" s="15" t="s">
        <v>8219</v>
      </c>
      <c r="B646" s="15">
        <v>2602</v>
      </c>
      <c r="E646" s="15" t="s">
        <v>8221</v>
      </c>
      <c r="F646" s="15">
        <v>3</v>
      </c>
    </row>
    <row r="647" spans="1:6" x14ac:dyDescent="0.25">
      <c r="A647" s="15" t="s">
        <v>8219</v>
      </c>
      <c r="B647" s="15">
        <v>248</v>
      </c>
      <c r="E647" s="15" t="s">
        <v>8221</v>
      </c>
      <c r="F647" s="15">
        <v>1</v>
      </c>
    </row>
    <row r="648" spans="1:6" x14ac:dyDescent="0.25">
      <c r="A648" s="15" t="s">
        <v>8219</v>
      </c>
      <c r="B648" s="15">
        <v>600</v>
      </c>
      <c r="E648" s="15" t="s">
        <v>8221</v>
      </c>
      <c r="F648" s="15">
        <v>15</v>
      </c>
    </row>
    <row r="649" spans="1:6" x14ac:dyDescent="0.25">
      <c r="A649" s="15" t="s">
        <v>8219</v>
      </c>
      <c r="B649" s="15">
        <v>293</v>
      </c>
      <c r="E649" s="15" t="s">
        <v>8221</v>
      </c>
      <c r="F649" s="15">
        <v>2</v>
      </c>
    </row>
    <row r="650" spans="1:6" x14ac:dyDescent="0.25">
      <c r="A650" s="15" t="s">
        <v>8219</v>
      </c>
      <c r="B650" s="15">
        <v>321</v>
      </c>
      <c r="E650" s="15" t="s">
        <v>8221</v>
      </c>
      <c r="F650" s="15">
        <v>1</v>
      </c>
    </row>
    <row r="651" spans="1:6" x14ac:dyDescent="0.25">
      <c r="A651" s="15" t="s">
        <v>8219</v>
      </c>
      <c r="B651" s="15">
        <v>81</v>
      </c>
      <c r="E651" s="15" t="s">
        <v>8221</v>
      </c>
      <c r="F651" s="15">
        <v>1</v>
      </c>
    </row>
    <row r="652" spans="1:6" x14ac:dyDescent="0.25">
      <c r="A652" s="15" t="s">
        <v>8219</v>
      </c>
      <c r="B652" s="15">
        <v>343</v>
      </c>
      <c r="E652" s="15" t="s">
        <v>8221</v>
      </c>
      <c r="F652" s="15">
        <v>0</v>
      </c>
    </row>
    <row r="653" spans="1:6" x14ac:dyDescent="0.25">
      <c r="A653" s="15" t="s">
        <v>8219</v>
      </c>
      <c r="B653" s="15">
        <v>336</v>
      </c>
      <c r="E653" s="15" t="s">
        <v>8221</v>
      </c>
      <c r="F653" s="15">
        <v>1</v>
      </c>
    </row>
    <row r="654" spans="1:6" x14ac:dyDescent="0.25">
      <c r="A654" s="15" t="s">
        <v>8219</v>
      </c>
      <c r="B654" s="15">
        <v>47</v>
      </c>
      <c r="E654" s="15" t="s">
        <v>8221</v>
      </c>
      <c r="F654" s="15">
        <v>11</v>
      </c>
    </row>
    <row r="655" spans="1:6" x14ac:dyDescent="0.25">
      <c r="A655" s="15" t="s">
        <v>8219</v>
      </c>
      <c r="B655" s="15">
        <v>76</v>
      </c>
      <c r="E655" s="15" t="s">
        <v>8221</v>
      </c>
      <c r="F655" s="15">
        <v>0</v>
      </c>
    </row>
    <row r="656" spans="1:6" x14ac:dyDescent="0.25">
      <c r="A656" s="15" t="s">
        <v>8219</v>
      </c>
      <c r="B656" s="15">
        <v>441</v>
      </c>
      <c r="E656" s="15" t="s">
        <v>8221</v>
      </c>
      <c r="F656" s="15">
        <v>1</v>
      </c>
    </row>
    <row r="657" spans="1:6" x14ac:dyDescent="0.25">
      <c r="A657" s="15" t="s">
        <v>8219</v>
      </c>
      <c r="B657" s="15">
        <v>916</v>
      </c>
      <c r="E657" s="15" t="s">
        <v>8221</v>
      </c>
      <c r="F657" s="15">
        <v>6</v>
      </c>
    </row>
    <row r="658" spans="1:6" x14ac:dyDescent="0.25">
      <c r="A658" s="15" t="s">
        <v>8219</v>
      </c>
      <c r="B658" s="15">
        <v>369</v>
      </c>
      <c r="E658" s="15" t="s">
        <v>8221</v>
      </c>
      <c r="F658" s="15">
        <v>7</v>
      </c>
    </row>
    <row r="659" spans="1:6" x14ac:dyDescent="0.25">
      <c r="A659" s="15" t="s">
        <v>8219</v>
      </c>
      <c r="B659" s="15">
        <v>20242</v>
      </c>
      <c r="E659" s="15" t="s">
        <v>8221</v>
      </c>
      <c r="F659" s="15">
        <v>0</v>
      </c>
    </row>
    <row r="660" spans="1:6" x14ac:dyDescent="0.25">
      <c r="A660" s="15" t="s">
        <v>8219</v>
      </c>
      <c r="B660" s="15">
        <v>71</v>
      </c>
      <c r="E660" s="15" t="s">
        <v>8221</v>
      </c>
      <c r="F660" s="15">
        <v>16</v>
      </c>
    </row>
    <row r="661" spans="1:6" x14ac:dyDescent="0.25">
      <c r="A661" s="15" t="s">
        <v>8219</v>
      </c>
      <c r="B661" s="15">
        <v>635</v>
      </c>
      <c r="E661" s="15" t="s">
        <v>8221</v>
      </c>
      <c r="F661" s="15">
        <v>0</v>
      </c>
    </row>
    <row r="662" spans="1:6" x14ac:dyDescent="0.25">
      <c r="A662" s="15" t="s">
        <v>8219</v>
      </c>
      <c r="B662" s="15">
        <v>885</v>
      </c>
      <c r="E662" s="15" t="s">
        <v>8221</v>
      </c>
      <c r="F662" s="15">
        <v>0</v>
      </c>
    </row>
    <row r="663" spans="1:6" x14ac:dyDescent="0.25">
      <c r="A663" s="15" t="s">
        <v>8219</v>
      </c>
      <c r="B663" s="15">
        <v>329</v>
      </c>
      <c r="E663" s="15" t="s">
        <v>8221</v>
      </c>
      <c r="F663" s="15">
        <v>0</v>
      </c>
    </row>
    <row r="664" spans="1:6" x14ac:dyDescent="0.25">
      <c r="A664" s="15" t="s">
        <v>8219</v>
      </c>
      <c r="B664" s="15">
        <v>71</v>
      </c>
      <c r="E664" s="15" t="s">
        <v>8221</v>
      </c>
      <c r="F664" s="15">
        <v>12</v>
      </c>
    </row>
    <row r="665" spans="1:6" x14ac:dyDescent="0.25">
      <c r="A665" s="15" t="s">
        <v>8219</v>
      </c>
      <c r="B665" s="15">
        <v>269</v>
      </c>
      <c r="E665" s="15" t="s">
        <v>8221</v>
      </c>
      <c r="F665" s="15">
        <v>1</v>
      </c>
    </row>
    <row r="666" spans="1:6" x14ac:dyDescent="0.25">
      <c r="A666" s="15" t="s">
        <v>8219</v>
      </c>
      <c r="B666" s="15">
        <v>345</v>
      </c>
      <c r="E666" s="15" t="s">
        <v>8221</v>
      </c>
      <c r="F666" s="15">
        <v>3</v>
      </c>
    </row>
    <row r="667" spans="1:6" x14ac:dyDescent="0.25">
      <c r="A667" s="15" t="s">
        <v>8219</v>
      </c>
      <c r="B667" s="15">
        <v>43</v>
      </c>
      <c r="E667" s="15" t="s">
        <v>8221</v>
      </c>
      <c r="F667" s="15">
        <v>1</v>
      </c>
    </row>
    <row r="668" spans="1:6" x14ac:dyDescent="0.25">
      <c r="A668" s="15" t="s">
        <v>8219</v>
      </c>
      <c r="B668" s="15">
        <v>33</v>
      </c>
      <c r="E668" s="15" t="s">
        <v>8221</v>
      </c>
      <c r="F668" s="15">
        <v>4</v>
      </c>
    </row>
    <row r="669" spans="1:6" x14ac:dyDescent="0.25">
      <c r="A669" s="15" t="s">
        <v>8219</v>
      </c>
      <c r="B669" s="15">
        <v>211</v>
      </c>
      <c r="E669" s="15" t="s">
        <v>8221</v>
      </c>
      <c r="F669" s="15">
        <v>1</v>
      </c>
    </row>
    <row r="670" spans="1:6" x14ac:dyDescent="0.25">
      <c r="A670" s="15" t="s">
        <v>8219</v>
      </c>
      <c r="B670" s="15">
        <v>196</v>
      </c>
      <c r="E670" s="15" t="s">
        <v>8221</v>
      </c>
      <c r="F670" s="15">
        <v>3</v>
      </c>
    </row>
    <row r="671" spans="1:6" x14ac:dyDescent="0.25">
      <c r="A671" s="15" t="s">
        <v>8219</v>
      </c>
      <c r="B671" s="15">
        <v>405</v>
      </c>
      <c r="E671" s="15" t="s">
        <v>8221</v>
      </c>
      <c r="F671" s="15">
        <v>1</v>
      </c>
    </row>
    <row r="672" spans="1:6" x14ac:dyDescent="0.25">
      <c r="A672" s="15" t="s">
        <v>8219</v>
      </c>
      <c r="B672" s="15">
        <v>206</v>
      </c>
      <c r="E672" s="15" t="s">
        <v>8221</v>
      </c>
      <c r="F672" s="15">
        <v>0</v>
      </c>
    </row>
    <row r="673" spans="1:6" x14ac:dyDescent="0.25">
      <c r="A673" s="15" t="s">
        <v>8219</v>
      </c>
      <c r="B673" s="15">
        <v>335</v>
      </c>
      <c r="E673" s="15" t="s">
        <v>8221</v>
      </c>
      <c r="F673" s="15">
        <v>12</v>
      </c>
    </row>
    <row r="674" spans="1:6" x14ac:dyDescent="0.25">
      <c r="A674" s="15" t="s">
        <v>8219</v>
      </c>
      <c r="B674" s="15">
        <v>215</v>
      </c>
      <c r="E674" s="15" t="s">
        <v>8221</v>
      </c>
      <c r="F674" s="15">
        <v>0</v>
      </c>
    </row>
    <row r="675" spans="1:6" x14ac:dyDescent="0.25">
      <c r="A675" s="15" t="s">
        <v>8219</v>
      </c>
      <c r="B675" s="15">
        <v>176</v>
      </c>
      <c r="E675" s="15" t="s">
        <v>8221</v>
      </c>
      <c r="F675" s="15">
        <v>1</v>
      </c>
    </row>
    <row r="676" spans="1:6" x14ac:dyDescent="0.25">
      <c r="A676" s="15" t="s">
        <v>8219</v>
      </c>
      <c r="B676" s="15">
        <v>555</v>
      </c>
      <c r="E676" s="15" t="s">
        <v>8221</v>
      </c>
      <c r="F676" s="15">
        <v>0</v>
      </c>
    </row>
    <row r="677" spans="1:6" x14ac:dyDescent="0.25">
      <c r="A677" s="15" t="s">
        <v>8219</v>
      </c>
      <c r="B677" s="15">
        <v>116</v>
      </c>
      <c r="E677" s="15" t="s">
        <v>8221</v>
      </c>
      <c r="F677" s="15">
        <v>0</v>
      </c>
    </row>
    <row r="678" spans="1:6" x14ac:dyDescent="0.25">
      <c r="A678" s="15" t="s">
        <v>8219</v>
      </c>
      <c r="B678" s="15">
        <v>615</v>
      </c>
      <c r="E678" s="15" t="s">
        <v>8221</v>
      </c>
      <c r="F678" s="15">
        <v>2</v>
      </c>
    </row>
    <row r="679" spans="1:6" x14ac:dyDescent="0.25">
      <c r="A679" s="15" t="s">
        <v>8219</v>
      </c>
      <c r="B679" s="15">
        <v>236</v>
      </c>
      <c r="E679" s="15" t="s">
        <v>8221</v>
      </c>
      <c r="F679" s="15">
        <v>92</v>
      </c>
    </row>
    <row r="680" spans="1:6" x14ac:dyDescent="0.25">
      <c r="A680" s="15" t="s">
        <v>8219</v>
      </c>
      <c r="B680" s="15">
        <v>145</v>
      </c>
      <c r="E680" s="15" t="s">
        <v>8221</v>
      </c>
      <c r="F680" s="15">
        <v>0</v>
      </c>
    </row>
    <row r="681" spans="1:6" x14ac:dyDescent="0.25">
      <c r="A681" s="15" t="s">
        <v>8219</v>
      </c>
      <c r="B681" s="15">
        <v>167</v>
      </c>
      <c r="E681" s="15" t="s">
        <v>8221</v>
      </c>
      <c r="F681" s="15">
        <v>3</v>
      </c>
    </row>
    <row r="682" spans="1:6" x14ac:dyDescent="0.25">
      <c r="A682" s="15" t="s">
        <v>8219</v>
      </c>
      <c r="B682" s="15">
        <v>235</v>
      </c>
      <c r="E682" s="15" t="s">
        <v>8221</v>
      </c>
      <c r="F682" s="15">
        <v>10</v>
      </c>
    </row>
    <row r="683" spans="1:6" x14ac:dyDescent="0.25">
      <c r="A683" s="15" t="s">
        <v>8219</v>
      </c>
      <c r="B683" s="15">
        <v>452</v>
      </c>
      <c r="E683" s="15" t="s">
        <v>8221</v>
      </c>
      <c r="F683" s="15">
        <v>7</v>
      </c>
    </row>
    <row r="684" spans="1:6" x14ac:dyDescent="0.25">
      <c r="A684" s="15" t="s">
        <v>8219</v>
      </c>
      <c r="B684" s="15">
        <v>241</v>
      </c>
      <c r="E684" s="15" t="s">
        <v>8221</v>
      </c>
      <c r="F684" s="15">
        <v>3</v>
      </c>
    </row>
    <row r="685" spans="1:6" x14ac:dyDescent="0.25">
      <c r="A685" s="15" t="s">
        <v>8219</v>
      </c>
      <c r="B685" s="15">
        <v>28</v>
      </c>
      <c r="E685" s="15" t="s">
        <v>8221</v>
      </c>
      <c r="F685" s="15">
        <v>0</v>
      </c>
    </row>
    <row r="686" spans="1:6" x14ac:dyDescent="0.25">
      <c r="A686" s="15" t="s">
        <v>8219</v>
      </c>
      <c r="B686" s="15">
        <v>140</v>
      </c>
      <c r="E686" s="15" t="s">
        <v>8221</v>
      </c>
      <c r="F686" s="15">
        <v>1</v>
      </c>
    </row>
    <row r="687" spans="1:6" x14ac:dyDescent="0.25">
      <c r="A687" s="15" t="s">
        <v>8219</v>
      </c>
      <c r="B687" s="15">
        <v>280</v>
      </c>
      <c r="E687" s="15" t="s">
        <v>8221</v>
      </c>
      <c r="F687" s="15">
        <v>0</v>
      </c>
    </row>
    <row r="688" spans="1:6" x14ac:dyDescent="0.25">
      <c r="A688" s="15" t="s">
        <v>8219</v>
      </c>
      <c r="B688" s="15">
        <v>70</v>
      </c>
      <c r="E688" s="15" t="s">
        <v>8221</v>
      </c>
      <c r="F688" s="15">
        <v>9</v>
      </c>
    </row>
    <row r="689" spans="1:6" x14ac:dyDescent="0.25">
      <c r="A689" s="15" t="s">
        <v>8219</v>
      </c>
      <c r="B689" s="15">
        <v>160</v>
      </c>
      <c r="E689" s="15" t="s">
        <v>8221</v>
      </c>
      <c r="F689" s="15">
        <v>2</v>
      </c>
    </row>
    <row r="690" spans="1:6" x14ac:dyDescent="0.25">
      <c r="A690" s="15" t="s">
        <v>8219</v>
      </c>
      <c r="B690" s="15">
        <v>141</v>
      </c>
      <c r="E690" s="15" t="s">
        <v>8221</v>
      </c>
      <c r="F690" s="15">
        <v>1</v>
      </c>
    </row>
    <row r="691" spans="1:6" x14ac:dyDescent="0.25">
      <c r="A691" s="15" t="s">
        <v>8219</v>
      </c>
      <c r="B691" s="15">
        <v>874</v>
      </c>
      <c r="E691" s="15" t="s">
        <v>8221</v>
      </c>
      <c r="F691" s="15">
        <v>2</v>
      </c>
    </row>
    <row r="692" spans="1:6" x14ac:dyDescent="0.25">
      <c r="A692" s="15" t="s">
        <v>8219</v>
      </c>
      <c r="B692" s="15">
        <v>73</v>
      </c>
      <c r="E692" s="15" t="s">
        <v>8221</v>
      </c>
      <c r="F692" s="15">
        <v>11</v>
      </c>
    </row>
    <row r="693" spans="1:6" x14ac:dyDescent="0.25">
      <c r="A693" s="15" t="s">
        <v>8219</v>
      </c>
      <c r="B693" s="15">
        <v>294</v>
      </c>
      <c r="E693" s="15" t="s">
        <v>8221</v>
      </c>
      <c r="F693" s="15">
        <v>0</v>
      </c>
    </row>
    <row r="694" spans="1:6" x14ac:dyDescent="0.25">
      <c r="A694" s="15" t="s">
        <v>8219</v>
      </c>
      <c r="B694" s="15">
        <v>740</v>
      </c>
      <c r="E694" s="15" t="s">
        <v>8221</v>
      </c>
      <c r="F694" s="15">
        <v>0</v>
      </c>
    </row>
    <row r="695" spans="1:6" x14ac:dyDescent="0.25">
      <c r="A695" s="15" t="s">
        <v>8219</v>
      </c>
      <c r="B695" s="15">
        <v>369</v>
      </c>
      <c r="E695" s="15" t="s">
        <v>8221</v>
      </c>
      <c r="F695" s="15">
        <v>9</v>
      </c>
    </row>
    <row r="696" spans="1:6" x14ac:dyDescent="0.25">
      <c r="A696" s="15" t="s">
        <v>8219</v>
      </c>
      <c r="B696" s="15">
        <v>110</v>
      </c>
      <c r="E696" s="15" t="s">
        <v>8221</v>
      </c>
      <c r="F696" s="15">
        <v>0</v>
      </c>
    </row>
    <row r="697" spans="1:6" x14ac:dyDescent="0.25">
      <c r="A697" s="15" t="s">
        <v>8219</v>
      </c>
      <c r="B697" s="15">
        <v>455</v>
      </c>
      <c r="E697" s="15" t="s">
        <v>8221</v>
      </c>
      <c r="F697" s="15">
        <v>4</v>
      </c>
    </row>
    <row r="698" spans="1:6" x14ac:dyDescent="0.25">
      <c r="A698" s="15" t="s">
        <v>8219</v>
      </c>
      <c r="B698" s="15">
        <v>224</v>
      </c>
      <c r="E698" s="15" t="s">
        <v>8221</v>
      </c>
      <c r="F698" s="15">
        <v>1</v>
      </c>
    </row>
    <row r="699" spans="1:6" x14ac:dyDescent="0.25">
      <c r="A699" s="15" t="s">
        <v>8219</v>
      </c>
      <c r="B699" s="15">
        <v>46</v>
      </c>
      <c r="E699" s="15" t="s">
        <v>8221</v>
      </c>
      <c r="F699" s="15">
        <v>2</v>
      </c>
    </row>
    <row r="700" spans="1:6" x14ac:dyDescent="0.25">
      <c r="A700" s="15" t="s">
        <v>8219</v>
      </c>
      <c r="B700" s="15">
        <v>284</v>
      </c>
      <c r="E700" s="15" t="s">
        <v>8221</v>
      </c>
      <c r="F700" s="15">
        <v>0</v>
      </c>
    </row>
    <row r="701" spans="1:6" x14ac:dyDescent="0.25">
      <c r="A701" s="15" t="s">
        <v>8219</v>
      </c>
      <c r="B701" s="15">
        <v>98</v>
      </c>
      <c r="E701" s="15" t="s">
        <v>8221</v>
      </c>
      <c r="F701" s="15">
        <v>1</v>
      </c>
    </row>
    <row r="702" spans="1:6" x14ac:dyDescent="0.25">
      <c r="A702" s="15" t="s">
        <v>8219</v>
      </c>
      <c r="B702" s="15">
        <v>56</v>
      </c>
      <c r="E702" s="15" t="s">
        <v>8221</v>
      </c>
      <c r="F702" s="15">
        <v>17</v>
      </c>
    </row>
    <row r="703" spans="1:6" x14ac:dyDescent="0.25">
      <c r="A703" s="15" t="s">
        <v>8219</v>
      </c>
      <c r="B703" s="15">
        <v>32</v>
      </c>
      <c r="E703" s="15" t="s">
        <v>8221</v>
      </c>
      <c r="F703" s="15">
        <v>2</v>
      </c>
    </row>
    <row r="704" spans="1:6" x14ac:dyDescent="0.25">
      <c r="A704" s="15" t="s">
        <v>8219</v>
      </c>
      <c r="B704" s="15">
        <v>30</v>
      </c>
      <c r="E704" s="15" t="s">
        <v>8221</v>
      </c>
      <c r="F704" s="15">
        <v>3</v>
      </c>
    </row>
    <row r="705" spans="1:6" x14ac:dyDescent="0.25">
      <c r="A705" s="15" t="s">
        <v>8219</v>
      </c>
      <c r="B705" s="15">
        <v>70</v>
      </c>
      <c r="E705" s="15" t="s">
        <v>8221</v>
      </c>
      <c r="F705" s="15">
        <v>41</v>
      </c>
    </row>
    <row r="706" spans="1:6" x14ac:dyDescent="0.25">
      <c r="A706" s="15" t="s">
        <v>8219</v>
      </c>
      <c r="B706" s="15">
        <v>44</v>
      </c>
      <c r="E706" s="15" t="s">
        <v>8221</v>
      </c>
      <c r="F706" s="15">
        <v>2</v>
      </c>
    </row>
    <row r="707" spans="1:6" x14ac:dyDescent="0.25">
      <c r="A707" s="15" t="s">
        <v>8219</v>
      </c>
      <c r="B707" s="15">
        <v>92</v>
      </c>
      <c r="E707" s="15" t="s">
        <v>8221</v>
      </c>
      <c r="F707" s="15">
        <v>3</v>
      </c>
    </row>
    <row r="708" spans="1:6" x14ac:dyDescent="0.25">
      <c r="A708" s="15" t="s">
        <v>8219</v>
      </c>
      <c r="B708" s="15">
        <v>205</v>
      </c>
      <c r="E708" s="15" t="s">
        <v>8221</v>
      </c>
      <c r="F708" s="15">
        <v>8</v>
      </c>
    </row>
    <row r="709" spans="1:6" x14ac:dyDescent="0.25">
      <c r="A709" s="15" t="s">
        <v>8219</v>
      </c>
      <c r="B709" s="15">
        <v>23</v>
      </c>
      <c r="E709" s="15" t="s">
        <v>8221</v>
      </c>
      <c r="F709" s="15">
        <v>0</v>
      </c>
    </row>
    <row r="710" spans="1:6" x14ac:dyDescent="0.25">
      <c r="A710" s="15" t="s">
        <v>8219</v>
      </c>
      <c r="B710" s="15">
        <v>4</v>
      </c>
      <c r="E710" s="15" t="s">
        <v>8221</v>
      </c>
      <c r="F710" s="15">
        <v>1</v>
      </c>
    </row>
    <row r="711" spans="1:6" x14ac:dyDescent="0.25">
      <c r="A711" s="15" t="s">
        <v>8219</v>
      </c>
      <c r="B711" s="15">
        <v>112</v>
      </c>
      <c r="E711" s="15" t="s">
        <v>8221</v>
      </c>
      <c r="F711" s="15">
        <v>3</v>
      </c>
    </row>
    <row r="712" spans="1:6" x14ac:dyDescent="0.25">
      <c r="A712" s="15" t="s">
        <v>8219</v>
      </c>
      <c r="B712" s="15">
        <v>27</v>
      </c>
      <c r="E712" s="15" t="s">
        <v>8221</v>
      </c>
      <c r="F712" s="15">
        <v>4</v>
      </c>
    </row>
    <row r="713" spans="1:6" x14ac:dyDescent="0.25">
      <c r="A713" s="15" t="s">
        <v>8219</v>
      </c>
      <c r="B713" s="15">
        <v>11</v>
      </c>
      <c r="E713" s="15" t="s">
        <v>8221</v>
      </c>
      <c r="F713" s="15">
        <v>9</v>
      </c>
    </row>
    <row r="714" spans="1:6" x14ac:dyDescent="0.25">
      <c r="A714" s="15" t="s">
        <v>8219</v>
      </c>
      <c r="B714" s="15">
        <v>26</v>
      </c>
      <c r="E714" s="15" t="s">
        <v>8221</v>
      </c>
      <c r="F714" s="15">
        <v>16</v>
      </c>
    </row>
    <row r="715" spans="1:6" x14ac:dyDescent="0.25">
      <c r="A715" s="15" t="s">
        <v>8219</v>
      </c>
      <c r="B715" s="15">
        <v>77</v>
      </c>
      <c r="E715" s="15" t="s">
        <v>8221</v>
      </c>
      <c r="F715" s="15">
        <v>1</v>
      </c>
    </row>
    <row r="716" spans="1:6" x14ac:dyDescent="0.25">
      <c r="A716" s="15" t="s">
        <v>8219</v>
      </c>
      <c r="B716" s="15">
        <v>136</v>
      </c>
      <c r="E716" s="15" t="s">
        <v>8221</v>
      </c>
      <c r="F716" s="15">
        <v>7</v>
      </c>
    </row>
    <row r="717" spans="1:6" x14ac:dyDescent="0.25">
      <c r="A717" s="15" t="s">
        <v>8219</v>
      </c>
      <c r="B717" s="15">
        <v>157</v>
      </c>
      <c r="E717" s="15" t="s">
        <v>8221</v>
      </c>
      <c r="F717" s="15">
        <v>0</v>
      </c>
    </row>
    <row r="718" spans="1:6" x14ac:dyDescent="0.25">
      <c r="A718" s="15" t="s">
        <v>8219</v>
      </c>
      <c r="B718" s="15">
        <v>158</v>
      </c>
      <c r="E718" s="15" t="s">
        <v>8221</v>
      </c>
      <c r="F718" s="15">
        <v>0</v>
      </c>
    </row>
    <row r="719" spans="1:6" x14ac:dyDescent="0.25">
      <c r="A719" s="15" t="s">
        <v>8219</v>
      </c>
      <c r="B719" s="15">
        <v>27</v>
      </c>
      <c r="E719" s="15" t="s">
        <v>8221</v>
      </c>
      <c r="F719" s="15">
        <v>0</v>
      </c>
    </row>
    <row r="720" spans="1:6" x14ac:dyDescent="0.25">
      <c r="A720" s="15" t="s">
        <v>8219</v>
      </c>
      <c r="B720" s="15">
        <v>23</v>
      </c>
      <c r="E720" s="15" t="s">
        <v>8221</v>
      </c>
      <c r="F720" s="15">
        <v>0</v>
      </c>
    </row>
    <row r="721" spans="1:6" x14ac:dyDescent="0.25">
      <c r="A721" s="15" t="s">
        <v>8219</v>
      </c>
      <c r="B721" s="15">
        <v>17</v>
      </c>
      <c r="E721" s="15" t="s">
        <v>8221</v>
      </c>
      <c r="F721" s="15">
        <v>0</v>
      </c>
    </row>
    <row r="722" spans="1:6" x14ac:dyDescent="0.25">
      <c r="A722" s="15" t="s">
        <v>8219</v>
      </c>
      <c r="B722" s="15">
        <v>37</v>
      </c>
      <c r="E722" s="15" t="s">
        <v>8221</v>
      </c>
      <c r="F722" s="15">
        <v>1</v>
      </c>
    </row>
    <row r="723" spans="1:6" x14ac:dyDescent="0.25">
      <c r="A723" s="15" t="s">
        <v>8219</v>
      </c>
      <c r="B723" s="15">
        <v>65</v>
      </c>
      <c r="E723" s="15" t="s">
        <v>8221</v>
      </c>
      <c r="F723" s="15">
        <v>2</v>
      </c>
    </row>
    <row r="724" spans="1:6" x14ac:dyDescent="0.25">
      <c r="A724" s="15" t="s">
        <v>8219</v>
      </c>
      <c r="B724" s="15">
        <v>18</v>
      </c>
      <c r="E724" s="15" t="s">
        <v>8221</v>
      </c>
      <c r="F724" s="15">
        <v>1</v>
      </c>
    </row>
    <row r="725" spans="1:6" x14ac:dyDescent="0.25">
      <c r="A725" s="15" t="s">
        <v>8219</v>
      </c>
      <c r="B725" s="15">
        <v>25</v>
      </c>
      <c r="E725" s="15" t="s">
        <v>8221</v>
      </c>
      <c r="F725" s="15">
        <v>15</v>
      </c>
    </row>
    <row r="726" spans="1:6" x14ac:dyDescent="0.25">
      <c r="A726" s="15" t="s">
        <v>8219</v>
      </c>
      <c r="B726" s="15">
        <v>104</v>
      </c>
      <c r="E726" s="15" t="s">
        <v>8221</v>
      </c>
      <c r="F726" s="15">
        <v>1</v>
      </c>
    </row>
    <row r="727" spans="1:6" x14ac:dyDescent="0.25">
      <c r="A727" s="15" t="s">
        <v>8219</v>
      </c>
      <c r="B727" s="15">
        <v>108</v>
      </c>
      <c r="E727" s="15" t="s">
        <v>8221</v>
      </c>
      <c r="F727" s="15">
        <v>1</v>
      </c>
    </row>
    <row r="728" spans="1:6" x14ac:dyDescent="0.25">
      <c r="A728" s="15" t="s">
        <v>8219</v>
      </c>
      <c r="B728" s="15">
        <v>38</v>
      </c>
      <c r="E728" s="15" t="s">
        <v>8221</v>
      </c>
      <c r="F728" s="15">
        <v>0</v>
      </c>
    </row>
    <row r="729" spans="1:6" x14ac:dyDescent="0.25">
      <c r="A729" s="15" t="s">
        <v>8219</v>
      </c>
      <c r="B729" s="15">
        <v>88</v>
      </c>
      <c r="E729" s="15" t="s">
        <v>8221</v>
      </c>
      <c r="F729" s="15">
        <v>39</v>
      </c>
    </row>
    <row r="730" spans="1:6" x14ac:dyDescent="0.25">
      <c r="A730" s="15" t="s">
        <v>8219</v>
      </c>
      <c r="B730" s="15">
        <v>82</v>
      </c>
      <c r="E730" s="15" t="s">
        <v>8221</v>
      </c>
      <c r="F730" s="15">
        <v>103</v>
      </c>
    </row>
    <row r="731" spans="1:6" x14ac:dyDescent="0.25">
      <c r="A731" s="15" t="s">
        <v>8219</v>
      </c>
      <c r="B731" s="15">
        <v>126</v>
      </c>
      <c r="E731" s="15" t="s">
        <v>8221</v>
      </c>
      <c r="F731" s="15">
        <v>0</v>
      </c>
    </row>
    <row r="732" spans="1:6" x14ac:dyDescent="0.25">
      <c r="A732" s="15" t="s">
        <v>8219</v>
      </c>
      <c r="B732" s="15">
        <v>133</v>
      </c>
      <c r="E732" s="15" t="s">
        <v>8221</v>
      </c>
      <c r="F732" s="15">
        <v>39</v>
      </c>
    </row>
    <row r="733" spans="1:6" x14ac:dyDescent="0.25">
      <c r="A733" s="15" t="s">
        <v>8219</v>
      </c>
      <c r="B733" s="15">
        <v>47</v>
      </c>
      <c r="E733" s="15" t="s">
        <v>8221</v>
      </c>
      <c r="F733" s="15">
        <v>15</v>
      </c>
    </row>
    <row r="734" spans="1:6" x14ac:dyDescent="0.25">
      <c r="A734" s="15" t="s">
        <v>8219</v>
      </c>
      <c r="B734" s="15">
        <v>58</v>
      </c>
      <c r="E734" s="15" t="s">
        <v>8221</v>
      </c>
      <c r="F734" s="15">
        <v>22</v>
      </c>
    </row>
    <row r="735" spans="1:6" x14ac:dyDescent="0.25">
      <c r="A735" s="15" t="s">
        <v>8219</v>
      </c>
      <c r="B735" s="15">
        <v>32</v>
      </c>
      <c r="E735" s="15" t="s">
        <v>8221</v>
      </c>
      <c r="F735" s="15">
        <v>92</v>
      </c>
    </row>
    <row r="736" spans="1:6" x14ac:dyDescent="0.25">
      <c r="A736" s="15" t="s">
        <v>8219</v>
      </c>
      <c r="B736" s="15">
        <v>37</v>
      </c>
      <c r="E736" s="15" t="s">
        <v>8221</v>
      </c>
      <c r="F736" s="15">
        <v>25</v>
      </c>
    </row>
    <row r="737" spans="1:6" x14ac:dyDescent="0.25">
      <c r="A737" s="15" t="s">
        <v>8219</v>
      </c>
      <c r="B737" s="15">
        <v>87</v>
      </c>
      <c r="E737" s="15" t="s">
        <v>8221</v>
      </c>
      <c r="F737" s="15">
        <v>19</v>
      </c>
    </row>
    <row r="738" spans="1:6" x14ac:dyDescent="0.25">
      <c r="A738" s="15" t="s">
        <v>8219</v>
      </c>
      <c r="B738" s="15">
        <v>15</v>
      </c>
      <c r="E738" s="15" t="s">
        <v>8221</v>
      </c>
      <c r="F738" s="15">
        <v>19</v>
      </c>
    </row>
    <row r="739" spans="1:6" x14ac:dyDescent="0.25">
      <c r="A739" s="15" t="s">
        <v>8219</v>
      </c>
      <c r="B739" s="15">
        <v>27</v>
      </c>
      <c r="E739" s="15" t="s">
        <v>8221</v>
      </c>
      <c r="F739" s="15">
        <v>13</v>
      </c>
    </row>
    <row r="740" spans="1:6" x14ac:dyDescent="0.25">
      <c r="A740" s="15" t="s">
        <v>8219</v>
      </c>
      <c r="B740" s="15">
        <v>19</v>
      </c>
      <c r="E740" s="15" t="s">
        <v>8221</v>
      </c>
      <c r="F740" s="15">
        <v>124</v>
      </c>
    </row>
    <row r="741" spans="1:6" x14ac:dyDescent="0.25">
      <c r="A741" s="15" t="s">
        <v>8219</v>
      </c>
      <c r="B741" s="15">
        <v>17</v>
      </c>
      <c r="E741" s="15" t="s">
        <v>8221</v>
      </c>
      <c r="F741" s="15">
        <v>4</v>
      </c>
    </row>
    <row r="742" spans="1:6" x14ac:dyDescent="0.25">
      <c r="A742" s="15" t="s">
        <v>8219</v>
      </c>
      <c r="B742" s="15">
        <v>26</v>
      </c>
      <c r="E742" s="15" t="s">
        <v>8221</v>
      </c>
      <c r="F742" s="15">
        <v>10</v>
      </c>
    </row>
    <row r="743" spans="1:6" x14ac:dyDescent="0.25">
      <c r="A743" s="15" t="s">
        <v>8219</v>
      </c>
      <c r="B743" s="15">
        <v>28</v>
      </c>
      <c r="E743" s="15" t="s">
        <v>8221</v>
      </c>
      <c r="F743" s="15">
        <v>15</v>
      </c>
    </row>
    <row r="744" spans="1:6" x14ac:dyDescent="0.25">
      <c r="A744" s="15" t="s">
        <v>8219</v>
      </c>
      <c r="B744" s="15">
        <v>37</v>
      </c>
      <c r="E744" s="15" t="s">
        <v>8221</v>
      </c>
      <c r="F744" s="15">
        <v>38</v>
      </c>
    </row>
    <row r="745" spans="1:6" x14ac:dyDescent="0.25">
      <c r="A745" s="15" t="s">
        <v>8219</v>
      </c>
      <c r="B745" s="15">
        <v>128</v>
      </c>
      <c r="E745" s="15" t="s">
        <v>8221</v>
      </c>
      <c r="F745" s="15">
        <v>152</v>
      </c>
    </row>
    <row r="746" spans="1:6" x14ac:dyDescent="0.25">
      <c r="A746" s="15" t="s">
        <v>8219</v>
      </c>
      <c r="B746" s="15">
        <v>10</v>
      </c>
      <c r="E746" s="15" t="s">
        <v>8221</v>
      </c>
      <c r="F746" s="15">
        <v>24</v>
      </c>
    </row>
    <row r="747" spans="1:6" x14ac:dyDescent="0.25">
      <c r="A747" s="15" t="s">
        <v>8219</v>
      </c>
      <c r="B747" s="15">
        <v>83</v>
      </c>
      <c r="E747" s="15" t="s">
        <v>8221</v>
      </c>
      <c r="F747" s="15">
        <v>76</v>
      </c>
    </row>
    <row r="748" spans="1:6" x14ac:dyDescent="0.25">
      <c r="A748" s="15" t="s">
        <v>8219</v>
      </c>
      <c r="B748" s="15">
        <v>46</v>
      </c>
      <c r="E748" s="15" t="s">
        <v>8221</v>
      </c>
      <c r="F748" s="15">
        <v>185</v>
      </c>
    </row>
    <row r="749" spans="1:6" x14ac:dyDescent="0.25">
      <c r="A749" s="15" t="s">
        <v>8219</v>
      </c>
      <c r="B749" s="15">
        <v>90</v>
      </c>
      <c r="E749" s="15" t="s">
        <v>8221</v>
      </c>
      <c r="F749" s="15">
        <v>33</v>
      </c>
    </row>
    <row r="750" spans="1:6" x14ac:dyDescent="0.25">
      <c r="A750" s="15" t="s">
        <v>8219</v>
      </c>
      <c r="B750" s="15">
        <v>81</v>
      </c>
      <c r="E750" s="15" t="s">
        <v>8221</v>
      </c>
      <c r="F750" s="15">
        <v>108</v>
      </c>
    </row>
    <row r="751" spans="1:6" x14ac:dyDescent="0.25">
      <c r="A751" s="15" t="s">
        <v>8219</v>
      </c>
      <c r="B751" s="15">
        <v>32</v>
      </c>
      <c r="E751" s="15" t="s">
        <v>8221</v>
      </c>
      <c r="F751" s="15">
        <v>29</v>
      </c>
    </row>
    <row r="752" spans="1:6" x14ac:dyDescent="0.25">
      <c r="A752" s="15" t="s">
        <v>8219</v>
      </c>
      <c r="B752" s="15">
        <v>20</v>
      </c>
      <c r="E752" s="15" t="s">
        <v>8221</v>
      </c>
      <c r="F752" s="15">
        <v>24</v>
      </c>
    </row>
    <row r="753" spans="1:6" x14ac:dyDescent="0.25">
      <c r="A753" s="15" t="s">
        <v>8219</v>
      </c>
      <c r="B753" s="15">
        <v>70</v>
      </c>
      <c r="E753" s="15" t="s">
        <v>8221</v>
      </c>
      <c r="F753" s="15">
        <v>4</v>
      </c>
    </row>
    <row r="754" spans="1:6" x14ac:dyDescent="0.25">
      <c r="A754" s="15" t="s">
        <v>8219</v>
      </c>
      <c r="B754" s="15">
        <v>168</v>
      </c>
      <c r="E754" s="15" t="s">
        <v>8221</v>
      </c>
      <c r="F754" s="15">
        <v>4</v>
      </c>
    </row>
    <row r="755" spans="1:6" x14ac:dyDescent="0.25">
      <c r="A755" s="15" t="s">
        <v>8219</v>
      </c>
      <c r="B755" s="15">
        <v>34</v>
      </c>
      <c r="E755" s="15" t="s">
        <v>8221</v>
      </c>
      <c r="F755" s="15">
        <v>15</v>
      </c>
    </row>
    <row r="756" spans="1:6" x14ac:dyDescent="0.25">
      <c r="A756" s="15" t="s">
        <v>8219</v>
      </c>
      <c r="B756" s="15">
        <v>48</v>
      </c>
      <c r="E756" s="15" t="s">
        <v>8221</v>
      </c>
      <c r="F756" s="15">
        <v>4</v>
      </c>
    </row>
    <row r="757" spans="1:6" x14ac:dyDescent="0.25">
      <c r="A757" s="15" t="s">
        <v>8219</v>
      </c>
      <c r="B757" s="15">
        <v>48</v>
      </c>
      <c r="E757" s="15" t="s">
        <v>8221</v>
      </c>
      <c r="F757" s="15">
        <v>139</v>
      </c>
    </row>
    <row r="758" spans="1:6" x14ac:dyDescent="0.25">
      <c r="A758" s="15" t="s">
        <v>8219</v>
      </c>
      <c r="B758" s="15">
        <v>221</v>
      </c>
      <c r="E758" s="15" t="s">
        <v>8221</v>
      </c>
      <c r="F758" s="15">
        <v>2</v>
      </c>
    </row>
    <row r="759" spans="1:6" x14ac:dyDescent="0.25">
      <c r="A759" s="15" t="s">
        <v>8219</v>
      </c>
      <c r="B759" s="15">
        <v>107</v>
      </c>
      <c r="E759" s="15" t="s">
        <v>8221</v>
      </c>
      <c r="F759" s="15">
        <v>18</v>
      </c>
    </row>
    <row r="760" spans="1:6" x14ac:dyDescent="0.25">
      <c r="A760" s="15" t="s">
        <v>8219</v>
      </c>
      <c r="B760" s="15">
        <v>45</v>
      </c>
      <c r="E760" s="15" t="s">
        <v>8221</v>
      </c>
      <c r="F760" s="15">
        <v>81</v>
      </c>
    </row>
    <row r="761" spans="1:6" x14ac:dyDescent="0.25">
      <c r="A761" s="15" t="s">
        <v>8219</v>
      </c>
      <c r="B761" s="15">
        <v>36</v>
      </c>
      <c r="E761" s="15" t="s">
        <v>8221</v>
      </c>
      <c r="F761" s="15">
        <v>86</v>
      </c>
    </row>
    <row r="762" spans="1:6" x14ac:dyDescent="0.25">
      <c r="A762" s="15" t="s">
        <v>8219</v>
      </c>
      <c r="B762" s="15">
        <v>101</v>
      </c>
      <c r="E762" s="15" t="s">
        <v>8221</v>
      </c>
      <c r="F762" s="15">
        <v>140</v>
      </c>
    </row>
    <row r="763" spans="1:6" x14ac:dyDescent="0.25">
      <c r="A763" s="15" t="s">
        <v>8219</v>
      </c>
      <c r="B763" s="15">
        <v>62</v>
      </c>
      <c r="E763" s="15" t="s">
        <v>8221</v>
      </c>
      <c r="F763" s="15">
        <v>37</v>
      </c>
    </row>
    <row r="764" spans="1:6" x14ac:dyDescent="0.25">
      <c r="A764" s="15" t="s">
        <v>8219</v>
      </c>
      <c r="B764" s="15">
        <v>32</v>
      </c>
      <c r="E764" s="15" t="s">
        <v>8221</v>
      </c>
      <c r="F764" s="15">
        <v>6</v>
      </c>
    </row>
    <row r="765" spans="1:6" x14ac:dyDescent="0.25">
      <c r="A765" s="15" t="s">
        <v>8219</v>
      </c>
      <c r="B765" s="15">
        <v>89</v>
      </c>
      <c r="E765" s="15" t="s">
        <v>8221</v>
      </c>
      <c r="F765" s="15">
        <v>113</v>
      </c>
    </row>
    <row r="766" spans="1:6" x14ac:dyDescent="0.25">
      <c r="A766" s="15" t="s">
        <v>8219</v>
      </c>
      <c r="B766" s="15">
        <v>93</v>
      </c>
      <c r="E766" s="15" t="s">
        <v>8221</v>
      </c>
      <c r="F766" s="15">
        <v>37</v>
      </c>
    </row>
    <row r="767" spans="1:6" x14ac:dyDescent="0.25">
      <c r="A767" s="15" t="s">
        <v>8219</v>
      </c>
      <c r="B767" s="15">
        <v>98</v>
      </c>
      <c r="E767" s="15" t="s">
        <v>8221</v>
      </c>
      <c r="F767" s="15">
        <v>18</v>
      </c>
    </row>
    <row r="768" spans="1:6" x14ac:dyDescent="0.25">
      <c r="A768" s="15" t="s">
        <v>8219</v>
      </c>
      <c r="B768" s="15">
        <v>82</v>
      </c>
      <c r="E768" s="15" t="s">
        <v>8221</v>
      </c>
      <c r="F768" s="15">
        <v>75</v>
      </c>
    </row>
    <row r="769" spans="1:6" x14ac:dyDescent="0.25">
      <c r="A769" s="15" t="s">
        <v>8219</v>
      </c>
      <c r="B769" s="15">
        <v>116</v>
      </c>
      <c r="E769" s="15" t="s">
        <v>8221</v>
      </c>
      <c r="F769" s="15">
        <v>52</v>
      </c>
    </row>
    <row r="770" spans="1:6" x14ac:dyDescent="0.25">
      <c r="A770" s="15" t="s">
        <v>8219</v>
      </c>
      <c r="B770" s="15">
        <v>52</v>
      </c>
      <c r="E770" s="15" t="s">
        <v>8221</v>
      </c>
      <c r="F770" s="15">
        <v>122</v>
      </c>
    </row>
    <row r="771" spans="1:6" x14ac:dyDescent="0.25">
      <c r="A771" s="15" t="s">
        <v>8219</v>
      </c>
      <c r="B771" s="15">
        <v>23</v>
      </c>
      <c r="E771" s="15" t="s">
        <v>8221</v>
      </c>
      <c r="F771" s="15">
        <v>8</v>
      </c>
    </row>
    <row r="772" spans="1:6" x14ac:dyDescent="0.25">
      <c r="A772" s="15" t="s">
        <v>8219</v>
      </c>
      <c r="B772" s="15">
        <v>77</v>
      </c>
      <c r="E772" s="15" t="s">
        <v>8221</v>
      </c>
      <c r="F772" s="15">
        <v>8</v>
      </c>
    </row>
    <row r="773" spans="1:6" x14ac:dyDescent="0.25">
      <c r="A773" s="15" t="s">
        <v>8219</v>
      </c>
      <c r="B773" s="15">
        <v>49</v>
      </c>
      <c r="E773" s="15" t="s">
        <v>8221</v>
      </c>
      <c r="F773" s="15">
        <v>96</v>
      </c>
    </row>
    <row r="774" spans="1:6" x14ac:dyDescent="0.25">
      <c r="A774" s="15" t="s">
        <v>8219</v>
      </c>
      <c r="B774" s="15">
        <v>59</v>
      </c>
      <c r="E774" s="15" t="s">
        <v>8221</v>
      </c>
      <c r="F774" s="15">
        <v>9</v>
      </c>
    </row>
    <row r="775" spans="1:6" x14ac:dyDescent="0.25">
      <c r="A775" s="15" t="s">
        <v>8219</v>
      </c>
      <c r="B775" s="15">
        <v>113</v>
      </c>
      <c r="E775" s="15" t="s">
        <v>8221</v>
      </c>
      <c r="F775" s="15">
        <v>2</v>
      </c>
    </row>
    <row r="776" spans="1:6" x14ac:dyDescent="0.25">
      <c r="A776" s="15" t="s">
        <v>8219</v>
      </c>
      <c r="B776" s="15">
        <v>34</v>
      </c>
      <c r="E776" s="15" t="s">
        <v>8221</v>
      </c>
      <c r="F776" s="15">
        <v>26</v>
      </c>
    </row>
    <row r="777" spans="1:6" x14ac:dyDescent="0.25">
      <c r="A777" s="15" t="s">
        <v>8219</v>
      </c>
      <c r="B777" s="15">
        <v>42</v>
      </c>
      <c r="E777" s="15" t="s">
        <v>8221</v>
      </c>
      <c r="F777" s="15">
        <v>23</v>
      </c>
    </row>
    <row r="778" spans="1:6" x14ac:dyDescent="0.25">
      <c r="A778" s="15" t="s">
        <v>8219</v>
      </c>
      <c r="B778" s="15">
        <v>42</v>
      </c>
      <c r="E778" s="15" t="s">
        <v>8221</v>
      </c>
      <c r="F778" s="15">
        <v>0</v>
      </c>
    </row>
    <row r="779" spans="1:6" x14ac:dyDescent="0.25">
      <c r="A779" s="15" t="s">
        <v>8219</v>
      </c>
      <c r="B779" s="15">
        <v>49</v>
      </c>
      <c r="E779" s="15" t="s">
        <v>8221</v>
      </c>
      <c r="F779" s="15">
        <v>140</v>
      </c>
    </row>
    <row r="780" spans="1:6" x14ac:dyDescent="0.25">
      <c r="A780" s="15" t="s">
        <v>8219</v>
      </c>
      <c r="B780" s="15">
        <v>56</v>
      </c>
      <c r="E780" s="15" t="s">
        <v>8221</v>
      </c>
      <c r="F780" s="15">
        <v>0</v>
      </c>
    </row>
    <row r="781" spans="1:6" x14ac:dyDescent="0.25">
      <c r="A781" s="15" t="s">
        <v>8219</v>
      </c>
      <c r="B781" s="15">
        <v>25</v>
      </c>
      <c r="E781" s="15" t="s">
        <v>8221</v>
      </c>
      <c r="F781" s="15">
        <v>6</v>
      </c>
    </row>
    <row r="782" spans="1:6" x14ac:dyDescent="0.25">
      <c r="A782" s="15" t="s">
        <v>8219</v>
      </c>
      <c r="B782" s="15">
        <v>52</v>
      </c>
      <c r="E782" s="15" t="s">
        <v>8221</v>
      </c>
      <c r="F782" s="15">
        <v>100</v>
      </c>
    </row>
    <row r="783" spans="1:6" x14ac:dyDescent="0.25">
      <c r="A783" s="15" t="s">
        <v>8219</v>
      </c>
      <c r="B783" s="15">
        <v>34</v>
      </c>
      <c r="E783" s="15" t="s">
        <v>8221</v>
      </c>
      <c r="F783" s="15">
        <v>0</v>
      </c>
    </row>
    <row r="784" spans="1:6" x14ac:dyDescent="0.25">
      <c r="A784" s="15" t="s">
        <v>8219</v>
      </c>
      <c r="B784" s="15">
        <v>67</v>
      </c>
      <c r="E784" s="15" t="s">
        <v>8221</v>
      </c>
      <c r="F784" s="15">
        <v>4</v>
      </c>
    </row>
    <row r="785" spans="1:6" x14ac:dyDescent="0.25">
      <c r="A785" s="15" t="s">
        <v>8219</v>
      </c>
      <c r="B785" s="15">
        <v>70</v>
      </c>
      <c r="E785" s="15" t="s">
        <v>8221</v>
      </c>
      <c r="F785" s="15">
        <v>8</v>
      </c>
    </row>
    <row r="786" spans="1:6" x14ac:dyDescent="0.25">
      <c r="A786" s="15" t="s">
        <v>8219</v>
      </c>
      <c r="B786" s="15">
        <v>89</v>
      </c>
      <c r="E786" s="15" t="s">
        <v>8221</v>
      </c>
      <c r="F786" s="15">
        <v>0</v>
      </c>
    </row>
    <row r="787" spans="1:6" x14ac:dyDescent="0.25">
      <c r="A787" s="15" t="s">
        <v>8219</v>
      </c>
      <c r="B787" s="15">
        <v>107</v>
      </c>
      <c r="E787" s="15" t="s">
        <v>8221</v>
      </c>
      <c r="F787" s="15">
        <v>16</v>
      </c>
    </row>
    <row r="788" spans="1:6" x14ac:dyDescent="0.25">
      <c r="A788" s="15" t="s">
        <v>8219</v>
      </c>
      <c r="B788" s="15">
        <v>159</v>
      </c>
      <c r="E788" s="15" t="s">
        <v>8221</v>
      </c>
      <c r="F788" s="15">
        <v>2</v>
      </c>
    </row>
    <row r="789" spans="1:6" x14ac:dyDescent="0.25">
      <c r="A789" s="15" t="s">
        <v>8219</v>
      </c>
      <c r="B789" s="15">
        <v>181</v>
      </c>
      <c r="E789" s="15" t="s">
        <v>8221</v>
      </c>
      <c r="F789" s="15">
        <v>48</v>
      </c>
    </row>
    <row r="790" spans="1:6" x14ac:dyDescent="0.25">
      <c r="A790" s="15" t="s">
        <v>8219</v>
      </c>
      <c r="B790" s="15">
        <v>131</v>
      </c>
      <c r="E790" s="15" t="s">
        <v>8221</v>
      </c>
      <c r="F790" s="15">
        <v>2</v>
      </c>
    </row>
    <row r="791" spans="1:6" x14ac:dyDescent="0.25">
      <c r="A791" s="15" t="s">
        <v>8219</v>
      </c>
      <c r="B791" s="15">
        <v>125</v>
      </c>
      <c r="E791" s="15" t="s">
        <v>8221</v>
      </c>
      <c r="F791" s="15">
        <v>2</v>
      </c>
    </row>
    <row r="792" spans="1:6" x14ac:dyDescent="0.25">
      <c r="A792" s="15" t="s">
        <v>8219</v>
      </c>
      <c r="B792" s="15">
        <v>61</v>
      </c>
      <c r="E792" s="15" t="s">
        <v>8221</v>
      </c>
      <c r="F792" s="15">
        <v>1</v>
      </c>
    </row>
    <row r="793" spans="1:6" x14ac:dyDescent="0.25">
      <c r="A793" s="15" t="s">
        <v>8219</v>
      </c>
      <c r="B793" s="15">
        <v>90</v>
      </c>
      <c r="E793" s="15" t="s">
        <v>8221</v>
      </c>
      <c r="F793" s="15">
        <v>17</v>
      </c>
    </row>
    <row r="794" spans="1:6" x14ac:dyDescent="0.25">
      <c r="A794" s="15" t="s">
        <v>8219</v>
      </c>
      <c r="B794" s="15">
        <v>35</v>
      </c>
      <c r="E794" s="15" t="s">
        <v>8221</v>
      </c>
      <c r="F794" s="15">
        <v>0</v>
      </c>
    </row>
    <row r="795" spans="1:6" x14ac:dyDescent="0.25">
      <c r="A795" s="15" t="s">
        <v>8219</v>
      </c>
      <c r="B795" s="15">
        <v>90</v>
      </c>
      <c r="E795" s="15" t="s">
        <v>8221</v>
      </c>
      <c r="F795" s="15">
        <v>11</v>
      </c>
    </row>
    <row r="796" spans="1:6" x14ac:dyDescent="0.25">
      <c r="A796" s="15" t="s">
        <v>8219</v>
      </c>
      <c r="B796" s="15">
        <v>4</v>
      </c>
      <c r="E796" s="15" t="s">
        <v>8221</v>
      </c>
      <c r="F796" s="15">
        <v>95</v>
      </c>
    </row>
    <row r="797" spans="1:6" x14ac:dyDescent="0.25">
      <c r="A797" s="15" t="s">
        <v>8219</v>
      </c>
      <c r="B797" s="15">
        <v>120</v>
      </c>
      <c r="E797" s="15" t="s">
        <v>8221</v>
      </c>
      <c r="F797" s="15">
        <v>13</v>
      </c>
    </row>
    <row r="798" spans="1:6" x14ac:dyDescent="0.25">
      <c r="A798" s="15" t="s">
        <v>8219</v>
      </c>
      <c r="B798" s="15">
        <v>14</v>
      </c>
      <c r="E798" s="15" t="s">
        <v>8221</v>
      </c>
      <c r="F798" s="15">
        <v>2</v>
      </c>
    </row>
    <row r="799" spans="1:6" x14ac:dyDescent="0.25">
      <c r="A799" s="15" t="s">
        <v>8219</v>
      </c>
      <c r="B799" s="15">
        <v>27</v>
      </c>
      <c r="E799" s="15" t="s">
        <v>8221</v>
      </c>
      <c r="F799" s="15">
        <v>2</v>
      </c>
    </row>
    <row r="800" spans="1:6" x14ac:dyDescent="0.25">
      <c r="A800" s="15" t="s">
        <v>8219</v>
      </c>
      <c r="B800" s="15">
        <v>49</v>
      </c>
      <c r="E800" s="15" t="s">
        <v>8221</v>
      </c>
      <c r="F800" s="15">
        <v>3</v>
      </c>
    </row>
    <row r="801" spans="1:6" x14ac:dyDescent="0.25">
      <c r="A801" s="15" t="s">
        <v>8219</v>
      </c>
      <c r="B801" s="15">
        <v>102</v>
      </c>
      <c r="E801" s="15" t="s">
        <v>8221</v>
      </c>
      <c r="F801" s="15">
        <v>0</v>
      </c>
    </row>
    <row r="802" spans="1:6" x14ac:dyDescent="0.25">
      <c r="A802" s="15" t="s">
        <v>8219</v>
      </c>
      <c r="B802" s="15">
        <v>3</v>
      </c>
      <c r="E802" s="15" t="s">
        <v>8221</v>
      </c>
      <c r="F802" s="15">
        <v>0</v>
      </c>
    </row>
    <row r="803" spans="1:6" x14ac:dyDescent="0.25">
      <c r="A803" s="15" t="s">
        <v>8219</v>
      </c>
      <c r="B803" s="15">
        <v>25</v>
      </c>
      <c r="E803" s="15" t="s">
        <v>8221</v>
      </c>
      <c r="F803" s="15">
        <v>0</v>
      </c>
    </row>
    <row r="804" spans="1:6" x14ac:dyDescent="0.25">
      <c r="A804" s="15" t="s">
        <v>8219</v>
      </c>
      <c r="B804" s="15">
        <v>118</v>
      </c>
      <c r="E804" s="15" t="s">
        <v>8221</v>
      </c>
      <c r="F804" s="15">
        <v>2</v>
      </c>
    </row>
    <row r="805" spans="1:6" x14ac:dyDescent="0.25">
      <c r="A805" s="15" t="s">
        <v>8219</v>
      </c>
      <c r="B805" s="15">
        <v>57</v>
      </c>
      <c r="E805" s="15" t="s">
        <v>8221</v>
      </c>
      <c r="F805" s="15">
        <v>24</v>
      </c>
    </row>
    <row r="806" spans="1:6" x14ac:dyDescent="0.25">
      <c r="A806" s="15" t="s">
        <v>8219</v>
      </c>
      <c r="B806" s="15">
        <v>11</v>
      </c>
      <c r="E806" s="15" t="s">
        <v>8221</v>
      </c>
      <c r="F806" s="15">
        <v>25</v>
      </c>
    </row>
    <row r="807" spans="1:6" x14ac:dyDescent="0.25">
      <c r="A807" s="15" t="s">
        <v>8219</v>
      </c>
      <c r="B807" s="15">
        <v>33</v>
      </c>
      <c r="E807" s="15" t="s">
        <v>8221</v>
      </c>
      <c r="F807" s="15">
        <v>3</v>
      </c>
    </row>
    <row r="808" spans="1:6" x14ac:dyDescent="0.25">
      <c r="A808" s="15" t="s">
        <v>8219</v>
      </c>
      <c r="B808" s="15">
        <v>40</v>
      </c>
      <c r="E808" s="15" t="s">
        <v>8221</v>
      </c>
      <c r="F808" s="15">
        <v>41</v>
      </c>
    </row>
    <row r="809" spans="1:6" x14ac:dyDescent="0.25">
      <c r="A809" s="15" t="s">
        <v>8219</v>
      </c>
      <c r="B809" s="15">
        <v>50</v>
      </c>
      <c r="E809" s="15" t="s">
        <v>8221</v>
      </c>
      <c r="F809" s="15">
        <v>2</v>
      </c>
    </row>
    <row r="810" spans="1:6" x14ac:dyDescent="0.25">
      <c r="A810" s="15" t="s">
        <v>8219</v>
      </c>
      <c r="B810" s="15">
        <v>38</v>
      </c>
      <c r="E810" s="15" t="s">
        <v>8221</v>
      </c>
      <c r="F810" s="15">
        <v>4</v>
      </c>
    </row>
    <row r="811" spans="1:6" x14ac:dyDescent="0.25">
      <c r="A811" s="15" t="s">
        <v>8219</v>
      </c>
      <c r="B811" s="15">
        <v>96</v>
      </c>
      <c r="E811" s="15" t="s">
        <v>8221</v>
      </c>
      <c r="F811" s="15">
        <v>99</v>
      </c>
    </row>
    <row r="812" spans="1:6" x14ac:dyDescent="0.25">
      <c r="A812" s="15" t="s">
        <v>8219</v>
      </c>
      <c r="B812" s="15">
        <v>48</v>
      </c>
      <c r="E812" s="15" t="s">
        <v>8221</v>
      </c>
      <c r="F812" s="15">
        <v>4</v>
      </c>
    </row>
    <row r="813" spans="1:6" x14ac:dyDescent="0.25">
      <c r="A813" s="15" t="s">
        <v>8219</v>
      </c>
      <c r="B813" s="15">
        <v>33</v>
      </c>
      <c r="E813" s="15" t="s">
        <v>8221</v>
      </c>
      <c r="F813" s="15">
        <v>4</v>
      </c>
    </row>
    <row r="814" spans="1:6" x14ac:dyDescent="0.25">
      <c r="A814" s="15" t="s">
        <v>8219</v>
      </c>
      <c r="B814" s="15">
        <v>226</v>
      </c>
      <c r="E814" s="15" t="s">
        <v>8221</v>
      </c>
      <c r="F814" s="15">
        <v>38</v>
      </c>
    </row>
    <row r="815" spans="1:6" x14ac:dyDescent="0.25">
      <c r="A815" s="15" t="s">
        <v>8219</v>
      </c>
      <c r="B815" s="15">
        <v>14</v>
      </c>
      <c r="E815" s="15" t="s">
        <v>8221</v>
      </c>
      <c r="F815" s="15">
        <v>285</v>
      </c>
    </row>
    <row r="816" spans="1:6" x14ac:dyDescent="0.25">
      <c r="A816" s="15" t="s">
        <v>8219</v>
      </c>
      <c r="B816" s="15">
        <v>20</v>
      </c>
      <c r="E816" s="15" t="s">
        <v>8221</v>
      </c>
      <c r="F816" s="15">
        <v>1</v>
      </c>
    </row>
    <row r="817" spans="1:6" x14ac:dyDescent="0.25">
      <c r="A817" s="15" t="s">
        <v>8219</v>
      </c>
      <c r="B817" s="15">
        <v>25</v>
      </c>
      <c r="E817" s="15" t="s">
        <v>8221</v>
      </c>
      <c r="F817" s="15">
        <v>42</v>
      </c>
    </row>
    <row r="818" spans="1:6" x14ac:dyDescent="0.25">
      <c r="A818" s="15" t="s">
        <v>8219</v>
      </c>
      <c r="B818" s="15">
        <v>90</v>
      </c>
      <c r="E818" s="15" t="s">
        <v>8221</v>
      </c>
      <c r="F818" s="15">
        <v>26</v>
      </c>
    </row>
    <row r="819" spans="1:6" x14ac:dyDescent="0.25">
      <c r="A819" s="15" t="s">
        <v>8219</v>
      </c>
      <c r="B819" s="15">
        <v>11</v>
      </c>
      <c r="E819" s="15" t="s">
        <v>8221</v>
      </c>
      <c r="F819" s="15">
        <v>2</v>
      </c>
    </row>
    <row r="820" spans="1:6" x14ac:dyDescent="0.25">
      <c r="A820" s="15" t="s">
        <v>8219</v>
      </c>
      <c r="B820" s="15">
        <v>55</v>
      </c>
      <c r="E820" s="15" t="s">
        <v>8221</v>
      </c>
      <c r="F820" s="15">
        <v>4</v>
      </c>
    </row>
    <row r="821" spans="1:6" x14ac:dyDescent="0.25">
      <c r="A821" s="15" t="s">
        <v>8219</v>
      </c>
      <c r="B821" s="15">
        <v>30</v>
      </c>
      <c r="E821" s="15" t="s">
        <v>8221</v>
      </c>
      <c r="F821" s="15">
        <v>6</v>
      </c>
    </row>
    <row r="822" spans="1:6" x14ac:dyDescent="0.25">
      <c r="A822" s="15" t="s">
        <v>8219</v>
      </c>
      <c r="B822" s="15">
        <v>28</v>
      </c>
      <c r="E822" s="15" t="s">
        <v>8221</v>
      </c>
      <c r="F822" s="15">
        <v>70</v>
      </c>
    </row>
    <row r="823" spans="1:6" x14ac:dyDescent="0.25">
      <c r="A823" s="15" t="s">
        <v>8219</v>
      </c>
      <c r="B823" s="15">
        <v>45</v>
      </c>
      <c r="E823" s="15" t="s">
        <v>8221</v>
      </c>
      <c r="F823" s="15">
        <v>9</v>
      </c>
    </row>
    <row r="824" spans="1:6" x14ac:dyDescent="0.25">
      <c r="A824" s="15" t="s">
        <v>8219</v>
      </c>
      <c r="B824" s="15">
        <v>13</v>
      </c>
      <c r="E824" s="15" t="s">
        <v>8221</v>
      </c>
      <c r="F824" s="15">
        <v>8</v>
      </c>
    </row>
    <row r="825" spans="1:6" x14ac:dyDescent="0.25">
      <c r="A825" s="15" t="s">
        <v>8219</v>
      </c>
      <c r="B825" s="15">
        <v>40</v>
      </c>
      <c r="E825" s="15" t="s">
        <v>8221</v>
      </c>
      <c r="F825" s="15">
        <v>105</v>
      </c>
    </row>
    <row r="826" spans="1:6" x14ac:dyDescent="0.25">
      <c r="A826" s="15" t="s">
        <v>8219</v>
      </c>
      <c r="B826" s="15">
        <v>21</v>
      </c>
      <c r="E826" s="15" t="s">
        <v>8221</v>
      </c>
      <c r="F826" s="15">
        <v>12</v>
      </c>
    </row>
    <row r="827" spans="1:6" x14ac:dyDescent="0.25">
      <c r="A827" s="15" t="s">
        <v>8219</v>
      </c>
      <c r="B827" s="15">
        <v>134</v>
      </c>
      <c r="E827" s="15" t="s">
        <v>8221</v>
      </c>
      <c r="F827" s="15">
        <v>0</v>
      </c>
    </row>
    <row r="828" spans="1:6" x14ac:dyDescent="0.25">
      <c r="A828" s="15" t="s">
        <v>8219</v>
      </c>
      <c r="B828" s="15">
        <v>20</v>
      </c>
      <c r="E828" s="15" t="s">
        <v>8221</v>
      </c>
      <c r="F828" s="15">
        <v>16</v>
      </c>
    </row>
    <row r="829" spans="1:6" x14ac:dyDescent="0.25">
      <c r="A829" s="15" t="s">
        <v>8219</v>
      </c>
      <c r="B829" s="15">
        <v>19</v>
      </c>
      <c r="E829" s="15" t="s">
        <v>8221</v>
      </c>
      <c r="F829" s="15">
        <v>7</v>
      </c>
    </row>
    <row r="830" spans="1:6" x14ac:dyDescent="0.25">
      <c r="A830" s="15" t="s">
        <v>8219</v>
      </c>
      <c r="B830" s="15">
        <v>209</v>
      </c>
      <c r="E830" s="15" t="s">
        <v>8221</v>
      </c>
      <c r="F830" s="15">
        <v>4</v>
      </c>
    </row>
    <row r="831" spans="1:6" x14ac:dyDescent="0.25">
      <c r="A831" s="15" t="s">
        <v>8219</v>
      </c>
      <c r="B831" s="15">
        <v>38</v>
      </c>
      <c r="E831" s="15" t="s">
        <v>8221</v>
      </c>
      <c r="F831" s="15">
        <v>1</v>
      </c>
    </row>
    <row r="832" spans="1:6" x14ac:dyDescent="0.25">
      <c r="A832" s="15" t="s">
        <v>8219</v>
      </c>
      <c r="B832" s="15">
        <v>24</v>
      </c>
      <c r="E832" s="15" t="s">
        <v>8221</v>
      </c>
      <c r="F832" s="15">
        <v>28</v>
      </c>
    </row>
    <row r="833" spans="1:6" x14ac:dyDescent="0.25">
      <c r="A833" s="15" t="s">
        <v>8219</v>
      </c>
      <c r="B833" s="15">
        <v>8</v>
      </c>
      <c r="E833" s="15" t="s">
        <v>8221</v>
      </c>
      <c r="F833" s="15">
        <v>1</v>
      </c>
    </row>
    <row r="834" spans="1:6" x14ac:dyDescent="0.25">
      <c r="A834" s="15" t="s">
        <v>8219</v>
      </c>
      <c r="B834" s="15">
        <v>179</v>
      </c>
      <c r="E834" s="15" t="s">
        <v>8221</v>
      </c>
      <c r="F834" s="15">
        <v>1</v>
      </c>
    </row>
    <row r="835" spans="1:6" x14ac:dyDescent="0.25">
      <c r="A835" s="15" t="s">
        <v>8219</v>
      </c>
      <c r="B835" s="15">
        <v>26</v>
      </c>
      <c r="E835" s="15" t="s">
        <v>8221</v>
      </c>
      <c r="F835" s="15">
        <v>5</v>
      </c>
    </row>
    <row r="836" spans="1:6" x14ac:dyDescent="0.25">
      <c r="A836" s="15" t="s">
        <v>8219</v>
      </c>
      <c r="B836" s="15">
        <v>131</v>
      </c>
      <c r="E836" s="15" t="s">
        <v>8221</v>
      </c>
      <c r="F836" s="15">
        <v>3</v>
      </c>
    </row>
    <row r="837" spans="1:6" x14ac:dyDescent="0.25">
      <c r="A837" s="15" t="s">
        <v>8219</v>
      </c>
      <c r="B837" s="15">
        <v>14</v>
      </c>
      <c r="E837" s="15" t="s">
        <v>8221</v>
      </c>
      <c r="F837" s="15">
        <v>2</v>
      </c>
    </row>
    <row r="838" spans="1:6" x14ac:dyDescent="0.25">
      <c r="A838" s="15" t="s">
        <v>8219</v>
      </c>
      <c r="B838" s="15">
        <v>174</v>
      </c>
      <c r="E838" s="15" t="s">
        <v>8221</v>
      </c>
      <c r="F838" s="15">
        <v>0</v>
      </c>
    </row>
    <row r="839" spans="1:6" x14ac:dyDescent="0.25">
      <c r="A839" s="15" t="s">
        <v>8219</v>
      </c>
      <c r="B839" s="15">
        <v>191</v>
      </c>
      <c r="E839" s="15" t="s">
        <v>8221</v>
      </c>
      <c r="F839" s="15">
        <v>0</v>
      </c>
    </row>
    <row r="840" spans="1:6" x14ac:dyDescent="0.25">
      <c r="A840" s="15" t="s">
        <v>8219</v>
      </c>
      <c r="B840" s="15">
        <v>38</v>
      </c>
      <c r="E840" s="15" t="s">
        <v>8221</v>
      </c>
      <c r="F840" s="15">
        <v>3</v>
      </c>
    </row>
    <row r="841" spans="1:6" x14ac:dyDescent="0.25">
      <c r="A841" s="15" t="s">
        <v>8219</v>
      </c>
      <c r="B841" s="15">
        <v>22</v>
      </c>
      <c r="E841" s="15" t="s">
        <v>8221</v>
      </c>
      <c r="F841" s="15">
        <v>0</v>
      </c>
    </row>
    <row r="842" spans="1:6" x14ac:dyDescent="0.25">
      <c r="A842" s="15" t="s">
        <v>8219</v>
      </c>
      <c r="B842" s="15">
        <v>149</v>
      </c>
      <c r="E842" s="15" t="s">
        <v>8221</v>
      </c>
      <c r="F842" s="15">
        <v>0</v>
      </c>
    </row>
    <row r="843" spans="1:6" x14ac:dyDescent="0.25">
      <c r="A843" s="15" t="s">
        <v>8219</v>
      </c>
      <c r="B843" s="15">
        <v>56</v>
      </c>
      <c r="E843" s="15" t="s">
        <v>8221</v>
      </c>
      <c r="F843" s="15">
        <v>3</v>
      </c>
    </row>
    <row r="844" spans="1:6" x14ac:dyDescent="0.25">
      <c r="A844" s="15" t="s">
        <v>8219</v>
      </c>
      <c r="B844" s="15">
        <v>19</v>
      </c>
      <c r="E844" s="15" t="s">
        <v>8221</v>
      </c>
      <c r="F844" s="15">
        <v>7</v>
      </c>
    </row>
    <row r="845" spans="1:6" x14ac:dyDescent="0.25">
      <c r="A845" s="15" t="s">
        <v>8219</v>
      </c>
      <c r="B845" s="15">
        <v>70</v>
      </c>
      <c r="E845" s="15" t="s">
        <v>8221</v>
      </c>
      <c r="F845" s="15">
        <v>25</v>
      </c>
    </row>
    <row r="846" spans="1:6" x14ac:dyDescent="0.25">
      <c r="A846" s="15" t="s">
        <v>8219</v>
      </c>
      <c r="B846" s="15">
        <v>81</v>
      </c>
      <c r="E846" s="15" t="s">
        <v>8221</v>
      </c>
      <c r="F846" s="15">
        <v>10</v>
      </c>
    </row>
    <row r="847" spans="1:6" x14ac:dyDescent="0.25">
      <c r="A847" s="15" t="s">
        <v>8219</v>
      </c>
      <c r="B847" s="15">
        <v>32</v>
      </c>
      <c r="E847" s="15" t="s">
        <v>8221</v>
      </c>
      <c r="F847" s="15">
        <v>3</v>
      </c>
    </row>
    <row r="848" spans="1:6" x14ac:dyDescent="0.25">
      <c r="A848" s="15" t="s">
        <v>8219</v>
      </c>
      <c r="B848" s="15">
        <v>26</v>
      </c>
      <c r="E848" s="15" t="s">
        <v>8221</v>
      </c>
      <c r="F848" s="15">
        <v>5</v>
      </c>
    </row>
    <row r="849" spans="1:6" x14ac:dyDescent="0.25">
      <c r="A849" s="15" t="s">
        <v>8219</v>
      </c>
      <c r="B849" s="15">
        <v>105</v>
      </c>
      <c r="E849" s="15" t="s">
        <v>8221</v>
      </c>
      <c r="F849" s="15">
        <v>5</v>
      </c>
    </row>
    <row r="850" spans="1:6" x14ac:dyDescent="0.25">
      <c r="A850" s="15" t="s">
        <v>8219</v>
      </c>
      <c r="B850" s="15">
        <v>29</v>
      </c>
      <c r="E850" s="15" t="s">
        <v>8221</v>
      </c>
      <c r="F850" s="15">
        <v>27</v>
      </c>
    </row>
    <row r="851" spans="1:6" x14ac:dyDescent="0.25">
      <c r="A851" s="15" t="s">
        <v>8219</v>
      </c>
      <c r="B851" s="15">
        <v>8</v>
      </c>
      <c r="E851" s="15" t="s">
        <v>8221</v>
      </c>
      <c r="F851" s="15">
        <v>2</v>
      </c>
    </row>
    <row r="852" spans="1:6" x14ac:dyDescent="0.25">
      <c r="A852" s="15" t="s">
        <v>8219</v>
      </c>
      <c r="B852" s="15">
        <v>89</v>
      </c>
      <c r="E852" s="15" t="s">
        <v>8221</v>
      </c>
      <c r="F852" s="15">
        <v>236</v>
      </c>
    </row>
    <row r="853" spans="1:6" x14ac:dyDescent="0.25">
      <c r="A853" s="15" t="s">
        <v>8219</v>
      </c>
      <c r="B853" s="15">
        <v>44</v>
      </c>
      <c r="E853" s="15" t="s">
        <v>8221</v>
      </c>
      <c r="F853" s="15">
        <v>1</v>
      </c>
    </row>
    <row r="854" spans="1:6" x14ac:dyDescent="0.25">
      <c r="A854" s="15" t="s">
        <v>8219</v>
      </c>
      <c r="B854" s="15">
        <v>246</v>
      </c>
      <c r="E854" s="15" t="s">
        <v>8221</v>
      </c>
      <c r="F854" s="15">
        <v>12</v>
      </c>
    </row>
    <row r="855" spans="1:6" x14ac:dyDescent="0.25">
      <c r="A855" s="15" t="s">
        <v>8219</v>
      </c>
      <c r="B855" s="15">
        <v>120</v>
      </c>
      <c r="E855" s="15" t="s">
        <v>8221</v>
      </c>
      <c r="F855" s="15">
        <v>4</v>
      </c>
    </row>
    <row r="856" spans="1:6" x14ac:dyDescent="0.25">
      <c r="A856" s="15" t="s">
        <v>8219</v>
      </c>
      <c r="B856" s="15">
        <v>26</v>
      </c>
      <c r="E856" s="15" t="s">
        <v>8221</v>
      </c>
      <c r="F856" s="15">
        <v>3</v>
      </c>
    </row>
    <row r="857" spans="1:6" x14ac:dyDescent="0.25">
      <c r="A857" s="15" t="s">
        <v>8219</v>
      </c>
      <c r="B857" s="15">
        <v>45</v>
      </c>
      <c r="E857" s="15" t="s">
        <v>8221</v>
      </c>
      <c r="F857" s="15">
        <v>99</v>
      </c>
    </row>
    <row r="858" spans="1:6" x14ac:dyDescent="0.25">
      <c r="A858" s="15" t="s">
        <v>8219</v>
      </c>
      <c r="B858" s="15">
        <v>20</v>
      </c>
      <c r="E858" s="15" t="s">
        <v>8221</v>
      </c>
      <c r="F858" s="15">
        <v>3</v>
      </c>
    </row>
    <row r="859" spans="1:6" x14ac:dyDescent="0.25">
      <c r="A859" s="15" t="s">
        <v>8219</v>
      </c>
      <c r="B859" s="15">
        <v>47</v>
      </c>
      <c r="E859" s="15" t="s">
        <v>8221</v>
      </c>
      <c r="F859" s="15">
        <v>3</v>
      </c>
    </row>
    <row r="860" spans="1:6" x14ac:dyDescent="0.25">
      <c r="A860" s="15" t="s">
        <v>8219</v>
      </c>
      <c r="B860" s="15">
        <v>13</v>
      </c>
      <c r="E860" s="15" t="s">
        <v>8221</v>
      </c>
      <c r="F860" s="15">
        <v>22</v>
      </c>
    </row>
    <row r="861" spans="1:6" x14ac:dyDescent="0.25">
      <c r="A861" s="15" t="s">
        <v>8219</v>
      </c>
      <c r="B861" s="15">
        <v>183</v>
      </c>
      <c r="E861" s="15" t="s">
        <v>8221</v>
      </c>
      <c r="F861" s="15">
        <v>4</v>
      </c>
    </row>
    <row r="862" spans="1:6" x14ac:dyDescent="0.25">
      <c r="A862" s="15" t="s">
        <v>8219</v>
      </c>
      <c r="B862" s="15">
        <v>21</v>
      </c>
      <c r="E862" s="15" t="s">
        <v>8221</v>
      </c>
      <c r="F862" s="15">
        <v>534</v>
      </c>
    </row>
    <row r="863" spans="1:6" x14ac:dyDescent="0.25">
      <c r="A863" s="15" t="s">
        <v>8219</v>
      </c>
      <c r="B863" s="15">
        <v>42</v>
      </c>
      <c r="E863" s="15" t="s">
        <v>8221</v>
      </c>
      <c r="F863" s="15">
        <v>12</v>
      </c>
    </row>
    <row r="864" spans="1:6" x14ac:dyDescent="0.25">
      <c r="A864" s="15" t="s">
        <v>8219</v>
      </c>
      <c r="B864" s="15">
        <v>54</v>
      </c>
      <c r="E864" s="15" t="s">
        <v>8221</v>
      </c>
      <c r="F864" s="15">
        <v>56</v>
      </c>
    </row>
    <row r="865" spans="1:6" x14ac:dyDescent="0.25">
      <c r="A865" s="15" t="s">
        <v>8219</v>
      </c>
      <c r="B865" s="15">
        <v>38</v>
      </c>
      <c r="E865" s="15" t="s">
        <v>8221</v>
      </c>
      <c r="F865" s="15">
        <v>11</v>
      </c>
    </row>
    <row r="866" spans="1:6" x14ac:dyDescent="0.25">
      <c r="A866" s="15" t="s">
        <v>8219</v>
      </c>
      <c r="B866" s="15">
        <v>64</v>
      </c>
      <c r="E866" s="15" t="s">
        <v>8221</v>
      </c>
      <c r="F866" s="15">
        <v>0</v>
      </c>
    </row>
    <row r="867" spans="1:6" x14ac:dyDescent="0.25">
      <c r="A867" s="15" t="s">
        <v>8219</v>
      </c>
      <c r="B867" s="15">
        <v>13</v>
      </c>
      <c r="E867" s="15" t="s">
        <v>8221</v>
      </c>
      <c r="F867" s="15">
        <v>12</v>
      </c>
    </row>
    <row r="868" spans="1:6" x14ac:dyDescent="0.25">
      <c r="A868" s="15" t="s">
        <v>8219</v>
      </c>
      <c r="B868" s="15">
        <v>33</v>
      </c>
      <c r="E868" s="15" t="s">
        <v>8221</v>
      </c>
      <c r="F868" s="15">
        <v>5</v>
      </c>
    </row>
    <row r="869" spans="1:6" x14ac:dyDescent="0.25">
      <c r="A869" s="15" t="s">
        <v>8219</v>
      </c>
      <c r="B869" s="15">
        <v>52</v>
      </c>
      <c r="E869" s="15" t="s">
        <v>8221</v>
      </c>
      <c r="F869" s="15">
        <v>24</v>
      </c>
    </row>
    <row r="870" spans="1:6" x14ac:dyDescent="0.25">
      <c r="A870" s="15" t="s">
        <v>8219</v>
      </c>
      <c r="B870" s="15">
        <v>107</v>
      </c>
      <c r="E870" s="15" t="s">
        <v>8221</v>
      </c>
      <c r="F870" s="15">
        <v>89</v>
      </c>
    </row>
    <row r="871" spans="1:6" x14ac:dyDescent="0.25">
      <c r="A871" s="15" t="s">
        <v>8219</v>
      </c>
      <c r="B871" s="15">
        <v>11</v>
      </c>
      <c r="E871" s="15" t="s">
        <v>8221</v>
      </c>
      <c r="F871" s="15">
        <v>1</v>
      </c>
    </row>
    <row r="872" spans="1:6" x14ac:dyDescent="0.25">
      <c r="A872" s="15" t="s">
        <v>8219</v>
      </c>
      <c r="B872" s="15">
        <v>34</v>
      </c>
      <c r="E872" s="15" t="s">
        <v>8221</v>
      </c>
      <c r="F872" s="15">
        <v>55</v>
      </c>
    </row>
    <row r="873" spans="1:6" x14ac:dyDescent="0.25">
      <c r="A873" s="15" t="s">
        <v>8219</v>
      </c>
      <c r="B873" s="15">
        <v>75</v>
      </c>
      <c r="E873" s="15" t="s">
        <v>8221</v>
      </c>
      <c r="F873" s="15">
        <v>2</v>
      </c>
    </row>
    <row r="874" spans="1:6" x14ac:dyDescent="0.25">
      <c r="A874" s="15" t="s">
        <v>8219</v>
      </c>
      <c r="B874" s="15">
        <v>26</v>
      </c>
      <c r="E874" s="15" t="s">
        <v>8221</v>
      </c>
      <c r="F874" s="15">
        <v>0</v>
      </c>
    </row>
    <row r="875" spans="1:6" x14ac:dyDescent="0.25">
      <c r="A875" s="15" t="s">
        <v>8219</v>
      </c>
      <c r="B875" s="15">
        <v>50</v>
      </c>
      <c r="E875" s="15" t="s">
        <v>8221</v>
      </c>
      <c r="F875" s="15">
        <v>4</v>
      </c>
    </row>
    <row r="876" spans="1:6" x14ac:dyDescent="0.25">
      <c r="A876" s="15" t="s">
        <v>8219</v>
      </c>
      <c r="B876" s="15">
        <v>80</v>
      </c>
      <c r="E876" s="15" t="s">
        <v>8221</v>
      </c>
      <c r="F876" s="15">
        <v>6</v>
      </c>
    </row>
    <row r="877" spans="1:6" x14ac:dyDescent="0.25">
      <c r="A877" s="15" t="s">
        <v>8219</v>
      </c>
      <c r="B877" s="15">
        <v>110</v>
      </c>
      <c r="E877" s="15" t="s">
        <v>8221</v>
      </c>
      <c r="F877" s="15">
        <v>4</v>
      </c>
    </row>
    <row r="878" spans="1:6" x14ac:dyDescent="0.25">
      <c r="A878" s="15" t="s">
        <v>8219</v>
      </c>
      <c r="B878" s="15">
        <v>77</v>
      </c>
      <c r="E878" s="15" t="s">
        <v>8221</v>
      </c>
      <c r="F878" s="15">
        <v>4</v>
      </c>
    </row>
    <row r="879" spans="1:6" x14ac:dyDescent="0.25">
      <c r="A879" s="15" t="s">
        <v>8219</v>
      </c>
      <c r="B879" s="15">
        <v>50</v>
      </c>
      <c r="E879" s="15" t="s">
        <v>8221</v>
      </c>
      <c r="F879" s="15">
        <v>2</v>
      </c>
    </row>
    <row r="880" spans="1:6" x14ac:dyDescent="0.25">
      <c r="A880" s="15" t="s">
        <v>8219</v>
      </c>
      <c r="B880" s="15">
        <v>145</v>
      </c>
      <c r="E880" s="15" t="s">
        <v>8221</v>
      </c>
      <c r="F880" s="15">
        <v>5</v>
      </c>
    </row>
    <row r="881" spans="1:6" x14ac:dyDescent="0.25">
      <c r="A881" s="15" t="s">
        <v>8219</v>
      </c>
      <c r="B881" s="15">
        <v>29</v>
      </c>
      <c r="E881" s="15" t="s">
        <v>8221</v>
      </c>
      <c r="F881" s="15">
        <v>83</v>
      </c>
    </row>
    <row r="882" spans="1:6" x14ac:dyDescent="0.25">
      <c r="A882" s="15" t="s">
        <v>8219</v>
      </c>
      <c r="B882" s="15">
        <v>114</v>
      </c>
      <c r="E882" s="15" t="s">
        <v>8221</v>
      </c>
      <c r="F882" s="15">
        <v>57</v>
      </c>
    </row>
    <row r="883" spans="1:6" x14ac:dyDescent="0.25">
      <c r="A883" s="15" t="s">
        <v>8219</v>
      </c>
      <c r="B883" s="15">
        <v>96</v>
      </c>
      <c r="E883" s="15" t="s">
        <v>8221</v>
      </c>
      <c r="F883" s="15">
        <v>311</v>
      </c>
    </row>
    <row r="884" spans="1:6" x14ac:dyDescent="0.25">
      <c r="A884" s="15" t="s">
        <v>8219</v>
      </c>
      <c r="B884" s="15">
        <v>31</v>
      </c>
      <c r="E884" s="15" t="s">
        <v>8221</v>
      </c>
      <c r="F884" s="15">
        <v>2</v>
      </c>
    </row>
    <row r="885" spans="1:6" x14ac:dyDescent="0.25">
      <c r="A885" s="15" t="s">
        <v>8219</v>
      </c>
      <c r="B885" s="15">
        <v>4883</v>
      </c>
      <c r="E885" s="15" t="s">
        <v>8221</v>
      </c>
      <c r="F885" s="15">
        <v>16</v>
      </c>
    </row>
    <row r="886" spans="1:6" x14ac:dyDescent="0.25">
      <c r="A886" s="15" t="s">
        <v>8219</v>
      </c>
      <c r="B886" s="15">
        <v>95</v>
      </c>
      <c r="E886" s="15" t="s">
        <v>8221</v>
      </c>
      <c r="F886" s="15">
        <v>9</v>
      </c>
    </row>
    <row r="887" spans="1:6" x14ac:dyDescent="0.25">
      <c r="A887" s="15" t="s">
        <v>8219</v>
      </c>
      <c r="B887" s="15">
        <v>2478</v>
      </c>
      <c r="E887" s="15" t="s">
        <v>8221</v>
      </c>
      <c r="F887" s="15">
        <v>1</v>
      </c>
    </row>
    <row r="888" spans="1:6" x14ac:dyDescent="0.25">
      <c r="A888" s="15" t="s">
        <v>8219</v>
      </c>
      <c r="B888" s="15">
        <v>1789</v>
      </c>
      <c r="E888" s="15" t="s">
        <v>8221</v>
      </c>
      <c r="F888" s="15">
        <v>12</v>
      </c>
    </row>
    <row r="889" spans="1:6" x14ac:dyDescent="0.25">
      <c r="A889" s="15" t="s">
        <v>8219</v>
      </c>
      <c r="B889" s="15">
        <v>680</v>
      </c>
      <c r="E889" s="15" t="s">
        <v>8221</v>
      </c>
      <c r="F889" s="15">
        <v>0</v>
      </c>
    </row>
    <row r="890" spans="1:6" x14ac:dyDescent="0.25">
      <c r="A890" s="15" t="s">
        <v>8219</v>
      </c>
      <c r="B890" s="15">
        <v>70</v>
      </c>
      <c r="E890" s="15" t="s">
        <v>8221</v>
      </c>
      <c r="F890" s="15">
        <v>20</v>
      </c>
    </row>
    <row r="891" spans="1:6" x14ac:dyDescent="0.25">
      <c r="A891" s="15" t="s">
        <v>8219</v>
      </c>
      <c r="B891" s="15">
        <v>23</v>
      </c>
      <c r="E891" s="15" t="s">
        <v>8221</v>
      </c>
      <c r="F891" s="15">
        <v>16</v>
      </c>
    </row>
    <row r="892" spans="1:6" x14ac:dyDescent="0.25">
      <c r="A892" s="15" t="s">
        <v>8219</v>
      </c>
      <c r="B892" s="15">
        <v>4245</v>
      </c>
      <c r="E892" s="15" t="s">
        <v>8221</v>
      </c>
      <c r="F892" s="15">
        <v>33</v>
      </c>
    </row>
    <row r="893" spans="1:6" x14ac:dyDescent="0.25">
      <c r="A893" s="15" t="s">
        <v>8219</v>
      </c>
      <c r="B893" s="15">
        <v>943</v>
      </c>
      <c r="E893" s="15" t="s">
        <v>8221</v>
      </c>
      <c r="F893" s="15">
        <v>2</v>
      </c>
    </row>
    <row r="894" spans="1:6" x14ac:dyDescent="0.25">
      <c r="A894" s="15" t="s">
        <v>8219</v>
      </c>
      <c r="B894" s="15">
        <v>1876</v>
      </c>
      <c r="E894" s="15" t="s">
        <v>8221</v>
      </c>
      <c r="F894" s="15">
        <v>6</v>
      </c>
    </row>
    <row r="895" spans="1:6" x14ac:dyDescent="0.25">
      <c r="A895" s="15" t="s">
        <v>8219</v>
      </c>
      <c r="B895" s="15">
        <v>834</v>
      </c>
      <c r="E895" s="15" t="s">
        <v>8221</v>
      </c>
      <c r="F895" s="15">
        <v>0</v>
      </c>
    </row>
    <row r="896" spans="1:6" x14ac:dyDescent="0.25">
      <c r="A896" s="15" t="s">
        <v>8219</v>
      </c>
      <c r="B896" s="15">
        <v>682</v>
      </c>
      <c r="E896" s="15" t="s">
        <v>8221</v>
      </c>
      <c r="F896" s="15">
        <v>3</v>
      </c>
    </row>
    <row r="897" spans="1:6" x14ac:dyDescent="0.25">
      <c r="A897" s="15" t="s">
        <v>8219</v>
      </c>
      <c r="B897" s="15">
        <v>147</v>
      </c>
      <c r="E897" s="15" t="s">
        <v>8221</v>
      </c>
      <c r="F897" s="15">
        <v>0</v>
      </c>
    </row>
    <row r="898" spans="1:6" x14ac:dyDescent="0.25">
      <c r="A898" s="15" t="s">
        <v>8219</v>
      </c>
      <c r="B898" s="15">
        <v>415</v>
      </c>
      <c r="E898" s="15" t="s">
        <v>8221</v>
      </c>
      <c r="F898" s="15">
        <v>3</v>
      </c>
    </row>
    <row r="899" spans="1:6" x14ac:dyDescent="0.25">
      <c r="A899" s="15" t="s">
        <v>8219</v>
      </c>
      <c r="B899" s="15">
        <v>290</v>
      </c>
      <c r="E899" s="15" t="s">
        <v>8221</v>
      </c>
      <c r="F899" s="15">
        <v>13</v>
      </c>
    </row>
    <row r="900" spans="1:6" x14ac:dyDescent="0.25">
      <c r="A900" s="15" t="s">
        <v>8219</v>
      </c>
      <c r="B900" s="15">
        <v>365</v>
      </c>
      <c r="E900" s="15" t="s">
        <v>8221</v>
      </c>
      <c r="F900" s="15">
        <v>6</v>
      </c>
    </row>
    <row r="901" spans="1:6" x14ac:dyDescent="0.25">
      <c r="A901" s="15" t="s">
        <v>8219</v>
      </c>
      <c r="B901" s="15">
        <v>660</v>
      </c>
      <c r="E901" s="15" t="s">
        <v>8221</v>
      </c>
      <c r="F901" s="15">
        <v>1</v>
      </c>
    </row>
    <row r="902" spans="1:6" x14ac:dyDescent="0.25">
      <c r="A902" s="15" t="s">
        <v>8219</v>
      </c>
      <c r="B902" s="15">
        <v>1356</v>
      </c>
      <c r="E902" s="15" t="s">
        <v>8221</v>
      </c>
      <c r="F902" s="15">
        <v>0</v>
      </c>
    </row>
    <row r="903" spans="1:6" x14ac:dyDescent="0.25">
      <c r="A903" s="15" t="s">
        <v>8219</v>
      </c>
      <c r="B903" s="15">
        <v>424</v>
      </c>
      <c r="E903" s="15" t="s">
        <v>8221</v>
      </c>
      <c r="F903" s="15">
        <v>5</v>
      </c>
    </row>
    <row r="904" spans="1:6" x14ac:dyDescent="0.25">
      <c r="A904" s="15" t="s">
        <v>8219</v>
      </c>
      <c r="B904" s="15">
        <v>33</v>
      </c>
      <c r="E904" s="15" t="s">
        <v>8221</v>
      </c>
      <c r="F904" s="15">
        <v>0</v>
      </c>
    </row>
    <row r="905" spans="1:6" x14ac:dyDescent="0.25">
      <c r="A905" s="15" t="s">
        <v>8219</v>
      </c>
      <c r="B905" s="15">
        <v>1633</v>
      </c>
      <c r="E905" s="15" t="s">
        <v>8221</v>
      </c>
      <c r="F905" s="15">
        <v>36</v>
      </c>
    </row>
    <row r="906" spans="1:6" x14ac:dyDescent="0.25">
      <c r="A906" s="15" t="s">
        <v>8219</v>
      </c>
      <c r="B906" s="15">
        <v>306</v>
      </c>
      <c r="E906" s="15" t="s">
        <v>8221</v>
      </c>
      <c r="F906" s="15">
        <v>1</v>
      </c>
    </row>
    <row r="907" spans="1:6" x14ac:dyDescent="0.25">
      <c r="A907" s="15" t="s">
        <v>8219</v>
      </c>
      <c r="B907" s="15">
        <v>205</v>
      </c>
      <c r="E907" s="15" t="s">
        <v>8221</v>
      </c>
      <c r="F907" s="15">
        <v>1</v>
      </c>
    </row>
    <row r="908" spans="1:6" x14ac:dyDescent="0.25">
      <c r="A908" s="15" t="s">
        <v>8219</v>
      </c>
      <c r="B908" s="15">
        <v>1281</v>
      </c>
      <c r="E908" s="15" t="s">
        <v>8221</v>
      </c>
      <c r="F908" s="15">
        <v>1</v>
      </c>
    </row>
    <row r="909" spans="1:6" x14ac:dyDescent="0.25">
      <c r="A909" s="15" t="s">
        <v>8219</v>
      </c>
      <c r="B909" s="15">
        <v>103</v>
      </c>
      <c r="E909" s="15" t="s">
        <v>8221</v>
      </c>
      <c r="F909" s="15">
        <v>9</v>
      </c>
    </row>
    <row r="910" spans="1:6" x14ac:dyDescent="0.25">
      <c r="A910" s="15" t="s">
        <v>8219</v>
      </c>
      <c r="B910" s="15">
        <v>1513</v>
      </c>
      <c r="E910" s="15" t="s">
        <v>8221</v>
      </c>
      <c r="F910" s="15">
        <v>1</v>
      </c>
    </row>
    <row r="911" spans="1:6" x14ac:dyDescent="0.25">
      <c r="A911" s="15" t="s">
        <v>8219</v>
      </c>
      <c r="B911" s="15">
        <v>405</v>
      </c>
      <c r="E911" s="15" t="s">
        <v>8221</v>
      </c>
      <c r="F911" s="15">
        <v>0</v>
      </c>
    </row>
    <row r="912" spans="1:6" x14ac:dyDescent="0.25">
      <c r="A912" s="15" t="s">
        <v>8219</v>
      </c>
      <c r="B912" s="15">
        <v>510</v>
      </c>
      <c r="E912" s="15" t="s">
        <v>8221</v>
      </c>
      <c r="F912" s="15">
        <v>1</v>
      </c>
    </row>
    <row r="913" spans="1:6" x14ac:dyDescent="0.25">
      <c r="A913" s="15" t="s">
        <v>8219</v>
      </c>
      <c r="B913" s="15">
        <v>1887</v>
      </c>
      <c r="E913" s="15" t="s">
        <v>8221</v>
      </c>
      <c r="F913" s="15">
        <v>1</v>
      </c>
    </row>
    <row r="914" spans="1:6" x14ac:dyDescent="0.25">
      <c r="A914" s="15" t="s">
        <v>8219</v>
      </c>
      <c r="B914" s="15">
        <v>701</v>
      </c>
      <c r="E914" s="15" t="s">
        <v>8221</v>
      </c>
      <c r="F914" s="15">
        <v>4</v>
      </c>
    </row>
    <row r="915" spans="1:6" x14ac:dyDescent="0.25">
      <c r="A915" s="15" t="s">
        <v>8219</v>
      </c>
      <c r="B915" s="15">
        <v>3863</v>
      </c>
      <c r="E915" s="15" t="s">
        <v>8221</v>
      </c>
      <c r="F915" s="15">
        <v>2</v>
      </c>
    </row>
    <row r="916" spans="1:6" x14ac:dyDescent="0.25">
      <c r="A916" s="15" t="s">
        <v>8219</v>
      </c>
      <c r="B916" s="15">
        <v>238</v>
      </c>
      <c r="E916" s="15" t="s">
        <v>8221</v>
      </c>
      <c r="F916" s="15">
        <v>2</v>
      </c>
    </row>
    <row r="917" spans="1:6" x14ac:dyDescent="0.25">
      <c r="A917" s="15" t="s">
        <v>8219</v>
      </c>
      <c r="B917" s="15">
        <v>2051</v>
      </c>
      <c r="E917" s="15" t="s">
        <v>8221</v>
      </c>
      <c r="F917" s="15">
        <v>2</v>
      </c>
    </row>
    <row r="918" spans="1:6" x14ac:dyDescent="0.25">
      <c r="A918" s="15" t="s">
        <v>8219</v>
      </c>
      <c r="B918" s="15">
        <v>402</v>
      </c>
      <c r="E918" s="15" t="s">
        <v>8221</v>
      </c>
      <c r="F918" s="15">
        <v>0</v>
      </c>
    </row>
    <row r="919" spans="1:6" x14ac:dyDescent="0.25">
      <c r="A919" s="15" t="s">
        <v>8219</v>
      </c>
      <c r="B919" s="15">
        <v>253</v>
      </c>
      <c r="E919" s="15" t="s">
        <v>8221</v>
      </c>
      <c r="F919" s="15">
        <v>2</v>
      </c>
    </row>
    <row r="920" spans="1:6" x14ac:dyDescent="0.25">
      <c r="A920" s="15" t="s">
        <v>8219</v>
      </c>
      <c r="B920" s="15">
        <v>473</v>
      </c>
      <c r="E920" s="15" t="s">
        <v>8221</v>
      </c>
      <c r="F920" s="15">
        <v>4</v>
      </c>
    </row>
    <row r="921" spans="1:6" x14ac:dyDescent="0.25">
      <c r="A921" s="15" t="s">
        <v>8219</v>
      </c>
      <c r="B921" s="15">
        <v>821</v>
      </c>
      <c r="E921" s="15" t="s">
        <v>8221</v>
      </c>
      <c r="F921" s="15">
        <v>2</v>
      </c>
    </row>
    <row r="922" spans="1:6" x14ac:dyDescent="0.25">
      <c r="A922" s="15" t="s">
        <v>8219</v>
      </c>
      <c r="B922" s="15">
        <v>388</v>
      </c>
      <c r="E922" s="15" t="s">
        <v>8221</v>
      </c>
      <c r="F922" s="15">
        <v>0</v>
      </c>
    </row>
    <row r="923" spans="1:6" x14ac:dyDescent="0.25">
      <c r="A923" s="15" t="s">
        <v>8219</v>
      </c>
      <c r="B923" s="15">
        <v>813</v>
      </c>
      <c r="E923" s="15" t="s">
        <v>8221</v>
      </c>
      <c r="F923" s="15">
        <v>1</v>
      </c>
    </row>
    <row r="924" spans="1:6" x14ac:dyDescent="0.25">
      <c r="A924" s="15" t="s">
        <v>8219</v>
      </c>
      <c r="B924" s="15">
        <v>1945</v>
      </c>
      <c r="E924" s="15" t="s">
        <v>8221</v>
      </c>
      <c r="F924" s="15">
        <v>0</v>
      </c>
    </row>
    <row r="925" spans="1:6" x14ac:dyDescent="0.25">
      <c r="A925" s="15" t="s">
        <v>8219</v>
      </c>
      <c r="B925" s="15">
        <v>1637</v>
      </c>
      <c r="E925" s="15" t="s">
        <v>8221</v>
      </c>
      <c r="F925" s="15">
        <v>2</v>
      </c>
    </row>
    <row r="926" spans="1:6" x14ac:dyDescent="0.25">
      <c r="A926" s="15" t="s">
        <v>8219</v>
      </c>
      <c r="B926" s="15">
        <v>1375</v>
      </c>
      <c r="E926" s="15" t="s">
        <v>8221</v>
      </c>
      <c r="F926" s="15">
        <v>7</v>
      </c>
    </row>
    <row r="927" spans="1:6" x14ac:dyDescent="0.25">
      <c r="A927" s="15" t="s">
        <v>8219</v>
      </c>
      <c r="B927" s="15">
        <v>17</v>
      </c>
      <c r="E927" s="15" t="s">
        <v>8221</v>
      </c>
      <c r="F927" s="15">
        <v>5</v>
      </c>
    </row>
    <row r="928" spans="1:6" x14ac:dyDescent="0.25">
      <c r="A928" s="15" t="s">
        <v>8219</v>
      </c>
      <c r="B928" s="15">
        <v>354</v>
      </c>
      <c r="E928" s="15" t="s">
        <v>8221</v>
      </c>
      <c r="F928" s="15">
        <v>0</v>
      </c>
    </row>
    <row r="929" spans="1:6" x14ac:dyDescent="0.25">
      <c r="A929" s="15" t="s">
        <v>8219</v>
      </c>
      <c r="B929" s="15">
        <v>191</v>
      </c>
      <c r="E929" s="15" t="s">
        <v>8221</v>
      </c>
      <c r="F929" s="15">
        <v>0</v>
      </c>
    </row>
    <row r="930" spans="1:6" x14ac:dyDescent="0.25">
      <c r="A930" s="15" t="s">
        <v>8219</v>
      </c>
      <c r="B930" s="15">
        <v>303</v>
      </c>
      <c r="E930" s="15" t="s">
        <v>8221</v>
      </c>
      <c r="F930" s="15">
        <v>0</v>
      </c>
    </row>
    <row r="931" spans="1:6" x14ac:dyDescent="0.25">
      <c r="A931" s="15" t="s">
        <v>8219</v>
      </c>
      <c r="B931" s="15">
        <v>137</v>
      </c>
      <c r="E931" s="15" t="s">
        <v>8221</v>
      </c>
      <c r="F931" s="15">
        <v>2</v>
      </c>
    </row>
    <row r="932" spans="1:6" x14ac:dyDescent="0.25">
      <c r="A932" s="15" t="s">
        <v>8219</v>
      </c>
      <c r="B932" s="15">
        <v>41</v>
      </c>
      <c r="E932" s="15" t="s">
        <v>8221</v>
      </c>
      <c r="F932" s="15">
        <v>0</v>
      </c>
    </row>
    <row r="933" spans="1:6" x14ac:dyDescent="0.25">
      <c r="A933" s="15" t="s">
        <v>8219</v>
      </c>
      <c r="B933" s="15">
        <v>398</v>
      </c>
      <c r="E933" s="15" t="s">
        <v>8221</v>
      </c>
      <c r="F933" s="15">
        <v>0</v>
      </c>
    </row>
    <row r="934" spans="1:6" x14ac:dyDescent="0.25">
      <c r="A934" s="15" t="s">
        <v>8219</v>
      </c>
      <c r="B934" s="15">
        <v>1737</v>
      </c>
      <c r="E934" s="15" t="s">
        <v>8221</v>
      </c>
      <c r="F934" s="15">
        <v>28</v>
      </c>
    </row>
    <row r="935" spans="1:6" x14ac:dyDescent="0.25">
      <c r="A935" s="15" t="s">
        <v>8219</v>
      </c>
      <c r="B935" s="15">
        <v>971</v>
      </c>
      <c r="E935" s="15" t="s">
        <v>8221</v>
      </c>
      <c r="F935" s="15">
        <v>2</v>
      </c>
    </row>
    <row r="936" spans="1:6" x14ac:dyDescent="0.25">
      <c r="A936" s="15" t="s">
        <v>8219</v>
      </c>
      <c r="B936" s="15">
        <v>183</v>
      </c>
      <c r="E936" s="15" t="s">
        <v>8221</v>
      </c>
      <c r="F936" s="15">
        <v>0</v>
      </c>
    </row>
    <row r="937" spans="1:6" x14ac:dyDescent="0.25">
      <c r="A937" s="15" t="s">
        <v>8219</v>
      </c>
      <c r="B937" s="15">
        <v>4562</v>
      </c>
      <c r="E937" s="15" t="s">
        <v>8221</v>
      </c>
      <c r="F937" s="15">
        <v>0</v>
      </c>
    </row>
    <row r="938" spans="1:6" x14ac:dyDescent="0.25">
      <c r="A938" s="15" t="s">
        <v>8219</v>
      </c>
      <c r="B938" s="15">
        <v>26457</v>
      </c>
      <c r="E938" s="15" t="s">
        <v>8221</v>
      </c>
      <c r="F938" s="15">
        <v>0</v>
      </c>
    </row>
    <row r="939" spans="1:6" x14ac:dyDescent="0.25">
      <c r="A939" s="15" t="s">
        <v>8219</v>
      </c>
      <c r="B939" s="15">
        <v>162</v>
      </c>
      <c r="E939" s="15" t="s">
        <v>8221</v>
      </c>
      <c r="F939" s="15">
        <v>4</v>
      </c>
    </row>
    <row r="940" spans="1:6" x14ac:dyDescent="0.25">
      <c r="A940" s="15" t="s">
        <v>8219</v>
      </c>
      <c r="B940" s="15">
        <v>479</v>
      </c>
      <c r="E940" s="15" t="s">
        <v>8221</v>
      </c>
      <c r="F940" s="15">
        <v>12</v>
      </c>
    </row>
    <row r="941" spans="1:6" x14ac:dyDescent="0.25">
      <c r="A941" s="15" t="s">
        <v>8219</v>
      </c>
      <c r="B941" s="15">
        <v>426</v>
      </c>
      <c r="E941" s="15" t="s">
        <v>8221</v>
      </c>
      <c r="F941" s="15">
        <v>0</v>
      </c>
    </row>
    <row r="942" spans="1:6" x14ac:dyDescent="0.25">
      <c r="A942" s="15" t="s">
        <v>8219</v>
      </c>
      <c r="B942" s="15">
        <v>450</v>
      </c>
      <c r="E942" s="15" t="s">
        <v>8221</v>
      </c>
      <c r="F942" s="15">
        <v>33</v>
      </c>
    </row>
    <row r="943" spans="1:6" x14ac:dyDescent="0.25">
      <c r="A943" s="15" t="s">
        <v>8219</v>
      </c>
      <c r="B943" s="15">
        <v>1780</v>
      </c>
      <c r="E943" s="15" t="s">
        <v>8221</v>
      </c>
      <c r="F943" s="15">
        <v>0</v>
      </c>
    </row>
    <row r="944" spans="1:6" x14ac:dyDescent="0.25">
      <c r="A944" s="15" t="s">
        <v>8219</v>
      </c>
      <c r="B944" s="15">
        <v>122</v>
      </c>
      <c r="E944" s="15" t="s">
        <v>8221</v>
      </c>
      <c r="F944" s="15">
        <v>4</v>
      </c>
    </row>
    <row r="945" spans="1:6" x14ac:dyDescent="0.25">
      <c r="A945" s="15" t="s">
        <v>8219</v>
      </c>
      <c r="B945" s="15">
        <v>95</v>
      </c>
      <c r="E945" s="15" t="s">
        <v>8221</v>
      </c>
      <c r="F945" s="15">
        <v>0</v>
      </c>
    </row>
    <row r="946" spans="1:6" x14ac:dyDescent="0.25">
      <c r="A946" s="15" t="s">
        <v>8219</v>
      </c>
      <c r="B946" s="15">
        <v>325</v>
      </c>
      <c r="E946" s="15" t="s">
        <v>8221</v>
      </c>
      <c r="F946" s="15">
        <v>11</v>
      </c>
    </row>
    <row r="947" spans="1:6" x14ac:dyDescent="0.25">
      <c r="A947" s="15" t="s">
        <v>8219</v>
      </c>
      <c r="B947" s="15">
        <v>353</v>
      </c>
      <c r="E947" s="15" t="s">
        <v>8221</v>
      </c>
      <c r="F947" s="15">
        <v>1</v>
      </c>
    </row>
    <row r="948" spans="1:6" x14ac:dyDescent="0.25">
      <c r="A948" s="15" t="s">
        <v>8219</v>
      </c>
      <c r="B948" s="15">
        <v>105</v>
      </c>
      <c r="E948" s="15" t="s">
        <v>8221</v>
      </c>
      <c r="F948" s="15">
        <v>5</v>
      </c>
    </row>
    <row r="949" spans="1:6" x14ac:dyDescent="0.25">
      <c r="A949" s="15" t="s">
        <v>8219</v>
      </c>
      <c r="B949" s="15">
        <v>729</v>
      </c>
      <c r="E949" s="15" t="s">
        <v>8221</v>
      </c>
      <c r="F949" s="15">
        <v>0</v>
      </c>
    </row>
    <row r="950" spans="1:6" x14ac:dyDescent="0.25">
      <c r="A950" s="15" t="s">
        <v>8219</v>
      </c>
      <c r="B950" s="15">
        <v>454</v>
      </c>
      <c r="E950" s="15" t="s">
        <v>8221</v>
      </c>
      <c r="F950" s="15">
        <v>1</v>
      </c>
    </row>
    <row r="951" spans="1:6" x14ac:dyDescent="0.25">
      <c r="A951" s="15" t="s">
        <v>8219</v>
      </c>
      <c r="B951" s="15">
        <v>539</v>
      </c>
      <c r="E951" s="15" t="s">
        <v>8221</v>
      </c>
      <c r="F951" s="15">
        <v>1</v>
      </c>
    </row>
    <row r="952" spans="1:6" x14ac:dyDescent="0.25">
      <c r="A952" s="15" t="s">
        <v>8219</v>
      </c>
      <c r="B952" s="15">
        <v>79</v>
      </c>
      <c r="E952" s="15" t="s">
        <v>8221</v>
      </c>
      <c r="F952" s="15">
        <v>6</v>
      </c>
    </row>
    <row r="953" spans="1:6" x14ac:dyDescent="0.25">
      <c r="A953" s="15" t="s">
        <v>8219</v>
      </c>
      <c r="B953" s="15">
        <v>94</v>
      </c>
      <c r="E953" s="15" t="s">
        <v>8221</v>
      </c>
      <c r="F953" s="15">
        <v>8</v>
      </c>
    </row>
    <row r="954" spans="1:6" x14ac:dyDescent="0.25">
      <c r="A954" s="15" t="s">
        <v>8219</v>
      </c>
      <c r="B954" s="15">
        <v>625</v>
      </c>
      <c r="E954" s="15" t="s">
        <v>8221</v>
      </c>
      <c r="F954" s="15">
        <v>1</v>
      </c>
    </row>
    <row r="955" spans="1:6" x14ac:dyDescent="0.25">
      <c r="A955" s="15" t="s">
        <v>8219</v>
      </c>
      <c r="B955" s="15">
        <v>508</v>
      </c>
      <c r="E955" s="15" t="s">
        <v>8221</v>
      </c>
      <c r="F955" s="15">
        <v>0</v>
      </c>
    </row>
    <row r="956" spans="1:6" x14ac:dyDescent="0.25">
      <c r="A956" s="15" t="s">
        <v>8219</v>
      </c>
      <c r="B956" s="15">
        <v>531</v>
      </c>
      <c r="E956" s="15" t="s">
        <v>8221</v>
      </c>
      <c r="F956" s="15">
        <v>2</v>
      </c>
    </row>
    <row r="957" spans="1:6" x14ac:dyDescent="0.25">
      <c r="A957" s="15" t="s">
        <v>8219</v>
      </c>
      <c r="B957" s="15">
        <v>158</v>
      </c>
      <c r="E957" s="15" t="s">
        <v>8221</v>
      </c>
      <c r="F957" s="15">
        <v>1</v>
      </c>
    </row>
    <row r="958" spans="1:6" x14ac:dyDescent="0.25">
      <c r="A958" s="15" t="s">
        <v>8219</v>
      </c>
      <c r="B958" s="15">
        <v>508</v>
      </c>
      <c r="E958" s="15" t="s">
        <v>8221</v>
      </c>
      <c r="F958" s="15">
        <v>0</v>
      </c>
    </row>
    <row r="959" spans="1:6" x14ac:dyDescent="0.25">
      <c r="A959" s="15" t="s">
        <v>8219</v>
      </c>
      <c r="B959" s="15">
        <v>644</v>
      </c>
      <c r="E959" s="15" t="s">
        <v>8221</v>
      </c>
      <c r="F959" s="15">
        <v>1</v>
      </c>
    </row>
    <row r="960" spans="1:6" x14ac:dyDescent="0.25">
      <c r="A960" s="15" t="s">
        <v>8219</v>
      </c>
      <c r="B960" s="15">
        <v>848</v>
      </c>
      <c r="E960" s="15" t="s">
        <v>8221</v>
      </c>
      <c r="F960" s="15">
        <v>19</v>
      </c>
    </row>
    <row r="961" spans="1:6" x14ac:dyDescent="0.25">
      <c r="A961" s="15" t="s">
        <v>8219</v>
      </c>
      <c r="B961" s="15">
        <v>429</v>
      </c>
      <c r="E961" s="15" t="s">
        <v>8221</v>
      </c>
      <c r="F961" s="15">
        <v>27</v>
      </c>
    </row>
    <row r="962" spans="1:6" x14ac:dyDescent="0.25">
      <c r="A962" s="15" t="s">
        <v>8219</v>
      </c>
      <c r="B962" s="15">
        <v>204</v>
      </c>
      <c r="E962" s="15" t="s">
        <v>8221</v>
      </c>
      <c r="F962" s="15">
        <v>7</v>
      </c>
    </row>
    <row r="963" spans="1:6" x14ac:dyDescent="0.25">
      <c r="A963" s="15" t="s">
        <v>8219</v>
      </c>
      <c r="B963" s="15">
        <v>379</v>
      </c>
      <c r="E963" s="15" t="s">
        <v>8221</v>
      </c>
      <c r="F963" s="15">
        <v>14</v>
      </c>
    </row>
    <row r="964" spans="1:6" x14ac:dyDescent="0.25">
      <c r="A964" s="15" t="s">
        <v>8219</v>
      </c>
      <c r="B964" s="15">
        <v>271</v>
      </c>
      <c r="E964" s="15" t="s">
        <v>8221</v>
      </c>
      <c r="F964" s="15">
        <v>5</v>
      </c>
    </row>
    <row r="965" spans="1:6" x14ac:dyDescent="0.25">
      <c r="A965" s="15" t="s">
        <v>8219</v>
      </c>
      <c r="B965" s="15">
        <v>120</v>
      </c>
      <c r="E965" s="15" t="s">
        <v>8221</v>
      </c>
      <c r="F965" s="15">
        <v>30</v>
      </c>
    </row>
    <row r="966" spans="1:6" x14ac:dyDescent="0.25">
      <c r="A966" s="15" t="s">
        <v>8219</v>
      </c>
      <c r="B966" s="15">
        <v>140</v>
      </c>
      <c r="E966" s="15" t="s">
        <v>8221</v>
      </c>
      <c r="F966" s="15">
        <v>1</v>
      </c>
    </row>
    <row r="967" spans="1:6" x14ac:dyDescent="0.25">
      <c r="A967" s="15" t="s">
        <v>8219</v>
      </c>
      <c r="B967" s="15">
        <v>193</v>
      </c>
      <c r="E967" s="15" t="s">
        <v>8221</v>
      </c>
      <c r="F967" s="15">
        <v>0</v>
      </c>
    </row>
    <row r="968" spans="1:6" x14ac:dyDescent="0.25">
      <c r="A968" s="15" t="s">
        <v>8219</v>
      </c>
      <c r="B968" s="15">
        <v>180</v>
      </c>
      <c r="E968" s="15" t="s">
        <v>8221</v>
      </c>
      <c r="F968" s="15">
        <v>60</v>
      </c>
    </row>
    <row r="969" spans="1:6" x14ac:dyDescent="0.25">
      <c r="A969" s="15" t="s">
        <v>8219</v>
      </c>
      <c r="B969" s="15">
        <v>263</v>
      </c>
      <c r="E969" s="15" t="s">
        <v>8221</v>
      </c>
      <c r="F969" s="15">
        <v>84</v>
      </c>
    </row>
    <row r="970" spans="1:6" x14ac:dyDescent="0.25">
      <c r="A970" s="15" t="s">
        <v>8219</v>
      </c>
      <c r="B970" s="15">
        <v>217</v>
      </c>
      <c r="E970" s="15" t="s">
        <v>8221</v>
      </c>
      <c r="F970" s="15">
        <v>47</v>
      </c>
    </row>
    <row r="971" spans="1:6" x14ac:dyDescent="0.25">
      <c r="A971" s="15" t="s">
        <v>8219</v>
      </c>
      <c r="B971" s="15">
        <v>443</v>
      </c>
      <c r="E971" s="15" t="s">
        <v>8221</v>
      </c>
      <c r="F971" s="15">
        <v>66</v>
      </c>
    </row>
    <row r="972" spans="1:6" x14ac:dyDescent="0.25">
      <c r="A972" s="15" t="s">
        <v>8219</v>
      </c>
      <c r="B972" s="15">
        <v>1373</v>
      </c>
      <c r="E972" s="15" t="s">
        <v>8221</v>
      </c>
      <c r="F972" s="15">
        <v>171</v>
      </c>
    </row>
    <row r="973" spans="1:6" x14ac:dyDescent="0.25">
      <c r="A973" s="15" t="s">
        <v>8219</v>
      </c>
      <c r="B973" s="15">
        <v>742</v>
      </c>
      <c r="E973" s="15" t="s">
        <v>8221</v>
      </c>
      <c r="F973" s="15">
        <v>29</v>
      </c>
    </row>
    <row r="974" spans="1:6" x14ac:dyDescent="0.25">
      <c r="A974" s="15" t="s">
        <v>8219</v>
      </c>
      <c r="B974" s="15">
        <v>170</v>
      </c>
      <c r="E974" s="15" t="s">
        <v>8221</v>
      </c>
      <c r="F974" s="15">
        <v>9</v>
      </c>
    </row>
    <row r="975" spans="1:6" x14ac:dyDescent="0.25">
      <c r="A975" s="15" t="s">
        <v>8219</v>
      </c>
      <c r="B975" s="15">
        <v>242</v>
      </c>
      <c r="E975" s="15" t="s">
        <v>8221</v>
      </c>
      <c r="F975" s="15">
        <v>27</v>
      </c>
    </row>
    <row r="976" spans="1:6" x14ac:dyDescent="0.25">
      <c r="A976" s="15" t="s">
        <v>8219</v>
      </c>
      <c r="B976" s="15">
        <v>541</v>
      </c>
      <c r="E976" s="15" t="s">
        <v>8221</v>
      </c>
      <c r="F976" s="15">
        <v>2</v>
      </c>
    </row>
    <row r="977" spans="1:6" x14ac:dyDescent="0.25">
      <c r="A977" s="15" t="s">
        <v>8219</v>
      </c>
      <c r="B977" s="15">
        <v>121</v>
      </c>
      <c r="E977" s="15" t="s">
        <v>8221</v>
      </c>
      <c r="F977" s="15">
        <v>3</v>
      </c>
    </row>
    <row r="978" spans="1:6" x14ac:dyDescent="0.25">
      <c r="A978" s="15" t="s">
        <v>8219</v>
      </c>
      <c r="B978" s="15">
        <v>621</v>
      </c>
      <c r="E978" s="15" t="s">
        <v>8221</v>
      </c>
      <c r="F978" s="15">
        <v>4</v>
      </c>
    </row>
    <row r="979" spans="1:6" x14ac:dyDescent="0.25">
      <c r="A979" s="15" t="s">
        <v>8219</v>
      </c>
      <c r="B979" s="15">
        <v>101</v>
      </c>
      <c r="E979" s="15" t="s">
        <v>8221</v>
      </c>
      <c r="F979" s="15">
        <v>2</v>
      </c>
    </row>
    <row r="980" spans="1:6" x14ac:dyDescent="0.25">
      <c r="A980" s="15" t="s">
        <v>8219</v>
      </c>
      <c r="B980" s="15">
        <v>554</v>
      </c>
      <c r="E980" s="15" t="s">
        <v>8221</v>
      </c>
      <c r="F980" s="15">
        <v>20</v>
      </c>
    </row>
    <row r="981" spans="1:6" x14ac:dyDescent="0.25">
      <c r="A981" s="15" t="s">
        <v>8219</v>
      </c>
      <c r="B981" s="15">
        <v>666</v>
      </c>
      <c r="E981" s="15" t="s">
        <v>8221</v>
      </c>
      <c r="F981" s="15">
        <v>3</v>
      </c>
    </row>
    <row r="982" spans="1:6" x14ac:dyDescent="0.25">
      <c r="A982" s="15" t="s">
        <v>8219</v>
      </c>
      <c r="B982" s="15">
        <v>410</v>
      </c>
      <c r="E982" s="15" t="s">
        <v>8221</v>
      </c>
      <c r="F982" s="15">
        <v>4</v>
      </c>
    </row>
    <row r="983" spans="1:6" x14ac:dyDescent="0.25">
      <c r="A983" s="15" t="s">
        <v>8219</v>
      </c>
      <c r="B983" s="15">
        <v>375</v>
      </c>
      <c r="E983" s="15" t="s">
        <v>8221</v>
      </c>
      <c r="F983" s="15">
        <v>1</v>
      </c>
    </row>
    <row r="984" spans="1:6" x14ac:dyDescent="0.25">
      <c r="A984" s="15" t="s">
        <v>8219</v>
      </c>
      <c r="B984" s="15">
        <v>1364</v>
      </c>
      <c r="E984" s="15" t="s">
        <v>8221</v>
      </c>
      <c r="F984" s="15">
        <v>0</v>
      </c>
    </row>
    <row r="985" spans="1:6" x14ac:dyDescent="0.25">
      <c r="A985" s="15" t="s">
        <v>8219</v>
      </c>
      <c r="B985" s="15">
        <v>35</v>
      </c>
      <c r="E985" s="15" t="s">
        <v>8221</v>
      </c>
      <c r="F985" s="15">
        <v>0</v>
      </c>
    </row>
    <row r="986" spans="1:6" x14ac:dyDescent="0.25">
      <c r="A986" s="15" t="s">
        <v>8219</v>
      </c>
      <c r="B986" s="15">
        <v>203</v>
      </c>
      <c r="E986" s="15" t="s">
        <v>8221</v>
      </c>
      <c r="F986" s="15">
        <v>14</v>
      </c>
    </row>
    <row r="987" spans="1:6" x14ac:dyDescent="0.25">
      <c r="A987" s="15" t="s">
        <v>8219</v>
      </c>
      <c r="B987" s="15">
        <v>49</v>
      </c>
      <c r="E987" s="15" t="s">
        <v>8221</v>
      </c>
      <c r="F987" s="15">
        <v>1</v>
      </c>
    </row>
    <row r="988" spans="1:6" x14ac:dyDescent="0.25">
      <c r="A988" s="15" t="s">
        <v>8219</v>
      </c>
      <c r="B988" s="15">
        <v>5812</v>
      </c>
      <c r="E988" s="15" t="s">
        <v>8221</v>
      </c>
      <c r="F988" s="15">
        <v>118</v>
      </c>
    </row>
    <row r="989" spans="1:6" x14ac:dyDescent="0.25">
      <c r="A989" s="15" t="s">
        <v>8219</v>
      </c>
      <c r="B989" s="15">
        <v>1556</v>
      </c>
      <c r="E989" s="15" t="s">
        <v>8221</v>
      </c>
      <c r="F989" s="15">
        <v>2</v>
      </c>
    </row>
    <row r="990" spans="1:6" x14ac:dyDescent="0.25">
      <c r="A990" s="15" t="s">
        <v>8219</v>
      </c>
      <c r="B990" s="15">
        <v>65</v>
      </c>
      <c r="E990" s="15" t="s">
        <v>8221</v>
      </c>
      <c r="F990" s="15">
        <v>1</v>
      </c>
    </row>
    <row r="991" spans="1:6" x14ac:dyDescent="0.25">
      <c r="A991" s="15" t="s">
        <v>8219</v>
      </c>
      <c r="B991" s="15">
        <v>10</v>
      </c>
      <c r="E991" s="15" t="s">
        <v>8221</v>
      </c>
      <c r="F991" s="15">
        <v>3</v>
      </c>
    </row>
    <row r="992" spans="1:6" x14ac:dyDescent="0.25">
      <c r="A992" s="15" t="s">
        <v>8219</v>
      </c>
      <c r="B992" s="15">
        <v>76</v>
      </c>
      <c r="E992" s="15" t="s">
        <v>8221</v>
      </c>
      <c r="F992" s="15">
        <v>1</v>
      </c>
    </row>
    <row r="993" spans="1:6" x14ac:dyDescent="0.25">
      <c r="A993" s="15" t="s">
        <v>8219</v>
      </c>
      <c r="B993" s="15">
        <v>263</v>
      </c>
      <c r="E993" s="15" t="s">
        <v>8221</v>
      </c>
      <c r="F993" s="15">
        <v>3</v>
      </c>
    </row>
    <row r="994" spans="1:6" x14ac:dyDescent="0.25">
      <c r="A994" s="15" t="s">
        <v>8219</v>
      </c>
      <c r="B994" s="15">
        <v>1530</v>
      </c>
      <c r="E994" s="15" t="s">
        <v>8221</v>
      </c>
      <c r="F994" s="15">
        <v>38</v>
      </c>
    </row>
    <row r="995" spans="1:6" x14ac:dyDescent="0.25">
      <c r="A995" s="15" t="s">
        <v>8219</v>
      </c>
      <c r="B995" s="15">
        <v>278</v>
      </c>
      <c r="E995" s="15" t="s">
        <v>8221</v>
      </c>
      <c r="F995" s="15">
        <v>52</v>
      </c>
    </row>
    <row r="996" spans="1:6" x14ac:dyDescent="0.25">
      <c r="A996" s="15" t="s">
        <v>8219</v>
      </c>
      <c r="B996" s="15">
        <v>350</v>
      </c>
      <c r="E996" s="15" t="s">
        <v>8221</v>
      </c>
      <c r="F996" s="15">
        <v>2</v>
      </c>
    </row>
    <row r="997" spans="1:6" x14ac:dyDescent="0.25">
      <c r="A997" s="15" t="s">
        <v>8219</v>
      </c>
      <c r="B997" s="15">
        <v>470</v>
      </c>
      <c r="E997" s="15" t="s">
        <v>8221</v>
      </c>
      <c r="F997" s="15">
        <v>0</v>
      </c>
    </row>
    <row r="998" spans="1:6" x14ac:dyDescent="0.25">
      <c r="A998" s="15" t="s">
        <v>8219</v>
      </c>
      <c r="B998" s="15">
        <v>3</v>
      </c>
      <c r="E998" s="15" t="s">
        <v>8221</v>
      </c>
      <c r="F998" s="15">
        <v>4</v>
      </c>
    </row>
    <row r="999" spans="1:6" x14ac:dyDescent="0.25">
      <c r="A999" s="15" t="s">
        <v>8219</v>
      </c>
      <c r="B999" s="15">
        <v>8200</v>
      </c>
      <c r="E999" s="15" t="s">
        <v>8221</v>
      </c>
      <c r="F999" s="15">
        <v>4</v>
      </c>
    </row>
    <row r="1000" spans="1:6" x14ac:dyDescent="0.25">
      <c r="A1000" s="15" t="s">
        <v>8219</v>
      </c>
      <c r="B1000" s="15">
        <v>8359</v>
      </c>
      <c r="E1000" s="15" t="s">
        <v>8221</v>
      </c>
      <c r="F1000" s="15">
        <v>18</v>
      </c>
    </row>
    <row r="1001" spans="1:6" x14ac:dyDescent="0.25">
      <c r="A1001" s="15" t="s">
        <v>8219</v>
      </c>
      <c r="B1001" s="15">
        <v>188</v>
      </c>
      <c r="E1001" s="15" t="s">
        <v>8221</v>
      </c>
      <c r="F1001" s="15">
        <v>0</v>
      </c>
    </row>
    <row r="1002" spans="1:6" x14ac:dyDescent="0.25">
      <c r="A1002" s="15" t="s">
        <v>8219</v>
      </c>
      <c r="B1002" s="15">
        <v>48</v>
      </c>
      <c r="E1002" s="15" t="s">
        <v>8221</v>
      </c>
      <c r="F1002" s="15">
        <v>22</v>
      </c>
    </row>
    <row r="1003" spans="1:6" x14ac:dyDescent="0.25">
      <c r="A1003" s="15" t="s">
        <v>8219</v>
      </c>
      <c r="B1003" s="15">
        <v>607</v>
      </c>
      <c r="E1003" s="15" t="s">
        <v>8221</v>
      </c>
      <c r="F1003" s="15">
        <v>49</v>
      </c>
    </row>
    <row r="1004" spans="1:6" x14ac:dyDescent="0.25">
      <c r="A1004" s="15" t="s">
        <v>8219</v>
      </c>
      <c r="B1004" s="15">
        <v>50</v>
      </c>
      <c r="E1004" s="15" t="s">
        <v>8221</v>
      </c>
      <c r="F1004" s="15">
        <v>19</v>
      </c>
    </row>
    <row r="1005" spans="1:6" x14ac:dyDescent="0.25">
      <c r="A1005" s="15" t="s">
        <v>8219</v>
      </c>
      <c r="B1005" s="15">
        <v>55</v>
      </c>
      <c r="E1005" s="15" t="s">
        <v>8221</v>
      </c>
      <c r="F1005" s="15">
        <v>4</v>
      </c>
    </row>
    <row r="1006" spans="1:6" x14ac:dyDescent="0.25">
      <c r="A1006" s="15" t="s">
        <v>8219</v>
      </c>
      <c r="B1006" s="15">
        <v>38</v>
      </c>
      <c r="E1006" s="15" t="s">
        <v>8221</v>
      </c>
      <c r="F1006" s="15">
        <v>4</v>
      </c>
    </row>
    <row r="1007" spans="1:6" x14ac:dyDescent="0.25">
      <c r="A1007" s="15" t="s">
        <v>8219</v>
      </c>
      <c r="B1007" s="15">
        <v>25</v>
      </c>
      <c r="E1007" s="15" t="s">
        <v>8221</v>
      </c>
      <c r="F1007" s="15">
        <v>2</v>
      </c>
    </row>
    <row r="1008" spans="1:6" x14ac:dyDescent="0.25">
      <c r="A1008" s="15" t="s">
        <v>8219</v>
      </c>
      <c r="B1008" s="15">
        <v>46</v>
      </c>
      <c r="E1008" s="15" t="s">
        <v>8221</v>
      </c>
      <c r="F1008" s="15">
        <v>0</v>
      </c>
    </row>
    <row r="1009" spans="1:6" x14ac:dyDescent="0.25">
      <c r="A1009" s="15" t="s">
        <v>8219</v>
      </c>
      <c r="B1009" s="15">
        <v>83</v>
      </c>
      <c r="E1009" s="15" t="s">
        <v>8221</v>
      </c>
      <c r="F1009" s="15">
        <v>0</v>
      </c>
    </row>
    <row r="1010" spans="1:6" x14ac:dyDescent="0.25">
      <c r="A1010" s="15" t="s">
        <v>8219</v>
      </c>
      <c r="B1010" s="15">
        <v>35</v>
      </c>
      <c r="E1010" s="15" t="s">
        <v>8221</v>
      </c>
      <c r="F1010" s="15">
        <v>14</v>
      </c>
    </row>
    <row r="1011" spans="1:6" x14ac:dyDescent="0.25">
      <c r="A1011" s="15" t="s">
        <v>8219</v>
      </c>
      <c r="B1011" s="15">
        <v>25</v>
      </c>
      <c r="E1011" s="15" t="s">
        <v>8221</v>
      </c>
      <c r="F1011" s="15">
        <v>8</v>
      </c>
    </row>
    <row r="1012" spans="1:6" x14ac:dyDescent="0.25">
      <c r="A1012" s="15" t="s">
        <v>8219</v>
      </c>
      <c r="B1012" s="15">
        <v>75</v>
      </c>
      <c r="E1012" s="15" t="s">
        <v>8221</v>
      </c>
      <c r="F1012" s="15">
        <v>0</v>
      </c>
    </row>
    <row r="1013" spans="1:6" x14ac:dyDescent="0.25">
      <c r="A1013" s="15" t="s">
        <v>8219</v>
      </c>
      <c r="B1013" s="15">
        <v>62</v>
      </c>
      <c r="E1013" s="15" t="s">
        <v>8221</v>
      </c>
      <c r="F1013" s="15">
        <v>15</v>
      </c>
    </row>
    <row r="1014" spans="1:6" x14ac:dyDescent="0.25">
      <c r="A1014" s="15" t="s">
        <v>8219</v>
      </c>
      <c r="B1014" s="15">
        <v>160</v>
      </c>
      <c r="E1014" s="15" t="s">
        <v>8221</v>
      </c>
      <c r="F1014" s="15">
        <v>33</v>
      </c>
    </row>
    <row r="1015" spans="1:6" x14ac:dyDescent="0.25">
      <c r="A1015" s="15" t="s">
        <v>8219</v>
      </c>
      <c r="B1015" s="15">
        <v>246</v>
      </c>
      <c r="E1015" s="15" t="s">
        <v>8221</v>
      </c>
      <c r="F1015" s="15">
        <v>2</v>
      </c>
    </row>
    <row r="1016" spans="1:6" x14ac:dyDescent="0.25">
      <c r="A1016" s="15" t="s">
        <v>8219</v>
      </c>
      <c r="B1016" s="15">
        <v>55</v>
      </c>
      <c r="E1016" s="15" t="s">
        <v>8221</v>
      </c>
      <c r="F1016" s="15">
        <v>6</v>
      </c>
    </row>
    <row r="1017" spans="1:6" x14ac:dyDescent="0.25">
      <c r="A1017" s="15" t="s">
        <v>8219</v>
      </c>
      <c r="B1017" s="15">
        <v>23</v>
      </c>
      <c r="E1017" s="15" t="s">
        <v>8221</v>
      </c>
      <c r="F1017" s="15">
        <v>2</v>
      </c>
    </row>
    <row r="1018" spans="1:6" x14ac:dyDescent="0.25">
      <c r="A1018" s="15" t="s">
        <v>8219</v>
      </c>
      <c r="B1018" s="15">
        <v>72</v>
      </c>
      <c r="E1018" s="15" t="s">
        <v>8221</v>
      </c>
      <c r="F1018" s="15">
        <v>0</v>
      </c>
    </row>
    <row r="1019" spans="1:6" x14ac:dyDescent="0.25">
      <c r="A1019" s="15" t="s">
        <v>8219</v>
      </c>
      <c r="B1019" s="15">
        <v>22</v>
      </c>
      <c r="E1019" s="15" t="s">
        <v>8221</v>
      </c>
      <c r="F1019" s="15">
        <v>4</v>
      </c>
    </row>
    <row r="1020" spans="1:6" x14ac:dyDescent="0.25">
      <c r="A1020" s="15" t="s">
        <v>8219</v>
      </c>
      <c r="B1020" s="15">
        <v>14</v>
      </c>
      <c r="E1020" s="15" t="s">
        <v>8221</v>
      </c>
      <c r="F1020" s="15">
        <v>1</v>
      </c>
    </row>
    <row r="1021" spans="1:6" x14ac:dyDescent="0.25">
      <c r="A1021" s="15" t="s">
        <v>8219</v>
      </c>
      <c r="B1021" s="15">
        <v>38</v>
      </c>
      <c r="E1021" s="15" t="s">
        <v>8221</v>
      </c>
      <c r="F1021" s="15">
        <v>3</v>
      </c>
    </row>
    <row r="1022" spans="1:6" x14ac:dyDescent="0.25">
      <c r="A1022" s="15" t="s">
        <v>8219</v>
      </c>
      <c r="B1022" s="15">
        <v>32</v>
      </c>
      <c r="E1022" s="15" t="s">
        <v>8221</v>
      </c>
      <c r="F1022" s="15">
        <v>4</v>
      </c>
    </row>
    <row r="1023" spans="1:6" x14ac:dyDescent="0.25">
      <c r="A1023" s="15" t="s">
        <v>8219</v>
      </c>
      <c r="B1023" s="15">
        <v>63</v>
      </c>
      <c r="E1023" s="15" t="s">
        <v>8221</v>
      </c>
      <c r="F1023" s="15">
        <v>0</v>
      </c>
    </row>
    <row r="1024" spans="1:6" x14ac:dyDescent="0.25">
      <c r="A1024" s="15" t="s">
        <v>8219</v>
      </c>
      <c r="B1024" s="15">
        <v>27</v>
      </c>
      <c r="E1024" s="15" t="s">
        <v>8221</v>
      </c>
      <c r="F1024" s="15">
        <v>4</v>
      </c>
    </row>
    <row r="1025" spans="1:6" x14ac:dyDescent="0.25">
      <c r="A1025" s="15" t="s">
        <v>8219</v>
      </c>
      <c r="B1025" s="15">
        <v>44</v>
      </c>
      <c r="E1025" s="15" t="s">
        <v>8221</v>
      </c>
      <c r="F1025" s="15">
        <v>3</v>
      </c>
    </row>
    <row r="1026" spans="1:6" x14ac:dyDescent="0.25">
      <c r="A1026" s="15" t="s">
        <v>8219</v>
      </c>
      <c r="B1026" s="15">
        <v>38</v>
      </c>
      <c r="E1026" s="15" t="s">
        <v>8221</v>
      </c>
      <c r="F1026" s="15">
        <v>34</v>
      </c>
    </row>
    <row r="1027" spans="1:6" x14ac:dyDescent="0.25">
      <c r="A1027" s="15" t="s">
        <v>8219</v>
      </c>
      <c r="B1027" s="15">
        <v>115</v>
      </c>
      <c r="E1027" s="15" t="s">
        <v>8221</v>
      </c>
      <c r="F1027" s="15">
        <v>2</v>
      </c>
    </row>
    <row r="1028" spans="1:6" x14ac:dyDescent="0.25">
      <c r="A1028" s="15" t="s">
        <v>8219</v>
      </c>
      <c r="B1028" s="15">
        <v>37</v>
      </c>
      <c r="E1028" s="15" t="s">
        <v>8221</v>
      </c>
      <c r="F1028" s="15">
        <v>33</v>
      </c>
    </row>
    <row r="1029" spans="1:6" x14ac:dyDescent="0.25">
      <c r="A1029" s="15" t="s">
        <v>8219</v>
      </c>
      <c r="B1029" s="15">
        <v>99</v>
      </c>
      <c r="E1029" s="15" t="s">
        <v>8221</v>
      </c>
      <c r="F1029" s="15">
        <v>0</v>
      </c>
    </row>
    <row r="1030" spans="1:6" x14ac:dyDescent="0.25">
      <c r="A1030" s="15" t="s">
        <v>8219</v>
      </c>
      <c r="B1030" s="15">
        <v>44</v>
      </c>
      <c r="E1030" s="15" t="s">
        <v>8221</v>
      </c>
      <c r="F1030" s="15">
        <v>0</v>
      </c>
    </row>
    <row r="1031" spans="1:6" x14ac:dyDescent="0.25">
      <c r="A1031" s="15" t="s">
        <v>8219</v>
      </c>
      <c r="B1031" s="15">
        <v>58</v>
      </c>
      <c r="E1031" s="15" t="s">
        <v>8221</v>
      </c>
      <c r="F1031" s="15">
        <v>1</v>
      </c>
    </row>
    <row r="1032" spans="1:6" x14ac:dyDescent="0.25">
      <c r="A1032" s="15" t="s">
        <v>8219</v>
      </c>
      <c r="B1032" s="15">
        <v>191</v>
      </c>
      <c r="E1032" s="15" t="s">
        <v>8221</v>
      </c>
      <c r="F1032" s="15">
        <v>13</v>
      </c>
    </row>
    <row r="1033" spans="1:6" x14ac:dyDescent="0.25">
      <c r="A1033" s="15" t="s">
        <v>8219</v>
      </c>
      <c r="B1033" s="15">
        <v>40</v>
      </c>
      <c r="E1033" s="15" t="s">
        <v>8221</v>
      </c>
      <c r="F1033" s="15">
        <v>2</v>
      </c>
    </row>
    <row r="1034" spans="1:6" x14ac:dyDescent="0.25">
      <c r="A1034" s="15" t="s">
        <v>8219</v>
      </c>
      <c r="B1034" s="15">
        <v>38</v>
      </c>
      <c r="E1034" s="15" t="s">
        <v>8221</v>
      </c>
      <c r="F1034" s="15">
        <v>36</v>
      </c>
    </row>
    <row r="1035" spans="1:6" x14ac:dyDescent="0.25">
      <c r="A1035" s="15" t="s">
        <v>8219</v>
      </c>
      <c r="B1035" s="15">
        <v>39</v>
      </c>
      <c r="E1035" s="15" t="s">
        <v>8221</v>
      </c>
      <c r="F1035" s="15">
        <v>1</v>
      </c>
    </row>
    <row r="1036" spans="1:6" x14ac:dyDescent="0.25">
      <c r="A1036" s="15" t="s">
        <v>8219</v>
      </c>
      <c r="B1036" s="15">
        <v>11</v>
      </c>
      <c r="E1036" s="15" t="s">
        <v>8221</v>
      </c>
      <c r="F1036" s="15">
        <v>15</v>
      </c>
    </row>
    <row r="1037" spans="1:6" x14ac:dyDescent="0.25">
      <c r="A1037" s="15" t="s">
        <v>8219</v>
      </c>
      <c r="B1037" s="15">
        <v>107</v>
      </c>
      <c r="E1037" s="15" t="s">
        <v>8221</v>
      </c>
      <c r="F1037" s="15">
        <v>1</v>
      </c>
    </row>
    <row r="1038" spans="1:6" x14ac:dyDescent="0.25">
      <c r="A1038" s="15" t="s">
        <v>8219</v>
      </c>
      <c r="B1038" s="15">
        <v>147</v>
      </c>
      <c r="E1038" s="15" t="s">
        <v>8221</v>
      </c>
      <c r="F1038" s="15">
        <v>0</v>
      </c>
    </row>
    <row r="1039" spans="1:6" x14ac:dyDescent="0.25">
      <c r="A1039" s="15" t="s">
        <v>8219</v>
      </c>
      <c r="B1039" s="15">
        <v>36</v>
      </c>
      <c r="E1039" s="15" t="s">
        <v>8221</v>
      </c>
      <c r="F1039" s="15">
        <v>1</v>
      </c>
    </row>
    <row r="1040" spans="1:6" x14ac:dyDescent="0.25">
      <c r="A1040" s="15" t="s">
        <v>8219</v>
      </c>
      <c r="B1040" s="15">
        <v>92</v>
      </c>
      <c r="E1040" s="15" t="s">
        <v>8221</v>
      </c>
      <c r="F1040" s="15">
        <v>0</v>
      </c>
    </row>
    <row r="1041" spans="1:6" x14ac:dyDescent="0.25">
      <c r="A1041" s="15" t="s">
        <v>8219</v>
      </c>
      <c r="B1041" s="15">
        <v>35</v>
      </c>
      <c r="E1041" s="15" t="s">
        <v>8221</v>
      </c>
      <c r="F1041" s="15">
        <v>0</v>
      </c>
    </row>
    <row r="1042" spans="1:6" x14ac:dyDescent="0.25">
      <c r="A1042" s="15" t="s">
        <v>8219</v>
      </c>
      <c r="B1042" s="15">
        <v>17</v>
      </c>
      <c r="E1042" s="15" t="s">
        <v>8221</v>
      </c>
      <c r="F1042" s="15">
        <v>1</v>
      </c>
    </row>
    <row r="1043" spans="1:6" x14ac:dyDescent="0.25">
      <c r="A1043" s="15" t="s">
        <v>8219</v>
      </c>
      <c r="B1043" s="15">
        <v>22</v>
      </c>
      <c r="E1043" s="15" t="s">
        <v>8221</v>
      </c>
      <c r="F1043" s="15">
        <v>39</v>
      </c>
    </row>
    <row r="1044" spans="1:6" x14ac:dyDescent="0.25">
      <c r="A1044" s="15" t="s">
        <v>8219</v>
      </c>
      <c r="B1044" s="15">
        <v>69</v>
      </c>
      <c r="E1044" s="15" t="s">
        <v>8221</v>
      </c>
      <c r="F1044" s="15">
        <v>0</v>
      </c>
    </row>
    <row r="1045" spans="1:6" x14ac:dyDescent="0.25">
      <c r="A1045" s="15" t="s">
        <v>8219</v>
      </c>
      <c r="B1045" s="15">
        <v>13</v>
      </c>
      <c r="E1045" s="15" t="s">
        <v>8221</v>
      </c>
      <c r="F1045" s="15">
        <v>0</v>
      </c>
    </row>
    <row r="1046" spans="1:6" x14ac:dyDescent="0.25">
      <c r="A1046" s="15" t="s">
        <v>8219</v>
      </c>
      <c r="B1046" s="15">
        <v>58</v>
      </c>
      <c r="E1046" s="15" t="s">
        <v>8221</v>
      </c>
      <c r="F1046" s="15">
        <v>3</v>
      </c>
    </row>
    <row r="1047" spans="1:6" x14ac:dyDescent="0.25">
      <c r="A1047" s="15" t="s">
        <v>8219</v>
      </c>
      <c r="B1047" s="15">
        <v>44</v>
      </c>
      <c r="E1047" s="15" t="s">
        <v>8221</v>
      </c>
      <c r="F1047" s="15">
        <v>1</v>
      </c>
    </row>
    <row r="1048" spans="1:6" x14ac:dyDescent="0.25">
      <c r="A1048" s="15" t="s">
        <v>8219</v>
      </c>
      <c r="B1048" s="15">
        <v>83</v>
      </c>
      <c r="E1048" s="15" t="s">
        <v>8221</v>
      </c>
      <c r="F1048" s="15">
        <v>13</v>
      </c>
    </row>
    <row r="1049" spans="1:6" x14ac:dyDescent="0.25">
      <c r="A1049" s="15" t="s">
        <v>8219</v>
      </c>
      <c r="B1049" s="15">
        <v>117</v>
      </c>
      <c r="E1049" s="15" t="s">
        <v>8221</v>
      </c>
      <c r="F1049" s="15">
        <v>0</v>
      </c>
    </row>
    <row r="1050" spans="1:6" x14ac:dyDescent="0.25">
      <c r="A1050" s="15" t="s">
        <v>8219</v>
      </c>
      <c r="B1050" s="15">
        <v>32</v>
      </c>
      <c r="E1050" s="15" t="s">
        <v>8221</v>
      </c>
      <c r="F1050" s="15">
        <v>6</v>
      </c>
    </row>
    <row r="1051" spans="1:6" x14ac:dyDescent="0.25">
      <c r="A1051" s="15" t="s">
        <v>8219</v>
      </c>
      <c r="B1051" s="15">
        <v>8</v>
      </c>
      <c r="E1051" s="15" t="s">
        <v>8221</v>
      </c>
      <c r="F1051" s="15">
        <v>0</v>
      </c>
    </row>
    <row r="1052" spans="1:6" x14ac:dyDescent="0.25">
      <c r="A1052" s="15" t="s">
        <v>8219</v>
      </c>
      <c r="B1052" s="15">
        <v>340</v>
      </c>
      <c r="E1052" s="15" t="s">
        <v>8221</v>
      </c>
      <c r="F1052" s="15">
        <v>14</v>
      </c>
    </row>
    <row r="1053" spans="1:6" x14ac:dyDescent="0.25">
      <c r="A1053" s="15" t="s">
        <v>8219</v>
      </c>
      <c r="B1053" s="15">
        <v>7</v>
      </c>
      <c r="E1053" s="15" t="s">
        <v>8221</v>
      </c>
      <c r="F1053" s="15">
        <v>5</v>
      </c>
    </row>
    <row r="1054" spans="1:6" x14ac:dyDescent="0.25">
      <c r="A1054" s="15" t="s">
        <v>8219</v>
      </c>
      <c r="B1054" s="15">
        <v>19</v>
      </c>
      <c r="E1054" s="15" t="s">
        <v>8221</v>
      </c>
      <c r="F1054" s="15">
        <v>6</v>
      </c>
    </row>
    <row r="1055" spans="1:6" x14ac:dyDescent="0.25">
      <c r="A1055" s="15" t="s">
        <v>8219</v>
      </c>
      <c r="B1055" s="15">
        <v>47</v>
      </c>
      <c r="E1055" s="15" t="s">
        <v>8221</v>
      </c>
      <c r="F1055" s="15">
        <v>15</v>
      </c>
    </row>
    <row r="1056" spans="1:6" x14ac:dyDescent="0.25">
      <c r="A1056" s="15" t="s">
        <v>8219</v>
      </c>
      <c r="B1056" s="15">
        <v>13</v>
      </c>
      <c r="E1056" s="15" t="s">
        <v>8221</v>
      </c>
      <c r="F1056" s="15">
        <v>0</v>
      </c>
    </row>
    <row r="1057" spans="1:6" x14ac:dyDescent="0.25">
      <c r="A1057" s="15" t="s">
        <v>8219</v>
      </c>
      <c r="B1057" s="15">
        <v>90</v>
      </c>
      <c r="E1057" s="15" t="s">
        <v>8221</v>
      </c>
      <c r="F1057" s="15">
        <v>1</v>
      </c>
    </row>
    <row r="1058" spans="1:6" x14ac:dyDescent="0.25">
      <c r="A1058" s="15" t="s">
        <v>8219</v>
      </c>
      <c r="B1058" s="15">
        <v>63</v>
      </c>
      <c r="E1058" s="15" t="s">
        <v>8221</v>
      </c>
      <c r="F1058" s="15">
        <v>9</v>
      </c>
    </row>
    <row r="1059" spans="1:6" x14ac:dyDescent="0.25">
      <c r="A1059" s="15" t="s">
        <v>8219</v>
      </c>
      <c r="B1059" s="15">
        <v>26</v>
      </c>
      <c r="E1059" s="15" t="s">
        <v>8221</v>
      </c>
      <c r="F1059" s="15">
        <v>3</v>
      </c>
    </row>
    <row r="1060" spans="1:6" x14ac:dyDescent="0.25">
      <c r="A1060" s="15" t="s">
        <v>8219</v>
      </c>
      <c r="B1060" s="15">
        <v>71</v>
      </c>
      <c r="E1060" s="15" t="s">
        <v>8221</v>
      </c>
      <c r="F1060" s="15">
        <v>3</v>
      </c>
    </row>
    <row r="1061" spans="1:6" x14ac:dyDescent="0.25">
      <c r="A1061" s="15" t="s">
        <v>8219</v>
      </c>
      <c r="B1061" s="15">
        <v>38</v>
      </c>
      <c r="E1061" s="15" t="s">
        <v>8221</v>
      </c>
      <c r="F1061" s="15">
        <v>1</v>
      </c>
    </row>
    <row r="1062" spans="1:6" x14ac:dyDescent="0.25">
      <c r="A1062" s="15" t="s">
        <v>8219</v>
      </c>
      <c r="B1062" s="15">
        <v>859</v>
      </c>
      <c r="E1062" s="15" t="s">
        <v>8221</v>
      </c>
      <c r="F1062" s="15">
        <v>3</v>
      </c>
    </row>
    <row r="1063" spans="1:6" x14ac:dyDescent="0.25">
      <c r="A1063" s="15" t="s">
        <v>8219</v>
      </c>
      <c r="B1063" s="15">
        <v>21</v>
      </c>
      <c r="E1063" s="15" t="s">
        <v>8221</v>
      </c>
      <c r="F1063" s="15">
        <v>0</v>
      </c>
    </row>
    <row r="1064" spans="1:6" x14ac:dyDescent="0.25">
      <c r="A1064" s="15" t="s">
        <v>8219</v>
      </c>
      <c r="B1064" s="15">
        <v>78</v>
      </c>
      <c r="E1064" s="15" t="s">
        <v>8221</v>
      </c>
      <c r="F1064" s="15">
        <v>2</v>
      </c>
    </row>
    <row r="1065" spans="1:6" x14ac:dyDescent="0.25">
      <c r="A1065" s="15" t="s">
        <v>8219</v>
      </c>
      <c r="B1065" s="15">
        <v>53</v>
      </c>
      <c r="E1065" s="15" t="s">
        <v>8221</v>
      </c>
      <c r="F1065" s="15">
        <v>10</v>
      </c>
    </row>
    <row r="1066" spans="1:6" x14ac:dyDescent="0.25">
      <c r="A1066" s="15" t="s">
        <v>8219</v>
      </c>
      <c r="B1066" s="15">
        <v>356</v>
      </c>
      <c r="E1066" s="15" t="s">
        <v>8221</v>
      </c>
      <c r="F1066" s="15">
        <v>60</v>
      </c>
    </row>
    <row r="1067" spans="1:6" x14ac:dyDescent="0.25">
      <c r="A1067" s="15" t="s">
        <v>8219</v>
      </c>
      <c r="B1067" s="15">
        <v>279</v>
      </c>
      <c r="E1067" s="15" t="s">
        <v>8221</v>
      </c>
      <c r="F1067" s="15">
        <v>5</v>
      </c>
    </row>
    <row r="1068" spans="1:6" x14ac:dyDescent="0.25">
      <c r="A1068" s="15" t="s">
        <v>8219</v>
      </c>
      <c r="B1068" s="15">
        <v>266</v>
      </c>
      <c r="E1068" s="15" t="s">
        <v>8221</v>
      </c>
      <c r="F1068" s="15">
        <v>9</v>
      </c>
    </row>
    <row r="1069" spans="1:6" x14ac:dyDescent="0.25">
      <c r="A1069" s="15" t="s">
        <v>8219</v>
      </c>
      <c r="B1069" s="15">
        <v>623</v>
      </c>
      <c r="E1069" s="15" t="s">
        <v>8221</v>
      </c>
      <c r="F1069" s="15">
        <v>13</v>
      </c>
    </row>
    <row r="1070" spans="1:6" x14ac:dyDescent="0.25">
      <c r="A1070" s="15" t="s">
        <v>8219</v>
      </c>
      <c r="B1070" s="15">
        <v>392</v>
      </c>
      <c r="E1070" s="15" t="s">
        <v>8221</v>
      </c>
      <c r="F1070" s="15">
        <v>0</v>
      </c>
    </row>
    <row r="1071" spans="1:6" x14ac:dyDescent="0.25">
      <c r="A1071" s="15" t="s">
        <v>8219</v>
      </c>
      <c r="B1071" s="15">
        <v>3562</v>
      </c>
      <c r="E1071" s="15" t="s">
        <v>8221</v>
      </c>
      <c r="F1071" s="15">
        <v>8</v>
      </c>
    </row>
    <row r="1072" spans="1:6" x14ac:dyDescent="0.25">
      <c r="A1072" s="15" t="s">
        <v>8219</v>
      </c>
      <c r="B1072" s="15">
        <v>514</v>
      </c>
      <c r="E1072" s="15" t="s">
        <v>8221</v>
      </c>
      <c r="F1072" s="15">
        <v>3</v>
      </c>
    </row>
    <row r="1073" spans="1:6" x14ac:dyDescent="0.25">
      <c r="A1073" s="15" t="s">
        <v>8219</v>
      </c>
      <c r="B1073" s="15">
        <v>88</v>
      </c>
      <c r="E1073" s="15" t="s">
        <v>8221</v>
      </c>
      <c r="F1073" s="15">
        <v>3</v>
      </c>
    </row>
    <row r="1074" spans="1:6" x14ac:dyDescent="0.25">
      <c r="A1074" s="15" t="s">
        <v>8219</v>
      </c>
      <c r="B1074" s="15">
        <v>537</v>
      </c>
      <c r="E1074" s="15" t="s">
        <v>8221</v>
      </c>
      <c r="F1074" s="15">
        <v>0</v>
      </c>
    </row>
    <row r="1075" spans="1:6" x14ac:dyDescent="0.25">
      <c r="A1075" s="15" t="s">
        <v>8219</v>
      </c>
      <c r="B1075" s="15">
        <v>25</v>
      </c>
      <c r="E1075" s="15" t="s">
        <v>8221</v>
      </c>
      <c r="F1075" s="15">
        <v>6</v>
      </c>
    </row>
    <row r="1076" spans="1:6" x14ac:dyDescent="0.25">
      <c r="A1076" s="15" t="s">
        <v>8219</v>
      </c>
      <c r="B1076" s="15">
        <v>3238</v>
      </c>
      <c r="E1076" s="15" t="s">
        <v>8221</v>
      </c>
      <c r="F1076" s="15">
        <v>4</v>
      </c>
    </row>
    <row r="1077" spans="1:6" x14ac:dyDescent="0.25">
      <c r="A1077" s="15" t="s">
        <v>8219</v>
      </c>
      <c r="B1077" s="15">
        <v>897</v>
      </c>
      <c r="E1077" s="15" t="s">
        <v>8221</v>
      </c>
      <c r="F1077" s="15">
        <v>1</v>
      </c>
    </row>
    <row r="1078" spans="1:6" x14ac:dyDescent="0.25">
      <c r="A1078" s="15" t="s">
        <v>8219</v>
      </c>
      <c r="B1078" s="15">
        <v>878</v>
      </c>
      <c r="E1078" s="15" t="s">
        <v>8221</v>
      </c>
      <c r="F1078" s="15">
        <v>29</v>
      </c>
    </row>
    <row r="1079" spans="1:6" x14ac:dyDescent="0.25">
      <c r="A1079" s="15" t="s">
        <v>8219</v>
      </c>
      <c r="B1079" s="15">
        <v>115</v>
      </c>
      <c r="E1079" s="15" t="s">
        <v>8221</v>
      </c>
      <c r="F1079" s="15">
        <v>0</v>
      </c>
    </row>
    <row r="1080" spans="1:6" x14ac:dyDescent="0.25">
      <c r="A1080" s="15" t="s">
        <v>8219</v>
      </c>
      <c r="B1080" s="15">
        <v>234</v>
      </c>
      <c r="E1080" s="15" t="s">
        <v>8221</v>
      </c>
      <c r="F1080" s="15">
        <v>4</v>
      </c>
    </row>
    <row r="1081" spans="1:6" x14ac:dyDescent="0.25">
      <c r="A1081" s="15" t="s">
        <v>8219</v>
      </c>
      <c r="B1081" s="15">
        <v>4330</v>
      </c>
      <c r="E1081" s="15" t="s">
        <v>8221</v>
      </c>
      <c r="F1081" s="15">
        <v>5</v>
      </c>
    </row>
    <row r="1082" spans="1:6" x14ac:dyDescent="0.25">
      <c r="A1082" s="15" t="s">
        <v>8219</v>
      </c>
      <c r="B1082" s="15">
        <v>651</v>
      </c>
      <c r="E1082" s="15" t="s">
        <v>8221</v>
      </c>
      <c r="F1082" s="15">
        <v>4</v>
      </c>
    </row>
    <row r="1083" spans="1:6" x14ac:dyDescent="0.25">
      <c r="A1083" s="15" t="s">
        <v>8219</v>
      </c>
      <c r="B1083" s="15">
        <v>251</v>
      </c>
      <c r="E1083" s="15" t="s">
        <v>8221</v>
      </c>
      <c r="F1083" s="15">
        <v>5</v>
      </c>
    </row>
    <row r="1084" spans="1:6" x14ac:dyDescent="0.25">
      <c r="A1084" s="15" t="s">
        <v>8219</v>
      </c>
      <c r="B1084" s="15">
        <v>263</v>
      </c>
      <c r="E1084" s="15" t="s">
        <v>8221</v>
      </c>
      <c r="F1084" s="15">
        <v>1</v>
      </c>
    </row>
    <row r="1085" spans="1:6" x14ac:dyDescent="0.25">
      <c r="A1085" s="15" t="s">
        <v>8219</v>
      </c>
      <c r="B1085" s="15">
        <v>28</v>
      </c>
      <c r="E1085" s="15" t="s">
        <v>8221</v>
      </c>
      <c r="F1085" s="15">
        <v>1</v>
      </c>
    </row>
    <row r="1086" spans="1:6" x14ac:dyDescent="0.25">
      <c r="A1086" s="15" t="s">
        <v>8219</v>
      </c>
      <c r="B1086" s="15">
        <v>721</v>
      </c>
      <c r="E1086" s="15" t="s">
        <v>8221</v>
      </c>
      <c r="F1086" s="15">
        <v>0</v>
      </c>
    </row>
    <row r="1087" spans="1:6" x14ac:dyDescent="0.25">
      <c r="A1087" s="15" t="s">
        <v>8219</v>
      </c>
      <c r="B1087" s="15">
        <v>50</v>
      </c>
      <c r="E1087" s="15" t="s">
        <v>8221</v>
      </c>
      <c r="F1087" s="15">
        <v>14</v>
      </c>
    </row>
    <row r="1088" spans="1:6" x14ac:dyDescent="0.25">
      <c r="A1088" s="15" t="s">
        <v>8219</v>
      </c>
      <c r="B1088" s="15">
        <v>73</v>
      </c>
      <c r="E1088" s="15" t="s">
        <v>8221</v>
      </c>
      <c r="F1088" s="15">
        <v>3</v>
      </c>
    </row>
    <row r="1089" spans="1:6" x14ac:dyDescent="0.25">
      <c r="A1089" s="15" t="s">
        <v>8219</v>
      </c>
      <c r="B1089" s="15">
        <v>27</v>
      </c>
      <c r="E1089" s="15" t="s">
        <v>8221</v>
      </c>
      <c r="F1089" s="15">
        <v>10</v>
      </c>
    </row>
    <row r="1090" spans="1:6" x14ac:dyDescent="0.25">
      <c r="A1090" s="15" t="s">
        <v>8219</v>
      </c>
      <c r="B1090" s="15">
        <v>34</v>
      </c>
      <c r="E1090" s="15" t="s">
        <v>8221</v>
      </c>
      <c r="F1090" s="15">
        <v>17</v>
      </c>
    </row>
    <row r="1091" spans="1:6" x14ac:dyDescent="0.25">
      <c r="A1091" s="15" t="s">
        <v>8219</v>
      </c>
      <c r="B1091" s="15">
        <v>7</v>
      </c>
      <c r="E1091" s="15" t="s">
        <v>8221</v>
      </c>
      <c r="F1091" s="15">
        <v>2</v>
      </c>
    </row>
    <row r="1092" spans="1:6" x14ac:dyDescent="0.25">
      <c r="A1092" s="15" t="s">
        <v>8219</v>
      </c>
      <c r="B1092" s="15">
        <v>24</v>
      </c>
      <c r="E1092" s="15" t="s">
        <v>8221</v>
      </c>
      <c r="F1092" s="15">
        <v>0</v>
      </c>
    </row>
    <row r="1093" spans="1:6" x14ac:dyDescent="0.25">
      <c r="A1093" s="15" t="s">
        <v>8219</v>
      </c>
      <c r="B1093" s="15">
        <v>15</v>
      </c>
      <c r="E1093" s="15" t="s">
        <v>8221</v>
      </c>
      <c r="F1093" s="15">
        <v>4</v>
      </c>
    </row>
    <row r="1094" spans="1:6" x14ac:dyDescent="0.25">
      <c r="A1094" s="15" t="s">
        <v>8219</v>
      </c>
      <c r="B1094" s="15">
        <v>72</v>
      </c>
      <c r="E1094" s="15" t="s">
        <v>8221</v>
      </c>
      <c r="F1094" s="15">
        <v>12</v>
      </c>
    </row>
    <row r="1095" spans="1:6" x14ac:dyDescent="0.25">
      <c r="A1095" s="15" t="s">
        <v>8219</v>
      </c>
      <c r="B1095" s="15">
        <v>120</v>
      </c>
      <c r="E1095" s="15" t="s">
        <v>8221</v>
      </c>
      <c r="F1095" s="15">
        <v>3</v>
      </c>
    </row>
    <row r="1096" spans="1:6" x14ac:dyDescent="0.25">
      <c r="A1096" s="15" t="s">
        <v>8219</v>
      </c>
      <c r="B1096" s="15">
        <v>123</v>
      </c>
      <c r="E1096" s="15" t="s">
        <v>8221</v>
      </c>
      <c r="F1096" s="15">
        <v>12</v>
      </c>
    </row>
    <row r="1097" spans="1:6" x14ac:dyDescent="0.25">
      <c r="A1097" s="15" t="s">
        <v>8219</v>
      </c>
      <c r="B1097" s="15">
        <v>1</v>
      </c>
      <c r="E1097" s="15" t="s">
        <v>8221</v>
      </c>
      <c r="F1097" s="15">
        <v>0</v>
      </c>
    </row>
    <row r="1098" spans="1:6" x14ac:dyDescent="0.25">
      <c r="A1098" s="15" t="s">
        <v>8219</v>
      </c>
      <c r="B1098" s="15">
        <v>24</v>
      </c>
      <c r="E1098" s="15" t="s">
        <v>8221</v>
      </c>
      <c r="F1098" s="15">
        <v>7</v>
      </c>
    </row>
    <row r="1099" spans="1:6" x14ac:dyDescent="0.25">
      <c r="A1099" s="15" t="s">
        <v>8219</v>
      </c>
      <c r="B1099" s="15">
        <v>33</v>
      </c>
      <c r="E1099" s="15" t="s">
        <v>8221</v>
      </c>
      <c r="F1099" s="15">
        <v>2</v>
      </c>
    </row>
    <row r="1100" spans="1:6" x14ac:dyDescent="0.25">
      <c r="A1100" s="15" t="s">
        <v>8219</v>
      </c>
      <c r="B1100" s="15">
        <v>14</v>
      </c>
      <c r="E1100" s="15" t="s">
        <v>8221</v>
      </c>
      <c r="F1100" s="15">
        <v>1</v>
      </c>
    </row>
    <row r="1101" spans="1:6" x14ac:dyDescent="0.25">
      <c r="A1101" s="15" t="s">
        <v>8219</v>
      </c>
      <c r="B1101" s="15">
        <v>9</v>
      </c>
      <c r="E1101" s="15" t="s">
        <v>8221</v>
      </c>
      <c r="F1101" s="15">
        <v>4</v>
      </c>
    </row>
    <row r="1102" spans="1:6" x14ac:dyDescent="0.25">
      <c r="A1102" s="15" t="s">
        <v>8219</v>
      </c>
      <c r="B1102" s="15">
        <v>76</v>
      </c>
      <c r="E1102" s="15" t="s">
        <v>8221</v>
      </c>
      <c r="F1102" s="15">
        <v>4</v>
      </c>
    </row>
    <row r="1103" spans="1:6" x14ac:dyDescent="0.25">
      <c r="A1103" s="15" t="s">
        <v>8219</v>
      </c>
      <c r="B1103" s="15">
        <v>19</v>
      </c>
      <c r="E1103" s="15" t="s">
        <v>8221</v>
      </c>
      <c r="F1103" s="15">
        <v>17</v>
      </c>
    </row>
    <row r="1104" spans="1:6" x14ac:dyDescent="0.25">
      <c r="A1104" s="15" t="s">
        <v>8219</v>
      </c>
      <c r="B1104" s="15">
        <v>69</v>
      </c>
      <c r="E1104" s="15" t="s">
        <v>8221</v>
      </c>
      <c r="F1104" s="15">
        <v>7</v>
      </c>
    </row>
    <row r="1105" spans="1:6" x14ac:dyDescent="0.25">
      <c r="A1105" s="15" t="s">
        <v>8219</v>
      </c>
      <c r="B1105" s="15">
        <v>218</v>
      </c>
      <c r="E1105" s="15" t="s">
        <v>8221</v>
      </c>
      <c r="F1105" s="15">
        <v>2</v>
      </c>
    </row>
    <row r="1106" spans="1:6" x14ac:dyDescent="0.25">
      <c r="A1106" s="15" t="s">
        <v>8219</v>
      </c>
      <c r="B1106" s="15">
        <v>30</v>
      </c>
      <c r="E1106" s="15" t="s">
        <v>8221</v>
      </c>
      <c r="F1106" s="15">
        <v>5</v>
      </c>
    </row>
    <row r="1107" spans="1:6" x14ac:dyDescent="0.25">
      <c r="A1107" s="15" t="s">
        <v>8219</v>
      </c>
      <c r="B1107" s="15">
        <v>100</v>
      </c>
      <c r="E1107" s="15" t="s">
        <v>8221</v>
      </c>
      <c r="F1107" s="15">
        <v>1</v>
      </c>
    </row>
    <row r="1108" spans="1:6" x14ac:dyDescent="0.25">
      <c r="A1108" s="15" t="s">
        <v>8219</v>
      </c>
      <c r="B1108" s="15">
        <v>296</v>
      </c>
      <c r="E1108" s="15" t="s">
        <v>8221</v>
      </c>
      <c r="F1108" s="15">
        <v>1</v>
      </c>
    </row>
    <row r="1109" spans="1:6" x14ac:dyDescent="0.25">
      <c r="A1109" s="15" t="s">
        <v>8219</v>
      </c>
      <c r="B1109" s="15">
        <v>1204</v>
      </c>
      <c r="E1109" s="15" t="s">
        <v>8221</v>
      </c>
      <c r="F1109" s="15">
        <v>14</v>
      </c>
    </row>
    <row r="1110" spans="1:6" x14ac:dyDescent="0.25">
      <c r="A1110" s="15" t="s">
        <v>8219</v>
      </c>
      <c r="B1110" s="15">
        <v>321</v>
      </c>
      <c r="E1110" s="15" t="s">
        <v>8221</v>
      </c>
      <c r="F1110" s="15">
        <v>26</v>
      </c>
    </row>
    <row r="1111" spans="1:6" x14ac:dyDescent="0.25">
      <c r="A1111" s="15" t="s">
        <v>8219</v>
      </c>
      <c r="B1111" s="15">
        <v>301</v>
      </c>
      <c r="E1111" s="15" t="s">
        <v>8221</v>
      </c>
      <c r="F1111" s="15">
        <v>2</v>
      </c>
    </row>
    <row r="1112" spans="1:6" x14ac:dyDescent="0.25">
      <c r="A1112" s="15" t="s">
        <v>8219</v>
      </c>
      <c r="B1112" s="15">
        <v>144</v>
      </c>
      <c r="E1112" s="15" t="s">
        <v>8221</v>
      </c>
      <c r="F1112" s="15">
        <v>1</v>
      </c>
    </row>
    <row r="1113" spans="1:6" x14ac:dyDescent="0.25">
      <c r="A1113" s="15" t="s">
        <v>8219</v>
      </c>
      <c r="B1113" s="15">
        <v>539</v>
      </c>
      <c r="E1113" s="15" t="s">
        <v>8221</v>
      </c>
      <c r="F1113" s="15">
        <v>3</v>
      </c>
    </row>
    <row r="1114" spans="1:6" x14ac:dyDescent="0.25">
      <c r="A1114" s="15" t="s">
        <v>8219</v>
      </c>
      <c r="B1114" s="15">
        <v>498</v>
      </c>
      <c r="E1114" s="15" t="s">
        <v>8221</v>
      </c>
      <c r="F1114" s="15">
        <v>7</v>
      </c>
    </row>
    <row r="1115" spans="1:6" x14ac:dyDescent="0.25">
      <c r="A1115" s="15" t="s">
        <v>8219</v>
      </c>
      <c r="B1115" s="15">
        <v>1113</v>
      </c>
      <c r="E1115" s="15" t="s">
        <v>8221</v>
      </c>
      <c r="F1115" s="15">
        <v>9</v>
      </c>
    </row>
    <row r="1116" spans="1:6" x14ac:dyDescent="0.25">
      <c r="A1116" s="15" t="s">
        <v>8219</v>
      </c>
      <c r="B1116" s="15">
        <v>988</v>
      </c>
      <c r="E1116" s="15" t="s">
        <v>8221</v>
      </c>
      <c r="F1116" s="15">
        <v>20</v>
      </c>
    </row>
    <row r="1117" spans="1:6" x14ac:dyDescent="0.25">
      <c r="A1117" s="15" t="s">
        <v>8219</v>
      </c>
      <c r="B1117" s="15">
        <v>391</v>
      </c>
      <c r="E1117" s="15" t="s">
        <v>8221</v>
      </c>
      <c r="F1117" s="15">
        <v>6</v>
      </c>
    </row>
    <row r="1118" spans="1:6" x14ac:dyDescent="0.25">
      <c r="A1118" s="15" t="s">
        <v>8219</v>
      </c>
      <c r="B1118" s="15">
        <v>28</v>
      </c>
      <c r="E1118" s="15" t="s">
        <v>8221</v>
      </c>
      <c r="F1118" s="15">
        <v>13</v>
      </c>
    </row>
    <row r="1119" spans="1:6" x14ac:dyDescent="0.25">
      <c r="A1119" s="15" t="s">
        <v>8219</v>
      </c>
      <c r="B1119" s="15">
        <v>147</v>
      </c>
      <c r="E1119" s="15" t="s">
        <v>8221</v>
      </c>
      <c r="F1119" s="15">
        <v>1</v>
      </c>
    </row>
    <row r="1120" spans="1:6" x14ac:dyDescent="0.25">
      <c r="A1120" s="15" t="s">
        <v>8219</v>
      </c>
      <c r="B1120" s="15">
        <v>680</v>
      </c>
      <c r="E1120" s="15" t="s">
        <v>8221</v>
      </c>
      <c r="F1120" s="15">
        <v>202</v>
      </c>
    </row>
    <row r="1121" spans="1:6" x14ac:dyDescent="0.25">
      <c r="A1121" s="15" t="s">
        <v>8219</v>
      </c>
      <c r="B1121" s="15">
        <v>983</v>
      </c>
      <c r="E1121" s="15" t="s">
        <v>8221</v>
      </c>
      <c r="F1121" s="15">
        <v>0</v>
      </c>
    </row>
    <row r="1122" spans="1:6" x14ac:dyDescent="0.25">
      <c r="A1122" s="15" t="s">
        <v>8219</v>
      </c>
      <c r="B1122" s="15">
        <v>79</v>
      </c>
      <c r="E1122" s="15" t="s">
        <v>8221</v>
      </c>
      <c r="F1122" s="15">
        <v>1</v>
      </c>
    </row>
    <row r="1123" spans="1:6" x14ac:dyDescent="0.25">
      <c r="A1123" s="15" t="s">
        <v>8219</v>
      </c>
      <c r="B1123" s="15">
        <v>426</v>
      </c>
      <c r="E1123" s="15" t="s">
        <v>8221</v>
      </c>
      <c r="F1123" s="15">
        <v>0</v>
      </c>
    </row>
    <row r="1124" spans="1:6" x14ac:dyDescent="0.25">
      <c r="A1124" s="15" t="s">
        <v>8219</v>
      </c>
      <c r="B1124" s="15">
        <v>96</v>
      </c>
      <c r="E1124" s="15" t="s">
        <v>8221</v>
      </c>
      <c r="F1124" s="15">
        <v>2</v>
      </c>
    </row>
    <row r="1125" spans="1:6" x14ac:dyDescent="0.25">
      <c r="A1125" s="15" t="s">
        <v>8219</v>
      </c>
      <c r="B1125" s="15">
        <v>163</v>
      </c>
      <c r="E1125" s="15" t="s">
        <v>8221</v>
      </c>
      <c r="F1125" s="15">
        <v>13</v>
      </c>
    </row>
    <row r="1126" spans="1:6" x14ac:dyDescent="0.25">
      <c r="A1126" s="15" t="s">
        <v>8219</v>
      </c>
      <c r="B1126" s="15">
        <v>2525</v>
      </c>
      <c r="E1126" s="15" t="s">
        <v>8221</v>
      </c>
      <c r="F1126" s="15">
        <v>9</v>
      </c>
    </row>
    <row r="1127" spans="1:6" x14ac:dyDescent="0.25">
      <c r="A1127" s="15" t="s">
        <v>8219</v>
      </c>
      <c r="B1127" s="15">
        <v>2035</v>
      </c>
      <c r="E1127" s="15" t="s">
        <v>8221</v>
      </c>
      <c r="F1127" s="15">
        <v>2</v>
      </c>
    </row>
    <row r="1128" spans="1:6" x14ac:dyDescent="0.25">
      <c r="A1128" s="15" t="s">
        <v>8219</v>
      </c>
      <c r="B1128" s="15">
        <v>290</v>
      </c>
      <c r="E1128" s="15" t="s">
        <v>8221</v>
      </c>
      <c r="F1128" s="15">
        <v>0</v>
      </c>
    </row>
    <row r="1129" spans="1:6" x14ac:dyDescent="0.25">
      <c r="A1129" s="15" t="s">
        <v>8219</v>
      </c>
      <c r="B1129" s="15">
        <v>1980</v>
      </c>
      <c r="E1129" s="15" t="s">
        <v>8221</v>
      </c>
      <c r="F1129" s="15">
        <v>35</v>
      </c>
    </row>
    <row r="1130" spans="1:6" x14ac:dyDescent="0.25">
      <c r="A1130" s="15" t="s">
        <v>8219</v>
      </c>
      <c r="B1130" s="15">
        <v>57</v>
      </c>
      <c r="E1130" s="15" t="s">
        <v>8221</v>
      </c>
      <c r="F1130" s="15">
        <v>2</v>
      </c>
    </row>
    <row r="1131" spans="1:6" x14ac:dyDescent="0.25">
      <c r="A1131" s="15" t="s">
        <v>8219</v>
      </c>
      <c r="B1131" s="15">
        <v>380</v>
      </c>
      <c r="E1131" s="15" t="s">
        <v>8221</v>
      </c>
      <c r="F1131" s="15">
        <v>3</v>
      </c>
    </row>
    <row r="1132" spans="1:6" x14ac:dyDescent="0.25">
      <c r="A1132" s="15" t="s">
        <v>8219</v>
      </c>
      <c r="B1132" s="15">
        <v>128</v>
      </c>
      <c r="E1132" s="15" t="s">
        <v>8221</v>
      </c>
      <c r="F1132" s="15">
        <v>0</v>
      </c>
    </row>
    <row r="1133" spans="1:6" x14ac:dyDescent="0.25">
      <c r="A1133" s="15" t="s">
        <v>8219</v>
      </c>
      <c r="B1133" s="15">
        <v>180</v>
      </c>
      <c r="E1133" s="15" t="s">
        <v>8221</v>
      </c>
      <c r="F1133" s="15">
        <v>1</v>
      </c>
    </row>
    <row r="1134" spans="1:6" x14ac:dyDescent="0.25">
      <c r="A1134" s="15" t="s">
        <v>8219</v>
      </c>
      <c r="B1134" s="15">
        <v>571</v>
      </c>
      <c r="E1134" s="15" t="s">
        <v>8221</v>
      </c>
      <c r="F1134" s="15">
        <v>0</v>
      </c>
    </row>
    <row r="1135" spans="1:6" x14ac:dyDescent="0.25">
      <c r="A1135" s="15" t="s">
        <v>8219</v>
      </c>
      <c r="B1135" s="15">
        <v>480</v>
      </c>
      <c r="E1135" s="15" t="s">
        <v>8221</v>
      </c>
      <c r="F1135" s="15">
        <v>0</v>
      </c>
    </row>
    <row r="1136" spans="1:6" x14ac:dyDescent="0.25">
      <c r="A1136" s="15" t="s">
        <v>8219</v>
      </c>
      <c r="B1136" s="15">
        <v>249</v>
      </c>
      <c r="E1136" s="15" t="s">
        <v>8221</v>
      </c>
      <c r="F1136" s="15">
        <v>3</v>
      </c>
    </row>
    <row r="1137" spans="1:6" x14ac:dyDescent="0.25">
      <c r="A1137" s="15" t="s">
        <v>8219</v>
      </c>
      <c r="B1137" s="15">
        <v>84</v>
      </c>
      <c r="E1137" s="15" t="s">
        <v>8221</v>
      </c>
      <c r="F1137" s="15">
        <v>11</v>
      </c>
    </row>
    <row r="1138" spans="1:6" x14ac:dyDescent="0.25">
      <c r="A1138" s="15" t="s">
        <v>8219</v>
      </c>
      <c r="B1138" s="15">
        <v>197</v>
      </c>
      <c r="E1138" s="15" t="s">
        <v>8221</v>
      </c>
      <c r="F1138" s="15">
        <v>6</v>
      </c>
    </row>
    <row r="1139" spans="1:6" x14ac:dyDescent="0.25">
      <c r="A1139" s="15" t="s">
        <v>8219</v>
      </c>
      <c r="B1139" s="15">
        <v>271</v>
      </c>
      <c r="E1139" s="15" t="s">
        <v>8221</v>
      </c>
      <c r="F1139" s="15">
        <v>0</v>
      </c>
    </row>
    <row r="1140" spans="1:6" x14ac:dyDescent="0.25">
      <c r="A1140" s="15" t="s">
        <v>8219</v>
      </c>
      <c r="B1140" s="15">
        <v>50</v>
      </c>
      <c r="E1140" s="15" t="s">
        <v>8221</v>
      </c>
      <c r="F1140" s="15">
        <v>67</v>
      </c>
    </row>
    <row r="1141" spans="1:6" x14ac:dyDescent="0.25">
      <c r="A1141" s="15" t="s">
        <v>8219</v>
      </c>
      <c r="B1141" s="15">
        <v>169</v>
      </c>
      <c r="E1141" s="15" t="s">
        <v>8221</v>
      </c>
      <c r="F1141" s="15">
        <v>23</v>
      </c>
    </row>
    <row r="1142" spans="1:6" x14ac:dyDescent="0.25">
      <c r="A1142" s="15" t="s">
        <v>8219</v>
      </c>
      <c r="B1142" s="15">
        <v>205</v>
      </c>
      <c r="E1142" s="15" t="s">
        <v>8221</v>
      </c>
      <c r="F1142" s="15">
        <v>72</v>
      </c>
    </row>
    <row r="1143" spans="1:6" x14ac:dyDescent="0.25">
      <c r="A1143" s="15" t="s">
        <v>8219</v>
      </c>
      <c r="B1143" s="15">
        <v>206</v>
      </c>
      <c r="E1143" s="15" t="s">
        <v>8221</v>
      </c>
      <c r="F1143" s="15">
        <v>2</v>
      </c>
    </row>
    <row r="1144" spans="1:6" x14ac:dyDescent="0.25">
      <c r="A1144" s="15" t="s">
        <v>8219</v>
      </c>
      <c r="B1144" s="15">
        <v>84</v>
      </c>
      <c r="E1144" s="15" t="s">
        <v>8221</v>
      </c>
      <c r="F1144" s="15">
        <v>15</v>
      </c>
    </row>
    <row r="1145" spans="1:6" x14ac:dyDescent="0.25">
      <c r="A1145" s="15" t="s">
        <v>8219</v>
      </c>
      <c r="B1145" s="15">
        <v>210</v>
      </c>
      <c r="E1145" s="15" t="s">
        <v>8221</v>
      </c>
      <c r="F1145" s="15">
        <v>1</v>
      </c>
    </row>
    <row r="1146" spans="1:6" x14ac:dyDescent="0.25">
      <c r="A1146" s="15" t="s">
        <v>8219</v>
      </c>
      <c r="B1146" s="15">
        <v>181</v>
      </c>
      <c r="E1146" s="15" t="s">
        <v>8221</v>
      </c>
      <c r="F1146" s="15">
        <v>2</v>
      </c>
    </row>
    <row r="1147" spans="1:6" x14ac:dyDescent="0.25">
      <c r="A1147" s="15" t="s">
        <v>8219</v>
      </c>
      <c r="B1147" s="15">
        <v>60</v>
      </c>
      <c r="E1147" s="15" t="s">
        <v>8221</v>
      </c>
      <c r="F1147" s="15">
        <v>7</v>
      </c>
    </row>
    <row r="1148" spans="1:6" x14ac:dyDescent="0.25">
      <c r="A1148" s="15" t="s">
        <v>8219</v>
      </c>
      <c r="B1148" s="15">
        <v>445</v>
      </c>
      <c r="E1148" s="15" t="s">
        <v>8221</v>
      </c>
      <c r="F1148" s="15">
        <v>16</v>
      </c>
    </row>
    <row r="1149" spans="1:6" x14ac:dyDescent="0.25">
      <c r="A1149" s="15" t="s">
        <v>8219</v>
      </c>
      <c r="B1149" s="15">
        <v>17</v>
      </c>
      <c r="E1149" s="15" t="s">
        <v>8221</v>
      </c>
      <c r="F1149" s="15">
        <v>117</v>
      </c>
    </row>
    <row r="1150" spans="1:6" x14ac:dyDescent="0.25">
      <c r="A1150" s="15" t="s">
        <v>8219</v>
      </c>
      <c r="B1150" s="15">
        <v>194</v>
      </c>
      <c r="E1150" s="15" t="s">
        <v>8221</v>
      </c>
      <c r="F1150" s="15">
        <v>2</v>
      </c>
    </row>
    <row r="1151" spans="1:6" x14ac:dyDescent="0.25">
      <c r="A1151" s="15" t="s">
        <v>8219</v>
      </c>
      <c r="B1151" s="15">
        <v>404</v>
      </c>
      <c r="E1151" s="15" t="s">
        <v>8221</v>
      </c>
      <c r="F1151" s="15">
        <v>7</v>
      </c>
    </row>
    <row r="1152" spans="1:6" x14ac:dyDescent="0.25">
      <c r="A1152" s="15" t="s">
        <v>8219</v>
      </c>
      <c r="B1152" s="15">
        <v>194</v>
      </c>
      <c r="E1152" s="15" t="s">
        <v>8221</v>
      </c>
      <c r="F1152" s="15">
        <v>3</v>
      </c>
    </row>
    <row r="1153" spans="1:6" x14ac:dyDescent="0.25">
      <c r="A1153" s="15" t="s">
        <v>8219</v>
      </c>
      <c r="B1153" s="15">
        <v>902</v>
      </c>
      <c r="E1153" s="15" t="s">
        <v>8221</v>
      </c>
      <c r="F1153" s="15">
        <v>20</v>
      </c>
    </row>
    <row r="1154" spans="1:6" x14ac:dyDescent="0.25">
      <c r="A1154" s="15" t="s">
        <v>8219</v>
      </c>
      <c r="B1154" s="15">
        <v>1670</v>
      </c>
      <c r="E1154" s="15" t="s">
        <v>8221</v>
      </c>
      <c r="F1154" s="15">
        <v>50</v>
      </c>
    </row>
    <row r="1155" spans="1:6" x14ac:dyDescent="0.25">
      <c r="A1155" s="15" t="s">
        <v>8219</v>
      </c>
      <c r="B1155" s="15">
        <v>1328</v>
      </c>
      <c r="E1155" s="15" t="s">
        <v>8221</v>
      </c>
      <c r="F1155" s="15">
        <v>2</v>
      </c>
    </row>
    <row r="1156" spans="1:6" x14ac:dyDescent="0.25">
      <c r="A1156" s="15" t="s">
        <v>8219</v>
      </c>
      <c r="B1156" s="15">
        <v>944</v>
      </c>
      <c r="E1156" s="15" t="s">
        <v>8221</v>
      </c>
      <c r="F1156" s="15">
        <v>3</v>
      </c>
    </row>
    <row r="1157" spans="1:6" x14ac:dyDescent="0.25">
      <c r="A1157" s="15" t="s">
        <v>8219</v>
      </c>
      <c r="B1157" s="15">
        <v>147</v>
      </c>
      <c r="E1157" s="15" t="s">
        <v>8221</v>
      </c>
      <c r="F1157" s="15">
        <v>27</v>
      </c>
    </row>
    <row r="1158" spans="1:6" x14ac:dyDescent="0.25">
      <c r="A1158" s="15" t="s">
        <v>8219</v>
      </c>
      <c r="B1158" s="15">
        <v>99</v>
      </c>
      <c r="E1158" s="15" t="s">
        <v>8221</v>
      </c>
      <c r="F1158" s="15">
        <v>7</v>
      </c>
    </row>
    <row r="1159" spans="1:6" x14ac:dyDescent="0.25">
      <c r="A1159" s="15" t="s">
        <v>8219</v>
      </c>
      <c r="B1159" s="15">
        <v>79</v>
      </c>
      <c r="E1159" s="15" t="s">
        <v>8221</v>
      </c>
      <c r="F1159" s="15">
        <v>5</v>
      </c>
    </row>
    <row r="1160" spans="1:6" x14ac:dyDescent="0.25">
      <c r="A1160" s="15" t="s">
        <v>8219</v>
      </c>
      <c r="B1160" s="15">
        <v>75</v>
      </c>
      <c r="E1160" s="15" t="s">
        <v>8221</v>
      </c>
      <c r="F1160" s="15">
        <v>0</v>
      </c>
    </row>
    <row r="1161" spans="1:6" x14ac:dyDescent="0.25">
      <c r="A1161" s="15" t="s">
        <v>8219</v>
      </c>
      <c r="B1161" s="15">
        <v>207</v>
      </c>
      <c r="E1161" s="15" t="s">
        <v>8221</v>
      </c>
      <c r="F1161" s="15">
        <v>3</v>
      </c>
    </row>
    <row r="1162" spans="1:6" x14ac:dyDescent="0.25">
      <c r="A1162" s="15" t="s">
        <v>8219</v>
      </c>
      <c r="B1162" s="15">
        <v>102</v>
      </c>
      <c r="E1162" s="15" t="s">
        <v>8221</v>
      </c>
      <c r="F1162" s="15">
        <v>6</v>
      </c>
    </row>
    <row r="1163" spans="1:6" x14ac:dyDescent="0.25">
      <c r="A1163" s="15" t="s">
        <v>8219</v>
      </c>
      <c r="B1163" s="15">
        <v>32</v>
      </c>
      <c r="E1163" s="15" t="s">
        <v>8221</v>
      </c>
      <c r="F1163" s="15">
        <v>9</v>
      </c>
    </row>
    <row r="1164" spans="1:6" x14ac:dyDescent="0.25">
      <c r="A1164" s="15" t="s">
        <v>8219</v>
      </c>
      <c r="B1164" s="15">
        <v>480</v>
      </c>
      <c r="E1164" s="15" t="s">
        <v>8221</v>
      </c>
      <c r="F1164" s="15">
        <v>3</v>
      </c>
    </row>
    <row r="1165" spans="1:6" x14ac:dyDescent="0.25">
      <c r="A1165" s="15" t="s">
        <v>8219</v>
      </c>
      <c r="B1165" s="15">
        <v>11</v>
      </c>
      <c r="E1165" s="15" t="s">
        <v>8221</v>
      </c>
      <c r="F1165" s="15">
        <v>2</v>
      </c>
    </row>
    <row r="1166" spans="1:6" x14ac:dyDescent="0.25">
      <c r="A1166" s="15" t="s">
        <v>8219</v>
      </c>
      <c r="B1166" s="15">
        <v>12</v>
      </c>
      <c r="E1166" s="15" t="s">
        <v>8221</v>
      </c>
      <c r="F1166" s="15">
        <v>3</v>
      </c>
    </row>
    <row r="1167" spans="1:6" x14ac:dyDescent="0.25">
      <c r="A1167" s="15" t="s">
        <v>8219</v>
      </c>
      <c r="B1167" s="15">
        <v>48</v>
      </c>
      <c r="E1167" s="15" t="s">
        <v>8221</v>
      </c>
      <c r="F1167" s="15">
        <v>45</v>
      </c>
    </row>
    <row r="1168" spans="1:6" x14ac:dyDescent="0.25">
      <c r="A1168" s="15" t="s">
        <v>8219</v>
      </c>
      <c r="B1168" s="15">
        <v>59</v>
      </c>
      <c r="E1168" s="15" t="s">
        <v>8221</v>
      </c>
      <c r="F1168" s="15">
        <v>9</v>
      </c>
    </row>
    <row r="1169" spans="1:6" x14ac:dyDescent="0.25">
      <c r="A1169" s="15" t="s">
        <v>8219</v>
      </c>
      <c r="B1169" s="15">
        <v>79</v>
      </c>
      <c r="E1169" s="15" t="s">
        <v>8221</v>
      </c>
      <c r="F1169" s="15">
        <v>9</v>
      </c>
    </row>
    <row r="1170" spans="1:6" x14ac:dyDescent="0.25">
      <c r="A1170" s="15" t="s">
        <v>8219</v>
      </c>
      <c r="B1170" s="15">
        <v>14</v>
      </c>
      <c r="E1170" s="15" t="s">
        <v>8221</v>
      </c>
      <c r="F1170" s="15">
        <v>21</v>
      </c>
    </row>
    <row r="1171" spans="1:6" x14ac:dyDescent="0.25">
      <c r="A1171" s="15" t="s">
        <v>8219</v>
      </c>
      <c r="B1171" s="15">
        <v>106</v>
      </c>
      <c r="E1171" s="15" t="s">
        <v>8221</v>
      </c>
      <c r="F1171" s="15">
        <v>17</v>
      </c>
    </row>
    <row r="1172" spans="1:6" x14ac:dyDescent="0.25">
      <c r="A1172" s="15" t="s">
        <v>8219</v>
      </c>
      <c r="B1172" s="15">
        <v>25</v>
      </c>
      <c r="E1172" s="15" t="s">
        <v>8221</v>
      </c>
      <c r="F1172" s="15">
        <v>1</v>
      </c>
    </row>
    <row r="1173" spans="1:6" x14ac:dyDescent="0.25">
      <c r="A1173" s="15" t="s">
        <v>8219</v>
      </c>
      <c r="B1173" s="15">
        <v>25</v>
      </c>
      <c r="E1173" s="15" t="s">
        <v>8221</v>
      </c>
      <c r="F1173" s="15">
        <v>1</v>
      </c>
    </row>
    <row r="1174" spans="1:6" x14ac:dyDescent="0.25">
      <c r="A1174" s="15" t="s">
        <v>8219</v>
      </c>
      <c r="B1174" s="15">
        <v>29</v>
      </c>
      <c r="E1174" s="15" t="s">
        <v>8221</v>
      </c>
      <c r="F1174" s="15">
        <v>14</v>
      </c>
    </row>
    <row r="1175" spans="1:6" x14ac:dyDescent="0.25">
      <c r="A1175" s="15" t="s">
        <v>8219</v>
      </c>
      <c r="B1175" s="15">
        <v>43</v>
      </c>
      <c r="E1175" s="15" t="s">
        <v>8221</v>
      </c>
      <c r="F1175" s="15">
        <v>42</v>
      </c>
    </row>
    <row r="1176" spans="1:6" x14ac:dyDescent="0.25">
      <c r="A1176" s="15" t="s">
        <v>8219</v>
      </c>
      <c r="B1176" s="15">
        <v>46</v>
      </c>
      <c r="E1176" s="15" t="s">
        <v>8221</v>
      </c>
      <c r="F1176" s="15">
        <v>27</v>
      </c>
    </row>
    <row r="1177" spans="1:6" x14ac:dyDescent="0.25">
      <c r="A1177" s="15" t="s">
        <v>8219</v>
      </c>
      <c r="B1177" s="15">
        <v>27</v>
      </c>
      <c r="E1177" s="15" t="s">
        <v>8221</v>
      </c>
      <c r="F1177" s="15">
        <v>5</v>
      </c>
    </row>
    <row r="1178" spans="1:6" x14ac:dyDescent="0.25">
      <c r="A1178" s="15" t="s">
        <v>8219</v>
      </c>
      <c r="B1178" s="15">
        <v>112</v>
      </c>
      <c r="E1178" s="15" t="s">
        <v>8221</v>
      </c>
      <c r="F1178" s="15">
        <v>13</v>
      </c>
    </row>
    <row r="1179" spans="1:6" x14ac:dyDescent="0.25">
      <c r="A1179" s="15" t="s">
        <v>8219</v>
      </c>
      <c r="B1179" s="15">
        <v>34</v>
      </c>
      <c r="E1179" s="15" t="s">
        <v>8221</v>
      </c>
      <c r="F1179" s="15">
        <v>12</v>
      </c>
    </row>
    <row r="1180" spans="1:6" x14ac:dyDescent="0.25">
      <c r="A1180" s="15" t="s">
        <v>8219</v>
      </c>
      <c r="B1180" s="15">
        <v>145</v>
      </c>
      <c r="E1180" s="15" t="s">
        <v>8221</v>
      </c>
      <c r="F1180" s="15">
        <v>90</v>
      </c>
    </row>
    <row r="1181" spans="1:6" x14ac:dyDescent="0.25">
      <c r="A1181" s="15" t="s">
        <v>8219</v>
      </c>
      <c r="B1181" s="15">
        <v>19</v>
      </c>
      <c r="E1181" s="15" t="s">
        <v>8221</v>
      </c>
      <c r="F1181" s="15">
        <v>2</v>
      </c>
    </row>
    <row r="1182" spans="1:6" x14ac:dyDescent="0.25">
      <c r="A1182" s="15" t="s">
        <v>8219</v>
      </c>
      <c r="B1182" s="15">
        <v>288</v>
      </c>
      <c r="E1182" s="15" t="s">
        <v>8221</v>
      </c>
      <c r="F1182" s="15">
        <v>5</v>
      </c>
    </row>
    <row r="1183" spans="1:6" x14ac:dyDescent="0.25">
      <c r="A1183" s="15" t="s">
        <v>8219</v>
      </c>
      <c r="B1183" s="15">
        <v>14</v>
      </c>
      <c r="E1183" s="15" t="s">
        <v>8221</v>
      </c>
      <c r="F1183" s="15">
        <v>31</v>
      </c>
    </row>
    <row r="1184" spans="1:6" x14ac:dyDescent="0.25">
      <c r="A1184" s="15" t="s">
        <v>8219</v>
      </c>
      <c r="B1184" s="15">
        <v>7</v>
      </c>
      <c r="E1184" s="15" t="s">
        <v>8221</v>
      </c>
      <c r="F1184" s="15">
        <v>4</v>
      </c>
    </row>
    <row r="1185" spans="1:6" x14ac:dyDescent="0.25">
      <c r="A1185" s="15" t="s">
        <v>8219</v>
      </c>
      <c r="B1185" s="15">
        <v>211</v>
      </c>
      <c r="E1185" s="15" t="s">
        <v>8221</v>
      </c>
      <c r="F1185" s="15">
        <v>29</v>
      </c>
    </row>
    <row r="1186" spans="1:6" x14ac:dyDescent="0.25">
      <c r="A1186" s="15" t="s">
        <v>8219</v>
      </c>
      <c r="B1186" s="15">
        <v>85</v>
      </c>
      <c r="E1186" s="15" t="s">
        <v>8221</v>
      </c>
      <c r="F1186" s="15">
        <v>2</v>
      </c>
    </row>
    <row r="1187" spans="1:6" x14ac:dyDescent="0.25">
      <c r="A1187" s="15" t="s">
        <v>8219</v>
      </c>
      <c r="B1187" s="15">
        <v>103</v>
      </c>
      <c r="E1187" s="15" t="s">
        <v>8221</v>
      </c>
      <c r="F1187" s="15">
        <v>114</v>
      </c>
    </row>
    <row r="1188" spans="1:6" x14ac:dyDescent="0.25">
      <c r="A1188" s="15" t="s">
        <v>8219</v>
      </c>
      <c r="B1188" s="15">
        <v>113</v>
      </c>
      <c r="E1188" s="15" t="s">
        <v>8221</v>
      </c>
      <c r="F1188" s="15">
        <v>1</v>
      </c>
    </row>
    <row r="1189" spans="1:6" x14ac:dyDescent="0.25">
      <c r="A1189" s="15" t="s">
        <v>8219</v>
      </c>
      <c r="B1189" s="15">
        <v>167</v>
      </c>
      <c r="E1189" s="15" t="s">
        <v>8221</v>
      </c>
      <c r="F1189" s="15">
        <v>76</v>
      </c>
    </row>
    <row r="1190" spans="1:6" x14ac:dyDescent="0.25">
      <c r="A1190" s="15" t="s">
        <v>8219</v>
      </c>
      <c r="B1190" s="15">
        <v>73</v>
      </c>
      <c r="E1190" s="15" t="s">
        <v>8221</v>
      </c>
      <c r="F1190" s="15">
        <v>9</v>
      </c>
    </row>
    <row r="1191" spans="1:6" x14ac:dyDescent="0.25">
      <c r="A1191" s="15" t="s">
        <v>8219</v>
      </c>
      <c r="B1191" s="15">
        <v>75</v>
      </c>
      <c r="E1191" s="15" t="s">
        <v>8221</v>
      </c>
      <c r="F1191" s="15">
        <v>37</v>
      </c>
    </row>
    <row r="1192" spans="1:6" x14ac:dyDescent="0.25">
      <c r="A1192" s="15" t="s">
        <v>8219</v>
      </c>
      <c r="B1192" s="15">
        <v>614</v>
      </c>
      <c r="E1192" s="15" t="s">
        <v>8221</v>
      </c>
      <c r="F1192" s="15">
        <v>0</v>
      </c>
    </row>
    <row r="1193" spans="1:6" x14ac:dyDescent="0.25">
      <c r="A1193" s="15" t="s">
        <v>8219</v>
      </c>
      <c r="B1193" s="15">
        <v>107</v>
      </c>
      <c r="E1193" s="15" t="s">
        <v>8221</v>
      </c>
      <c r="F1193" s="15">
        <v>1</v>
      </c>
    </row>
    <row r="1194" spans="1:6" x14ac:dyDescent="0.25">
      <c r="A1194" s="15" t="s">
        <v>8219</v>
      </c>
      <c r="B1194" s="15">
        <v>1224</v>
      </c>
      <c r="E1194" s="15" t="s">
        <v>8221</v>
      </c>
      <c r="F1194" s="15">
        <v>10</v>
      </c>
    </row>
    <row r="1195" spans="1:6" x14ac:dyDescent="0.25">
      <c r="A1195" s="15" t="s">
        <v>8219</v>
      </c>
      <c r="B1195" s="15">
        <v>104</v>
      </c>
      <c r="E1195" s="15" t="s">
        <v>8221</v>
      </c>
      <c r="F1195" s="15">
        <v>1</v>
      </c>
    </row>
    <row r="1196" spans="1:6" x14ac:dyDescent="0.25">
      <c r="A1196" s="15" t="s">
        <v>8219</v>
      </c>
      <c r="B1196" s="15">
        <v>79</v>
      </c>
      <c r="E1196" s="15" t="s">
        <v>8221</v>
      </c>
      <c r="F1196" s="15">
        <v>2</v>
      </c>
    </row>
    <row r="1197" spans="1:6" x14ac:dyDescent="0.25">
      <c r="A1197" s="15" t="s">
        <v>8219</v>
      </c>
      <c r="B1197" s="15">
        <v>157</v>
      </c>
      <c r="E1197" s="15" t="s">
        <v>8221</v>
      </c>
      <c r="F1197" s="15">
        <v>1</v>
      </c>
    </row>
    <row r="1198" spans="1:6" x14ac:dyDescent="0.25">
      <c r="A1198" s="15" t="s">
        <v>8219</v>
      </c>
      <c r="B1198" s="15">
        <v>50</v>
      </c>
      <c r="E1198" s="15" t="s">
        <v>8221</v>
      </c>
      <c r="F1198" s="15">
        <v>10</v>
      </c>
    </row>
    <row r="1199" spans="1:6" x14ac:dyDescent="0.25">
      <c r="A1199" s="15" t="s">
        <v>8219</v>
      </c>
      <c r="B1199" s="15">
        <v>64</v>
      </c>
      <c r="E1199" s="15" t="s">
        <v>8221</v>
      </c>
      <c r="F1199" s="15">
        <v>9</v>
      </c>
    </row>
    <row r="1200" spans="1:6" x14ac:dyDescent="0.25">
      <c r="A1200" s="15" t="s">
        <v>8219</v>
      </c>
      <c r="B1200" s="15">
        <v>200</v>
      </c>
      <c r="E1200" s="15" t="s">
        <v>8221</v>
      </c>
      <c r="F1200" s="15">
        <v>19</v>
      </c>
    </row>
    <row r="1201" spans="1:6" x14ac:dyDescent="0.25">
      <c r="A1201" s="15" t="s">
        <v>8219</v>
      </c>
      <c r="B1201" s="15">
        <v>22</v>
      </c>
      <c r="E1201" s="15" t="s">
        <v>8221</v>
      </c>
      <c r="F1201" s="15">
        <v>0</v>
      </c>
    </row>
    <row r="1202" spans="1:6" x14ac:dyDescent="0.25">
      <c r="A1202" s="15" t="s">
        <v>8219</v>
      </c>
      <c r="B1202" s="15">
        <v>163</v>
      </c>
      <c r="E1202" s="15" t="s">
        <v>8221</v>
      </c>
      <c r="F1202" s="15">
        <v>4</v>
      </c>
    </row>
    <row r="1203" spans="1:6" x14ac:dyDescent="0.25">
      <c r="A1203" s="15" t="s">
        <v>8219</v>
      </c>
      <c r="B1203" s="15">
        <v>77</v>
      </c>
      <c r="E1203" s="15" t="s">
        <v>8221</v>
      </c>
      <c r="F1203" s="15">
        <v>8</v>
      </c>
    </row>
    <row r="1204" spans="1:6" x14ac:dyDescent="0.25">
      <c r="A1204" s="15" t="s">
        <v>8219</v>
      </c>
      <c r="B1204" s="15">
        <v>89</v>
      </c>
      <c r="E1204" s="15" t="s">
        <v>8221</v>
      </c>
      <c r="F1204" s="15">
        <v>24</v>
      </c>
    </row>
    <row r="1205" spans="1:6" x14ac:dyDescent="0.25">
      <c r="A1205" s="15" t="s">
        <v>8219</v>
      </c>
      <c r="B1205" s="15">
        <v>3355</v>
      </c>
      <c r="E1205" s="15" t="s">
        <v>8221</v>
      </c>
      <c r="F1205" s="15">
        <v>0</v>
      </c>
    </row>
    <row r="1206" spans="1:6" x14ac:dyDescent="0.25">
      <c r="A1206" s="15" t="s">
        <v>8219</v>
      </c>
      <c r="B1206" s="15">
        <v>537</v>
      </c>
      <c r="E1206" s="15" t="s">
        <v>8221</v>
      </c>
      <c r="F1206" s="15">
        <v>39</v>
      </c>
    </row>
    <row r="1207" spans="1:6" x14ac:dyDescent="0.25">
      <c r="A1207" s="15" t="s">
        <v>8219</v>
      </c>
      <c r="B1207" s="15">
        <v>125</v>
      </c>
      <c r="E1207" s="15" t="s">
        <v>8221</v>
      </c>
      <c r="F1207" s="15">
        <v>6</v>
      </c>
    </row>
    <row r="1208" spans="1:6" x14ac:dyDescent="0.25">
      <c r="A1208" s="15" t="s">
        <v>8219</v>
      </c>
      <c r="B1208" s="15">
        <v>163</v>
      </c>
      <c r="E1208" s="15" t="s">
        <v>8221</v>
      </c>
      <c r="F1208" s="15">
        <v>4</v>
      </c>
    </row>
    <row r="1209" spans="1:6" x14ac:dyDescent="0.25">
      <c r="A1209" s="15" t="s">
        <v>8219</v>
      </c>
      <c r="B1209" s="15">
        <v>283</v>
      </c>
      <c r="E1209" s="15" t="s">
        <v>8221</v>
      </c>
      <c r="F1209" s="15">
        <v>3</v>
      </c>
    </row>
    <row r="1210" spans="1:6" x14ac:dyDescent="0.25">
      <c r="A1210" s="15" t="s">
        <v>8219</v>
      </c>
      <c r="B1210" s="15">
        <v>352</v>
      </c>
      <c r="E1210" s="15" t="s">
        <v>8221</v>
      </c>
      <c r="F1210" s="15">
        <v>53</v>
      </c>
    </row>
    <row r="1211" spans="1:6" x14ac:dyDescent="0.25">
      <c r="A1211" s="15" t="s">
        <v>8219</v>
      </c>
      <c r="B1211" s="15">
        <v>94</v>
      </c>
      <c r="E1211" s="15" t="s">
        <v>8221</v>
      </c>
      <c r="F1211" s="15">
        <v>1</v>
      </c>
    </row>
    <row r="1212" spans="1:6" x14ac:dyDescent="0.25">
      <c r="A1212" s="15" t="s">
        <v>8219</v>
      </c>
      <c r="B1212" s="15">
        <v>67</v>
      </c>
      <c r="E1212" s="15" t="s">
        <v>8221</v>
      </c>
      <c r="F1212" s="15">
        <v>2</v>
      </c>
    </row>
    <row r="1213" spans="1:6" x14ac:dyDescent="0.25">
      <c r="A1213" s="15" t="s">
        <v>8219</v>
      </c>
      <c r="B1213" s="15">
        <v>221</v>
      </c>
      <c r="E1213" s="15" t="s">
        <v>8221</v>
      </c>
      <c r="F1213" s="15">
        <v>25</v>
      </c>
    </row>
    <row r="1214" spans="1:6" x14ac:dyDescent="0.25">
      <c r="A1214" s="15" t="s">
        <v>8219</v>
      </c>
      <c r="B1214" s="15">
        <v>2165</v>
      </c>
      <c r="E1214" s="15" t="s">
        <v>8221</v>
      </c>
      <c r="F1214" s="15">
        <v>6</v>
      </c>
    </row>
    <row r="1215" spans="1:6" x14ac:dyDescent="0.25">
      <c r="A1215" s="15" t="s">
        <v>8219</v>
      </c>
      <c r="B1215" s="15">
        <v>179</v>
      </c>
      <c r="E1215" s="15" t="s">
        <v>8221</v>
      </c>
      <c r="F1215" s="15">
        <v>0</v>
      </c>
    </row>
    <row r="1216" spans="1:6" x14ac:dyDescent="0.25">
      <c r="A1216" s="15" t="s">
        <v>8219</v>
      </c>
      <c r="B1216" s="15">
        <v>123</v>
      </c>
      <c r="E1216" s="15" t="s">
        <v>8221</v>
      </c>
      <c r="F1216" s="15">
        <v>12</v>
      </c>
    </row>
    <row r="1217" spans="1:6" x14ac:dyDescent="0.25">
      <c r="A1217" s="15" t="s">
        <v>8219</v>
      </c>
      <c r="B1217" s="15">
        <v>1104</v>
      </c>
      <c r="E1217" s="15" t="s">
        <v>8221</v>
      </c>
      <c r="F1217" s="15">
        <v>0</v>
      </c>
    </row>
    <row r="1218" spans="1:6" x14ac:dyDescent="0.25">
      <c r="A1218" s="15" t="s">
        <v>8219</v>
      </c>
      <c r="B1218" s="15">
        <v>403</v>
      </c>
      <c r="E1218" s="15" t="s">
        <v>8221</v>
      </c>
      <c r="F1218" s="15">
        <v>36</v>
      </c>
    </row>
    <row r="1219" spans="1:6" x14ac:dyDescent="0.25">
      <c r="A1219" s="15" t="s">
        <v>8219</v>
      </c>
      <c r="B1219" s="15">
        <v>109</v>
      </c>
      <c r="E1219" s="15" t="s">
        <v>8221</v>
      </c>
      <c r="F1219" s="15">
        <v>0</v>
      </c>
    </row>
    <row r="1220" spans="1:6" x14ac:dyDescent="0.25">
      <c r="A1220" s="15" t="s">
        <v>8219</v>
      </c>
      <c r="B1220" s="15">
        <v>372</v>
      </c>
      <c r="E1220" s="15" t="s">
        <v>8221</v>
      </c>
      <c r="F1220" s="15">
        <v>2</v>
      </c>
    </row>
    <row r="1221" spans="1:6" x14ac:dyDescent="0.25">
      <c r="A1221" s="15" t="s">
        <v>8219</v>
      </c>
      <c r="B1221" s="15">
        <v>311</v>
      </c>
      <c r="E1221" s="15" t="s">
        <v>8221</v>
      </c>
      <c r="F1221" s="15">
        <v>1</v>
      </c>
    </row>
    <row r="1222" spans="1:6" x14ac:dyDescent="0.25">
      <c r="A1222" s="15" t="s">
        <v>8219</v>
      </c>
      <c r="B1222" s="15">
        <v>61</v>
      </c>
      <c r="E1222" s="15" t="s">
        <v>8221</v>
      </c>
      <c r="F1222" s="15">
        <v>59</v>
      </c>
    </row>
    <row r="1223" spans="1:6" x14ac:dyDescent="0.25">
      <c r="A1223" s="15" t="s">
        <v>8219</v>
      </c>
      <c r="B1223" s="15">
        <v>115</v>
      </c>
      <c r="E1223" s="15" t="s">
        <v>8221</v>
      </c>
      <c r="F1223" s="15">
        <v>1</v>
      </c>
    </row>
    <row r="1224" spans="1:6" x14ac:dyDescent="0.25">
      <c r="A1224" s="15" t="s">
        <v>8219</v>
      </c>
      <c r="B1224" s="15">
        <v>111</v>
      </c>
      <c r="E1224" s="15" t="s">
        <v>8221</v>
      </c>
      <c r="F1224" s="15">
        <v>31</v>
      </c>
    </row>
    <row r="1225" spans="1:6" x14ac:dyDescent="0.25">
      <c r="A1225" s="15" t="s">
        <v>8219</v>
      </c>
      <c r="B1225" s="15">
        <v>337</v>
      </c>
      <c r="E1225" s="15" t="s">
        <v>8221</v>
      </c>
      <c r="F1225" s="15">
        <v>18</v>
      </c>
    </row>
    <row r="1226" spans="1:6" x14ac:dyDescent="0.25">
      <c r="A1226" s="15" t="s">
        <v>8219</v>
      </c>
      <c r="B1226" s="15">
        <v>9</v>
      </c>
      <c r="E1226" s="15" t="s">
        <v>8221</v>
      </c>
      <c r="F1226" s="15">
        <v>10</v>
      </c>
    </row>
    <row r="1227" spans="1:6" x14ac:dyDescent="0.25">
      <c r="A1227" s="15" t="s">
        <v>8219</v>
      </c>
      <c r="B1227" s="15">
        <v>120</v>
      </c>
      <c r="E1227" s="15" t="s">
        <v>8221</v>
      </c>
      <c r="F1227" s="15">
        <v>0</v>
      </c>
    </row>
    <row r="1228" spans="1:6" x14ac:dyDescent="0.25">
      <c r="A1228" s="15" t="s">
        <v>8219</v>
      </c>
      <c r="B1228" s="15">
        <v>102</v>
      </c>
      <c r="E1228" s="15" t="s">
        <v>8221</v>
      </c>
      <c r="F1228" s="15">
        <v>14</v>
      </c>
    </row>
    <row r="1229" spans="1:6" x14ac:dyDescent="0.25">
      <c r="A1229" s="15" t="s">
        <v>8219</v>
      </c>
      <c r="B1229" s="15">
        <v>186</v>
      </c>
      <c r="E1229" s="15" t="s">
        <v>8221</v>
      </c>
      <c r="F1229" s="15">
        <v>2</v>
      </c>
    </row>
    <row r="1230" spans="1:6" x14ac:dyDescent="0.25">
      <c r="A1230" s="15" t="s">
        <v>8219</v>
      </c>
      <c r="B1230" s="15">
        <v>15</v>
      </c>
      <c r="E1230" s="15" t="s">
        <v>8221</v>
      </c>
      <c r="F1230" s="15">
        <v>1</v>
      </c>
    </row>
    <row r="1231" spans="1:6" x14ac:dyDescent="0.25">
      <c r="A1231" s="15" t="s">
        <v>8219</v>
      </c>
      <c r="B1231" s="15">
        <v>67</v>
      </c>
      <c r="E1231" s="15" t="s">
        <v>8221</v>
      </c>
      <c r="F1231" s="15">
        <v>3</v>
      </c>
    </row>
    <row r="1232" spans="1:6" x14ac:dyDescent="0.25">
      <c r="A1232" s="15" t="s">
        <v>8219</v>
      </c>
      <c r="B1232" s="15">
        <v>130</v>
      </c>
      <c r="E1232" s="15" t="s">
        <v>8221</v>
      </c>
      <c r="F1232" s="15">
        <v>0</v>
      </c>
    </row>
    <row r="1233" spans="1:6" x14ac:dyDescent="0.25">
      <c r="A1233" s="15" t="s">
        <v>8219</v>
      </c>
      <c r="B1233" s="15">
        <v>16</v>
      </c>
      <c r="E1233" s="15" t="s">
        <v>8221</v>
      </c>
      <c r="F1233" s="15">
        <v>2</v>
      </c>
    </row>
    <row r="1234" spans="1:6" x14ac:dyDescent="0.25">
      <c r="A1234" s="15" t="s">
        <v>8219</v>
      </c>
      <c r="B1234" s="15">
        <v>67</v>
      </c>
      <c r="E1234" s="15" t="s">
        <v>8221</v>
      </c>
      <c r="F1234" s="15">
        <v>0</v>
      </c>
    </row>
    <row r="1235" spans="1:6" x14ac:dyDescent="0.25">
      <c r="A1235" s="15" t="s">
        <v>8219</v>
      </c>
      <c r="B1235" s="15">
        <v>124</v>
      </c>
      <c r="E1235" s="15" t="s">
        <v>8221</v>
      </c>
      <c r="F1235" s="15">
        <v>12</v>
      </c>
    </row>
    <row r="1236" spans="1:6" x14ac:dyDescent="0.25">
      <c r="A1236" s="15" t="s">
        <v>8219</v>
      </c>
      <c r="B1236" s="15">
        <v>80</v>
      </c>
      <c r="E1236" s="15" t="s">
        <v>8221</v>
      </c>
      <c r="F1236" s="15">
        <v>1</v>
      </c>
    </row>
    <row r="1237" spans="1:6" x14ac:dyDescent="0.25">
      <c r="A1237" s="15" t="s">
        <v>8219</v>
      </c>
      <c r="B1237" s="15">
        <v>282</v>
      </c>
      <c r="E1237" s="15" t="s">
        <v>8221</v>
      </c>
      <c r="F1237" s="15">
        <v>8</v>
      </c>
    </row>
    <row r="1238" spans="1:6" x14ac:dyDescent="0.25">
      <c r="A1238" s="15" t="s">
        <v>8219</v>
      </c>
      <c r="B1238" s="15">
        <v>68</v>
      </c>
      <c r="E1238" s="15" t="s">
        <v>8221</v>
      </c>
      <c r="F1238" s="15">
        <v>2</v>
      </c>
    </row>
    <row r="1239" spans="1:6" x14ac:dyDescent="0.25">
      <c r="A1239" s="15" t="s">
        <v>8219</v>
      </c>
      <c r="B1239" s="15">
        <v>86</v>
      </c>
      <c r="E1239" s="15" t="s">
        <v>8221</v>
      </c>
      <c r="F1239" s="15">
        <v>31</v>
      </c>
    </row>
    <row r="1240" spans="1:6" x14ac:dyDescent="0.25">
      <c r="A1240" s="15" t="s">
        <v>8219</v>
      </c>
      <c r="B1240" s="15">
        <v>115</v>
      </c>
      <c r="E1240" s="15" t="s">
        <v>8221</v>
      </c>
      <c r="F1240" s="15">
        <v>5</v>
      </c>
    </row>
    <row r="1241" spans="1:6" x14ac:dyDescent="0.25">
      <c r="A1241" s="15" t="s">
        <v>8219</v>
      </c>
      <c r="B1241" s="15">
        <v>75</v>
      </c>
      <c r="E1241" s="15" t="s">
        <v>8221</v>
      </c>
      <c r="F1241" s="15">
        <v>1</v>
      </c>
    </row>
    <row r="1242" spans="1:6" x14ac:dyDescent="0.25">
      <c r="A1242" s="15" t="s">
        <v>8219</v>
      </c>
      <c r="B1242" s="15">
        <v>43</v>
      </c>
      <c r="E1242" s="15" t="s">
        <v>8221</v>
      </c>
      <c r="F1242" s="15">
        <v>12</v>
      </c>
    </row>
    <row r="1243" spans="1:6" x14ac:dyDescent="0.25">
      <c r="A1243" s="15" t="s">
        <v>8219</v>
      </c>
      <c r="B1243" s="15">
        <v>48</v>
      </c>
      <c r="E1243" s="15" t="s">
        <v>8221</v>
      </c>
      <c r="F1243" s="15">
        <v>4</v>
      </c>
    </row>
    <row r="1244" spans="1:6" x14ac:dyDescent="0.25">
      <c r="A1244" s="15" t="s">
        <v>8219</v>
      </c>
      <c r="B1244" s="15">
        <v>52</v>
      </c>
      <c r="E1244" s="15" t="s">
        <v>8221</v>
      </c>
      <c r="F1244" s="15">
        <v>0</v>
      </c>
    </row>
    <row r="1245" spans="1:6" x14ac:dyDescent="0.25">
      <c r="A1245" s="15" t="s">
        <v>8219</v>
      </c>
      <c r="B1245" s="15">
        <v>43</v>
      </c>
      <c r="E1245" s="15" t="s">
        <v>8221</v>
      </c>
      <c r="F1245" s="15">
        <v>7</v>
      </c>
    </row>
    <row r="1246" spans="1:6" x14ac:dyDescent="0.25">
      <c r="A1246" s="15" t="s">
        <v>8219</v>
      </c>
      <c r="B1246" s="15">
        <v>58</v>
      </c>
      <c r="E1246" s="15" t="s">
        <v>8221</v>
      </c>
      <c r="F1246" s="15">
        <v>2</v>
      </c>
    </row>
    <row r="1247" spans="1:6" x14ac:dyDescent="0.25">
      <c r="A1247" s="15" t="s">
        <v>8219</v>
      </c>
      <c r="B1247" s="15">
        <v>47</v>
      </c>
      <c r="E1247" s="15" t="s">
        <v>8221</v>
      </c>
      <c r="F1247" s="15">
        <v>1</v>
      </c>
    </row>
    <row r="1248" spans="1:6" x14ac:dyDescent="0.25">
      <c r="A1248" s="15" t="s">
        <v>8219</v>
      </c>
      <c r="B1248" s="15">
        <v>36</v>
      </c>
      <c r="E1248" s="15" t="s">
        <v>8221</v>
      </c>
      <c r="F1248" s="15">
        <v>4</v>
      </c>
    </row>
    <row r="1249" spans="1:6" x14ac:dyDescent="0.25">
      <c r="A1249" s="15" t="s">
        <v>8219</v>
      </c>
      <c r="B1249" s="15">
        <v>17</v>
      </c>
      <c r="E1249" s="15" t="s">
        <v>8221</v>
      </c>
      <c r="F1249" s="15">
        <v>6</v>
      </c>
    </row>
    <row r="1250" spans="1:6" x14ac:dyDescent="0.25">
      <c r="A1250" s="15" t="s">
        <v>8219</v>
      </c>
      <c r="B1250" s="15">
        <v>104</v>
      </c>
      <c r="E1250" s="15" t="s">
        <v>8221</v>
      </c>
      <c r="F1250" s="15">
        <v>8</v>
      </c>
    </row>
    <row r="1251" spans="1:6" x14ac:dyDescent="0.25">
      <c r="A1251" s="15" t="s">
        <v>8219</v>
      </c>
      <c r="B1251" s="15">
        <v>47</v>
      </c>
      <c r="E1251" s="15" t="s">
        <v>8221</v>
      </c>
      <c r="F1251" s="15">
        <v>14</v>
      </c>
    </row>
    <row r="1252" spans="1:6" x14ac:dyDescent="0.25">
      <c r="A1252" s="15" t="s">
        <v>8219</v>
      </c>
      <c r="B1252" s="15">
        <v>38</v>
      </c>
      <c r="E1252" s="15" t="s">
        <v>8221</v>
      </c>
      <c r="F1252" s="15">
        <v>0</v>
      </c>
    </row>
    <row r="1253" spans="1:6" x14ac:dyDescent="0.25">
      <c r="A1253" s="15" t="s">
        <v>8219</v>
      </c>
      <c r="B1253" s="15">
        <v>81</v>
      </c>
      <c r="E1253" s="15" t="s">
        <v>8221</v>
      </c>
      <c r="F1253" s="15">
        <v>4</v>
      </c>
    </row>
    <row r="1254" spans="1:6" x14ac:dyDescent="0.25">
      <c r="A1254" s="15" t="s">
        <v>8219</v>
      </c>
      <c r="B1254" s="15">
        <v>55</v>
      </c>
      <c r="E1254" s="15" t="s">
        <v>8221</v>
      </c>
      <c r="F1254" s="15">
        <v>0</v>
      </c>
    </row>
    <row r="1255" spans="1:6" x14ac:dyDescent="0.25">
      <c r="A1255" s="15" t="s">
        <v>8219</v>
      </c>
      <c r="B1255" s="15">
        <v>41</v>
      </c>
      <c r="E1255" s="15" t="s">
        <v>8221</v>
      </c>
      <c r="F1255" s="15">
        <v>0</v>
      </c>
    </row>
    <row r="1256" spans="1:6" x14ac:dyDescent="0.25">
      <c r="A1256" s="15" t="s">
        <v>8219</v>
      </c>
      <c r="B1256" s="15">
        <v>79</v>
      </c>
      <c r="E1256" s="15" t="s">
        <v>8221</v>
      </c>
      <c r="F1256" s="15">
        <v>1</v>
      </c>
    </row>
    <row r="1257" spans="1:6" x14ac:dyDescent="0.25">
      <c r="A1257" s="15" t="s">
        <v>8219</v>
      </c>
      <c r="B1257" s="15">
        <v>16</v>
      </c>
      <c r="E1257" s="15" t="s">
        <v>8221</v>
      </c>
      <c r="F1257" s="15">
        <v>1</v>
      </c>
    </row>
    <row r="1258" spans="1:6" x14ac:dyDescent="0.25">
      <c r="A1258" s="15" t="s">
        <v>8219</v>
      </c>
      <c r="B1258" s="15">
        <v>8</v>
      </c>
      <c r="E1258" s="15" t="s">
        <v>8221</v>
      </c>
      <c r="F1258" s="15">
        <v>1</v>
      </c>
    </row>
    <row r="1259" spans="1:6" x14ac:dyDescent="0.25">
      <c r="A1259" s="15" t="s">
        <v>8219</v>
      </c>
      <c r="B1259" s="15">
        <v>95</v>
      </c>
      <c r="E1259" s="15" t="s">
        <v>8221</v>
      </c>
      <c r="F1259" s="15">
        <v>1</v>
      </c>
    </row>
    <row r="1260" spans="1:6" x14ac:dyDescent="0.25">
      <c r="A1260" s="15" t="s">
        <v>8219</v>
      </c>
      <c r="B1260" s="15">
        <v>25</v>
      </c>
      <c r="E1260" s="15" t="s">
        <v>8221</v>
      </c>
      <c r="F1260" s="15">
        <v>4</v>
      </c>
    </row>
    <row r="1261" spans="1:6" x14ac:dyDescent="0.25">
      <c r="A1261" s="15" t="s">
        <v>8219</v>
      </c>
      <c r="B1261" s="15">
        <v>19</v>
      </c>
      <c r="E1261" s="15" t="s">
        <v>8221</v>
      </c>
      <c r="F1261" s="15">
        <v>0</v>
      </c>
    </row>
    <row r="1262" spans="1:6" x14ac:dyDescent="0.25">
      <c r="A1262" s="15" t="s">
        <v>8219</v>
      </c>
      <c r="B1262" s="15">
        <v>90</v>
      </c>
      <c r="E1262" s="15" t="s">
        <v>8221</v>
      </c>
      <c r="F1262" s="15">
        <v>0</v>
      </c>
    </row>
    <row r="1263" spans="1:6" x14ac:dyDescent="0.25">
      <c r="A1263" s="15" t="s">
        <v>8219</v>
      </c>
      <c r="B1263" s="15">
        <v>41</v>
      </c>
      <c r="E1263" s="15" t="s">
        <v>8221</v>
      </c>
      <c r="F1263" s="15">
        <v>2</v>
      </c>
    </row>
    <row r="1264" spans="1:6" x14ac:dyDescent="0.25">
      <c r="A1264" s="15" t="s">
        <v>8219</v>
      </c>
      <c r="B1264" s="15">
        <v>30</v>
      </c>
      <c r="E1264" s="15" t="s">
        <v>8221</v>
      </c>
      <c r="F1264" s="15">
        <v>24</v>
      </c>
    </row>
    <row r="1265" spans="1:6" x14ac:dyDescent="0.25">
      <c r="A1265" s="15" t="s">
        <v>8219</v>
      </c>
      <c r="B1265" s="15">
        <v>38</v>
      </c>
      <c r="E1265" s="15" t="s">
        <v>8221</v>
      </c>
      <c r="F1265" s="15">
        <v>1</v>
      </c>
    </row>
    <row r="1266" spans="1:6" x14ac:dyDescent="0.25">
      <c r="A1266" s="15" t="s">
        <v>8219</v>
      </c>
      <c r="B1266" s="15">
        <v>65</v>
      </c>
      <c r="E1266" s="15" t="s">
        <v>8221</v>
      </c>
      <c r="F1266" s="15">
        <v>2</v>
      </c>
    </row>
    <row r="1267" spans="1:6" x14ac:dyDescent="0.25">
      <c r="A1267" s="15" t="s">
        <v>8219</v>
      </c>
      <c r="B1267" s="15">
        <v>75</v>
      </c>
      <c r="E1267" s="15" t="s">
        <v>8221</v>
      </c>
      <c r="F1267" s="15">
        <v>1</v>
      </c>
    </row>
    <row r="1268" spans="1:6" x14ac:dyDescent="0.25">
      <c r="A1268" s="15" t="s">
        <v>8219</v>
      </c>
      <c r="B1268" s="15">
        <v>16</v>
      </c>
      <c r="E1268" s="15" t="s">
        <v>8221</v>
      </c>
      <c r="F1268" s="15">
        <v>37</v>
      </c>
    </row>
    <row r="1269" spans="1:6" x14ac:dyDescent="0.25">
      <c r="A1269" s="15" t="s">
        <v>8219</v>
      </c>
      <c r="B1269" s="15">
        <v>10</v>
      </c>
      <c r="E1269" s="15" t="s">
        <v>8221</v>
      </c>
      <c r="F1269" s="15">
        <v>5</v>
      </c>
    </row>
    <row r="1270" spans="1:6" x14ac:dyDescent="0.25">
      <c r="A1270" s="15" t="s">
        <v>8219</v>
      </c>
      <c r="B1270" s="15">
        <v>27</v>
      </c>
      <c r="E1270" s="15" t="s">
        <v>8221</v>
      </c>
      <c r="F1270" s="15">
        <v>4</v>
      </c>
    </row>
    <row r="1271" spans="1:6" x14ac:dyDescent="0.25">
      <c r="A1271" s="15" t="s">
        <v>8219</v>
      </c>
      <c r="B1271" s="15">
        <v>259</v>
      </c>
      <c r="E1271" s="15" t="s">
        <v>8221</v>
      </c>
      <c r="F1271" s="15">
        <v>16</v>
      </c>
    </row>
    <row r="1272" spans="1:6" x14ac:dyDescent="0.25">
      <c r="A1272" s="15" t="s">
        <v>8219</v>
      </c>
      <c r="B1272" s="15">
        <v>39</v>
      </c>
      <c r="E1272" s="15" t="s">
        <v>8221</v>
      </c>
      <c r="F1272" s="15">
        <v>9</v>
      </c>
    </row>
    <row r="1273" spans="1:6" x14ac:dyDescent="0.25">
      <c r="A1273" s="15" t="s">
        <v>8219</v>
      </c>
      <c r="B1273" s="15">
        <v>42</v>
      </c>
      <c r="E1273" s="15" t="s">
        <v>8221</v>
      </c>
      <c r="F1273" s="15">
        <v>0</v>
      </c>
    </row>
    <row r="1274" spans="1:6" x14ac:dyDescent="0.25">
      <c r="A1274" s="15" t="s">
        <v>8219</v>
      </c>
      <c r="B1274" s="15">
        <v>10</v>
      </c>
      <c r="E1274" s="15" t="s">
        <v>8221</v>
      </c>
      <c r="F1274" s="15">
        <v>40</v>
      </c>
    </row>
    <row r="1275" spans="1:6" x14ac:dyDescent="0.25">
      <c r="A1275" s="15" t="s">
        <v>8219</v>
      </c>
      <c r="B1275" s="15">
        <v>56</v>
      </c>
      <c r="E1275" s="15" t="s">
        <v>8221</v>
      </c>
      <c r="F1275" s="15">
        <v>0</v>
      </c>
    </row>
    <row r="1276" spans="1:6" x14ac:dyDescent="0.25">
      <c r="A1276" s="15" t="s">
        <v>8219</v>
      </c>
      <c r="B1276" s="15">
        <v>20</v>
      </c>
      <c r="E1276" s="15" t="s">
        <v>8221</v>
      </c>
      <c r="F1276" s="15">
        <v>2</v>
      </c>
    </row>
    <row r="1277" spans="1:6" x14ac:dyDescent="0.25">
      <c r="A1277" s="15" t="s">
        <v>8219</v>
      </c>
      <c r="B1277" s="15">
        <v>170</v>
      </c>
      <c r="E1277" s="15" t="s">
        <v>8221</v>
      </c>
      <c r="F1277" s="15">
        <v>1</v>
      </c>
    </row>
    <row r="1278" spans="1:6" x14ac:dyDescent="0.25">
      <c r="A1278" s="15" t="s">
        <v>8219</v>
      </c>
      <c r="B1278" s="15">
        <v>29</v>
      </c>
      <c r="E1278" s="15" t="s">
        <v>8221</v>
      </c>
      <c r="F1278" s="15">
        <v>9</v>
      </c>
    </row>
    <row r="1279" spans="1:6" x14ac:dyDescent="0.25">
      <c r="A1279" s="15" t="s">
        <v>8219</v>
      </c>
      <c r="B1279" s="15">
        <v>132</v>
      </c>
      <c r="E1279" s="15" t="s">
        <v>8221</v>
      </c>
      <c r="F1279" s="15">
        <v>34</v>
      </c>
    </row>
    <row r="1280" spans="1:6" x14ac:dyDescent="0.25">
      <c r="A1280" s="15" t="s">
        <v>8219</v>
      </c>
      <c r="B1280" s="15">
        <v>27</v>
      </c>
      <c r="E1280" s="15" t="s">
        <v>8221</v>
      </c>
      <c r="F1280" s="15">
        <v>23</v>
      </c>
    </row>
    <row r="1281" spans="1:6" x14ac:dyDescent="0.25">
      <c r="A1281" s="15" t="s">
        <v>8219</v>
      </c>
      <c r="B1281" s="15">
        <v>26</v>
      </c>
      <c r="E1281" s="15" t="s">
        <v>8221</v>
      </c>
      <c r="F1281" s="15">
        <v>19</v>
      </c>
    </row>
    <row r="1282" spans="1:6" x14ac:dyDescent="0.25">
      <c r="A1282" s="15" t="s">
        <v>8219</v>
      </c>
      <c r="B1282" s="15">
        <v>43</v>
      </c>
      <c r="E1282" s="15" t="s">
        <v>8221</v>
      </c>
      <c r="F1282" s="15">
        <v>50</v>
      </c>
    </row>
    <row r="1283" spans="1:6" x14ac:dyDescent="0.25">
      <c r="A1283" s="15" t="s">
        <v>8219</v>
      </c>
      <c r="B1283" s="15">
        <v>80</v>
      </c>
      <c r="E1283" s="15" t="s">
        <v>8221</v>
      </c>
      <c r="F1283" s="15">
        <v>12</v>
      </c>
    </row>
    <row r="1284" spans="1:6" x14ac:dyDescent="0.25">
      <c r="A1284" s="15" t="s">
        <v>8219</v>
      </c>
      <c r="B1284" s="15">
        <v>33</v>
      </c>
      <c r="E1284" s="15" t="s">
        <v>8221</v>
      </c>
      <c r="F1284" s="15">
        <v>8</v>
      </c>
    </row>
    <row r="1285" spans="1:6" x14ac:dyDescent="0.25">
      <c r="A1285" s="15" t="s">
        <v>8219</v>
      </c>
      <c r="B1285" s="15">
        <v>71</v>
      </c>
      <c r="E1285" s="15" t="s">
        <v>8221</v>
      </c>
      <c r="F1285" s="15">
        <v>9</v>
      </c>
    </row>
    <row r="1286" spans="1:6" x14ac:dyDescent="0.25">
      <c r="A1286" s="15" t="s">
        <v>8219</v>
      </c>
      <c r="B1286" s="15">
        <v>81</v>
      </c>
      <c r="E1286" s="15" t="s">
        <v>8221</v>
      </c>
      <c r="F1286" s="15">
        <v>43</v>
      </c>
    </row>
    <row r="1287" spans="1:6" x14ac:dyDescent="0.25">
      <c r="A1287" s="15" t="s">
        <v>8219</v>
      </c>
      <c r="B1287" s="15">
        <v>76</v>
      </c>
      <c r="E1287" s="15" t="s">
        <v>8221</v>
      </c>
      <c r="F1287" s="15">
        <v>28</v>
      </c>
    </row>
    <row r="1288" spans="1:6" x14ac:dyDescent="0.25">
      <c r="A1288" s="15" t="s">
        <v>8219</v>
      </c>
      <c r="B1288" s="15">
        <v>48</v>
      </c>
      <c r="E1288" s="15" t="s">
        <v>8221</v>
      </c>
      <c r="F1288" s="15">
        <v>4</v>
      </c>
    </row>
    <row r="1289" spans="1:6" x14ac:dyDescent="0.25">
      <c r="A1289" s="15" t="s">
        <v>8219</v>
      </c>
      <c r="B1289" s="15">
        <v>61</v>
      </c>
      <c r="E1289" s="15" t="s">
        <v>8221</v>
      </c>
      <c r="F1289" s="15">
        <v>24</v>
      </c>
    </row>
    <row r="1290" spans="1:6" x14ac:dyDescent="0.25">
      <c r="A1290" s="15" t="s">
        <v>8219</v>
      </c>
      <c r="B1290" s="15">
        <v>60</v>
      </c>
      <c r="E1290" s="15" t="s">
        <v>8221</v>
      </c>
      <c r="F1290" s="15">
        <v>2</v>
      </c>
    </row>
    <row r="1291" spans="1:6" x14ac:dyDescent="0.25">
      <c r="A1291" s="15" t="s">
        <v>8219</v>
      </c>
      <c r="B1291" s="15">
        <v>136</v>
      </c>
      <c r="E1291" s="15" t="s">
        <v>8221</v>
      </c>
      <c r="F1291" s="15">
        <v>2</v>
      </c>
    </row>
    <row r="1292" spans="1:6" x14ac:dyDescent="0.25">
      <c r="A1292" s="15" t="s">
        <v>8219</v>
      </c>
      <c r="B1292" s="15">
        <v>14</v>
      </c>
      <c r="E1292" s="15" t="s">
        <v>8221</v>
      </c>
      <c r="F1292" s="15">
        <v>20</v>
      </c>
    </row>
    <row r="1293" spans="1:6" x14ac:dyDescent="0.25">
      <c r="A1293" s="15" t="s">
        <v>8219</v>
      </c>
      <c r="B1293" s="15">
        <v>78</v>
      </c>
      <c r="E1293" s="15" t="s">
        <v>8221</v>
      </c>
      <c r="F1293" s="15">
        <v>1</v>
      </c>
    </row>
    <row r="1294" spans="1:6" x14ac:dyDescent="0.25">
      <c r="A1294" s="15" t="s">
        <v>8219</v>
      </c>
      <c r="B1294" s="15">
        <v>4</v>
      </c>
      <c r="E1294" s="15" t="s">
        <v>8221</v>
      </c>
      <c r="F1294" s="15">
        <v>1</v>
      </c>
    </row>
    <row r="1295" spans="1:6" x14ac:dyDescent="0.25">
      <c r="A1295" s="15" t="s">
        <v>8219</v>
      </c>
      <c r="B1295" s="15">
        <v>11</v>
      </c>
      <c r="E1295" s="15" t="s">
        <v>8221</v>
      </c>
      <c r="F1295" s="15">
        <v>4</v>
      </c>
    </row>
    <row r="1296" spans="1:6" x14ac:dyDescent="0.25">
      <c r="A1296" s="15" t="s">
        <v>8219</v>
      </c>
      <c r="B1296" s="15">
        <v>185</v>
      </c>
      <c r="E1296" s="15" t="s">
        <v>8221</v>
      </c>
      <c r="F1296" s="15">
        <v>1</v>
      </c>
    </row>
    <row r="1297" spans="1:6" x14ac:dyDescent="0.25">
      <c r="A1297" s="15" t="s">
        <v>8219</v>
      </c>
      <c r="B1297" s="15">
        <v>59</v>
      </c>
      <c r="E1297" s="15" t="s">
        <v>8221</v>
      </c>
      <c r="F1297" s="15">
        <v>1</v>
      </c>
    </row>
    <row r="1298" spans="1:6" x14ac:dyDescent="0.25">
      <c r="A1298" s="15" t="s">
        <v>8219</v>
      </c>
      <c r="B1298" s="15">
        <v>27</v>
      </c>
      <c r="E1298" s="15" t="s">
        <v>8221</v>
      </c>
      <c r="F1298" s="15">
        <v>13</v>
      </c>
    </row>
    <row r="1299" spans="1:6" x14ac:dyDescent="0.25">
      <c r="A1299" s="15" t="s">
        <v>8219</v>
      </c>
      <c r="B1299" s="15">
        <v>63</v>
      </c>
      <c r="E1299" s="15" t="s">
        <v>8221</v>
      </c>
      <c r="F1299" s="15">
        <v>1</v>
      </c>
    </row>
    <row r="1300" spans="1:6" x14ac:dyDescent="0.25">
      <c r="A1300" s="15" t="s">
        <v>8219</v>
      </c>
      <c r="B1300" s="15">
        <v>13</v>
      </c>
      <c r="E1300" s="15" t="s">
        <v>8221</v>
      </c>
      <c r="F1300" s="15">
        <v>1</v>
      </c>
    </row>
    <row r="1301" spans="1:6" x14ac:dyDescent="0.25">
      <c r="A1301" s="15" t="s">
        <v>8219</v>
      </c>
      <c r="B1301" s="15">
        <v>13</v>
      </c>
      <c r="E1301" s="15" t="s">
        <v>8221</v>
      </c>
      <c r="F1301" s="15">
        <v>0</v>
      </c>
    </row>
    <row r="1302" spans="1:6" x14ac:dyDescent="0.25">
      <c r="A1302" s="15" t="s">
        <v>8219</v>
      </c>
      <c r="B1302" s="15">
        <v>57</v>
      </c>
      <c r="E1302" s="15" t="s">
        <v>8221</v>
      </c>
      <c r="F1302" s="15">
        <v>3</v>
      </c>
    </row>
    <row r="1303" spans="1:6" x14ac:dyDescent="0.25">
      <c r="A1303" s="15" t="s">
        <v>8219</v>
      </c>
      <c r="B1303" s="15">
        <v>61</v>
      </c>
      <c r="E1303" s="15" t="s">
        <v>8221</v>
      </c>
      <c r="F1303" s="15">
        <v>14</v>
      </c>
    </row>
    <row r="1304" spans="1:6" x14ac:dyDescent="0.25">
      <c r="A1304" s="15" t="s">
        <v>8219</v>
      </c>
      <c r="B1304" s="15">
        <v>65</v>
      </c>
      <c r="E1304" s="15" t="s">
        <v>8221</v>
      </c>
      <c r="F1304" s="15">
        <v>2</v>
      </c>
    </row>
    <row r="1305" spans="1:6" x14ac:dyDescent="0.25">
      <c r="A1305" s="15" t="s">
        <v>8219</v>
      </c>
      <c r="B1305" s="15">
        <v>134</v>
      </c>
      <c r="E1305" s="15" t="s">
        <v>8221</v>
      </c>
      <c r="F1305" s="15">
        <v>5</v>
      </c>
    </row>
    <row r="1306" spans="1:6" x14ac:dyDescent="0.25">
      <c r="A1306" s="15" t="s">
        <v>8219</v>
      </c>
      <c r="B1306" s="15">
        <v>37</v>
      </c>
      <c r="E1306" s="15" t="s">
        <v>8221</v>
      </c>
      <c r="F1306" s="15">
        <v>14</v>
      </c>
    </row>
    <row r="1307" spans="1:6" x14ac:dyDescent="0.25">
      <c r="A1307" s="15" t="s">
        <v>8219</v>
      </c>
      <c r="B1307" s="15">
        <v>37</v>
      </c>
      <c r="E1307" s="15" t="s">
        <v>8221</v>
      </c>
      <c r="F1307" s="15">
        <v>9</v>
      </c>
    </row>
    <row r="1308" spans="1:6" x14ac:dyDescent="0.25">
      <c r="A1308" s="15" t="s">
        <v>8219</v>
      </c>
      <c r="B1308" s="15">
        <v>150</v>
      </c>
      <c r="E1308" s="15" t="s">
        <v>8221</v>
      </c>
      <c r="F1308" s="15">
        <v>8</v>
      </c>
    </row>
    <row r="1309" spans="1:6" x14ac:dyDescent="0.25">
      <c r="A1309" s="15" t="s">
        <v>8219</v>
      </c>
      <c r="B1309" s="15">
        <v>56</v>
      </c>
      <c r="E1309" s="15" t="s">
        <v>8221</v>
      </c>
      <c r="F1309" s="15">
        <v>7</v>
      </c>
    </row>
    <row r="1310" spans="1:6" x14ac:dyDescent="0.25">
      <c r="A1310" s="15" t="s">
        <v>8219</v>
      </c>
      <c r="B1310" s="15">
        <v>18</v>
      </c>
      <c r="E1310" s="15" t="s">
        <v>8221</v>
      </c>
      <c r="F1310" s="15">
        <v>0</v>
      </c>
    </row>
    <row r="1311" spans="1:6" x14ac:dyDescent="0.25">
      <c r="A1311" s="15" t="s">
        <v>8219</v>
      </c>
      <c r="B1311" s="15">
        <v>60</v>
      </c>
      <c r="E1311" s="15" t="s">
        <v>8221</v>
      </c>
      <c r="F1311" s="15">
        <v>84</v>
      </c>
    </row>
    <row r="1312" spans="1:6" x14ac:dyDescent="0.25">
      <c r="A1312" s="15" t="s">
        <v>8219</v>
      </c>
      <c r="B1312" s="15">
        <v>67</v>
      </c>
      <c r="E1312" s="15" t="s">
        <v>8221</v>
      </c>
      <c r="F1312" s="15">
        <v>11</v>
      </c>
    </row>
    <row r="1313" spans="1:6" x14ac:dyDescent="0.25">
      <c r="A1313" s="15" t="s">
        <v>8219</v>
      </c>
      <c r="B1313" s="15">
        <v>35</v>
      </c>
      <c r="E1313" s="15" t="s">
        <v>8221</v>
      </c>
      <c r="F1313" s="15">
        <v>1</v>
      </c>
    </row>
    <row r="1314" spans="1:6" x14ac:dyDescent="0.25">
      <c r="A1314" s="15" t="s">
        <v>8219</v>
      </c>
      <c r="B1314" s="15">
        <v>34</v>
      </c>
      <c r="E1314" s="15" t="s">
        <v>8221</v>
      </c>
      <c r="F1314" s="15">
        <v>4</v>
      </c>
    </row>
    <row r="1315" spans="1:6" x14ac:dyDescent="0.25">
      <c r="A1315" s="15" t="s">
        <v>8219</v>
      </c>
      <c r="B1315" s="15">
        <v>36</v>
      </c>
      <c r="E1315" s="15" t="s">
        <v>8221</v>
      </c>
      <c r="F1315" s="15">
        <v>10</v>
      </c>
    </row>
    <row r="1316" spans="1:6" x14ac:dyDescent="0.25">
      <c r="A1316" s="15" t="s">
        <v>8219</v>
      </c>
      <c r="B1316" s="15">
        <v>18</v>
      </c>
      <c r="E1316" s="15" t="s">
        <v>8221</v>
      </c>
      <c r="F1316" s="15">
        <v>16</v>
      </c>
    </row>
    <row r="1317" spans="1:6" x14ac:dyDescent="0.25">
      <c r="A1317" s="15" t="s">
        <v>8219</v>
      </c>
      <c r="B1317" s="15">
        <v>25</v>
      </c>
      <c r="E1317" s="15" t="s">
        <v>8221</v>
      </c>
      <c r="F1317" s="15">
        <v>2</v>
      </c>
    </row>
    <row r="1318" spans="1:6" x14ac:dyDescent="0.25">
      <c r="A1318" s="15" t="s">
        <v>8219</v>
      </c>
      <c r="B1318" s="15">
        <v>21</v>
      </c>
      <c r="E1318" s="15" t="s">
        <v>8221</v>
      </c>
      <c r="F1318" s="15">
        <v>5</v>
      </c>
    </row>
    <row r="1319" spans="1:6" x14ac:dyDescent="0.25">
      <c r="A1319" s="15" t="s">
        <v>8219</v>
      </c>
      <c r="B1319" s="15">
        <v>151</v>
      </c>
      <c r="E1319" s="15" t="s">
        <v>8221</v>
      </c>
      <c r="F1319" s="15">
        <v>1</v>
      </c>
    </row>
    <row r="1320" spans="1:6" x14ac:dyDescent="0.25">
      <c r="A1320" s="15" t="s">
        <v>8219</v>
      </c>
      <c r="B1320" s="15">
        <v>489</v>
      </c>
      <c r="E1320" s="15" t="s">
        <v>8221</v>
      </c>
      <c r="F1320" s="15">
        <v>31</v>
      </c>
    </row>
    <row r="1321" spans="1:6" x14ac:dyDescent="0.25">
      <c r="A1321" s="15" t="s">
        <v>8219</v>
      </c>
      <c r="B1321" s="15">
        <v>50</v>
      </c>
      <c r="E1321" s="15" t="s">
        <v>8221</v>
      </c>
      <c r="F1321" s="15">
        <v>0</v>
      </c>
    </row>
    <row r="1322" spans="1:6" x14ac:dyDescent="0.25">
      <c r="A1322" s="15" t="s">
        <v>8219</v>
      </c>
      <c r="B1322" s="15">
        <v>321</v>
      </c>
      <c r="E1322" s="15" t="s">
        <v>8221</v>
      </c>
      <c r="F1322" s="15">
        <v>2</v>
      </c>
    </row>
    <row r="1323" spans="1:6" x14ac:dyDescent="0.25">
      <c r="A1323" s="15" t="s">
        <v>8219</v>
      </c>
      <c r="B1323" s="15">
        <v>1762</v>
      </c>
      <c r="E1323" s="15" t="s">
        <v>8221</v>
      </c>
      <c r="F1323" s="15">
        <v>7</v>
      </c>
    </row>
    <row r="1324" spans="1:6" x14ac:dyDescent="0.25">
      <c r="A1324" s="15" t="s">
        <v>8219</v>
      </c>
      <c r="B1324" s="15">
        <v>385</v>
      </c>
      <c r="E1324" s="15" t="s">
        <v>8221</v>
      </c>
      <c r="F1324" s="15">
        <v>16</v>
      </c>
    </row>
    <row r="1325" spans="1:6" x14ac:dyDescent="0.25">
      <c r="A1325" s="15" t="s">
        <v>8219</v>
      </c>
      <c r="B1325" s="15">
        <v>398</v>
      </c>
      <c r="E1325" s="15" t="s">
        <v>8221</v>
      </c>
      <c r="F1325" s="15">
        <v>4</v>
      </c>
    </row>
    <row r="1326" spans="1:6" x14ac:dyDescent="0.25">
      <c r="A1326" s="15" t="s">
        <v>8219</v>
      </c>
      <c r="B1326" s="15">
        <v>304</v>
      </c>
      <c r="E1326" s="15" t="s">
        <v>8221</v>
      </c>
      <c r="F1326" s="15">
        <v>4</v>
      </c>
    </row>
    <row r="1327" spans="1:6" x14ac:dyDescent="0.25">
      <c r="A1327" s="15" t="s">
        <v>8219</v>
      </c>
      <c r="B1327" s="15">
        <v>676</v>
      </c>
      <c r="E1327" s="15" t="s">
        <v>8221</v>
      </c>
      <c r="F1327" s="15">
        <v>4</v>
      </c>
    </row>
    <row r="1328" spans="1:6" x14ac:dyDescent="0.25">
      <c r="A1328" s="15" t="s">
        <v>8219</v>
      </c>
      <c r="B1328" s="15">
        <v>577</v>
      </c>
      <c r="E1328" s="15" t="s">
        <v>8221</v>
      </c>
      <c r="F1328" s="15">
        <v>3</v>
      </c>
    </row>
    <row r="1329" spans="1:6" x14ac:dyDescent="0.25">
      <c r="A1329" s="15" t="s">
        <v>8219</v>
      </c>
      <c r="B1329" s="15">
        <v>3663</v>
      </c>
      <c r="E1329" s="15" t="s">
        <v>8221</v>
      </c>
      <c r="F1329" s="15">
        <v>36</v>
      </c>
    </row>
    <row r="1330" spans="1:6" x14ac:dyDescent="0.25">
      <c r="A1330" s="15" t="s">
        <v>8219</v>
      </c>
      <c r="B1330" s="15">
        <v>294</v>
      </c>
      <c r="E1330" s="15" t="s">
        <v>8221</v>
      </c>
      <c r="F1330" s="15">
        <v>1</v>
      </c>
    </row>
    <row r="1331" spans="1:6" x14ac:dyDescent="0.25">
      <c r="A1331" s="15" t="s">
        <v>8219</v>
      </c>
      <c r="B1331" s="15">
        <v>28</v>
      </c>
      <c r="E1331" s="15" t="s">
        <v>8221</v>
      </c>
      <c r="F1331" s="15">
        <v>7</v>
      </c>
    </row>
    <row r="1332" spans="1:6" x14ac:dyDescent="0.25">
      <c r="A1332" s="15" t="s">
        <v>8219</v>
      </c>
      <c r="B1332" s="15">
        <v>100</v>
      </c>
      <c r="E1332" s="15" t="s">
        <v>8221</v>
      </c>
      <c r="F1332" s="15">
        <v>27</v>
      </c>
    </row>
    <row r="1333" spans="1:6" x14ac:dyDescent="0.25">
      <c r="A1333" s="15" t="s">
        <v>8219</v>
      </c>
      <c r="B1333" s="15">
        <v>72</v>
      </c>
      <c r="E1333" s="15" t="s">
        <v>8221</v>
      </c>
      <c r="F1333" s="15">
        <v>1</v>
      </c>
    </row>
    <row r="1334" spans="1:6" x14ac:dyDescent="0.25">
      <c r="A1334" s="15" t="s">
        <v>8219</v>
      </c>
      <c r="B1334" s="15">
        <v>238</v>
      </c>
      <c r="E1334" s="15" t="s">
        <v>8221</v>
      </c>
      <c r="F1334" s="15">
        <v>0</v>
      </c>
    </row>
    <row r="1335" spans="1:6" x14ac:dyDescent="0.25">
      <c r="A1335" s="15" t="s">
        <v>8219</v>
      </c>
      <c r="B1335" s="15">
        <v>159</v>
      </c>
      <c r="E1335" s="15" t="s">
        <v>8221</v>
      </c>
      <c r="F1335" s="15">
        <v>1</v>
      </c>
    </row>
    <row r="1336" spans="1:6" x14ac:dyDescent="0.25">
      <c r="A1336" s="15" t="s">
        <v>8219</v>
      </c>
      <c r="B1336" s="15">
        <v>77</v>
      </c>
      <c r="E1336" s="15" t="s">
        <v>8221</v>
      </c>
      <c r="F1336" s="15">
        <v>3</v>
      </c>
    </row>
    <row r="1337" spans="1:6" x14ac:dyDescent="0.25">
      <c r="A1337" s="15" t="s">
        <v>8219</v>
      </c>
      <c r="B1337" s="15">
        <v>53</v>
      </c>
      <c r="E1337" s="15" t="s">
        <v>8221</v>
      </c>
      <c r="F1337" s="15">
        <v>3</v>
      </c>
    </row>
    <row r="1338" spans="1:6" x14ac:dyDescent="0.25">
      <c r="A1338" s="15" t="s">
        <v>8219</v>
      </c>
      <c r="B1338" s="15">
        <v>1251</v>
      </c>
      <c r="E1338" s="15" t="s">
        <v>8221</v>
      </c>
      <c r="F1338" s="15">
        <v>3</v>
      </c>
    </row>
    <row r="1339" spans="1:6" x14ac:dyDescent="0.25">
      <c r="A1339" s="15" t="s">
        <v>8219</v>
      </c>
      <c r="B1339" s="15">
        <v>465</v>
      </c>
      <c r="E1339" s="15" t="s">
        <v>8221</v>
      </c>
      <c r="F1339" s="15">
        <v>0</v>
      </c>
    </row>
    <row r="1340" spans="1:6" x14ac:dyDescent="0.25">
      <c r="A1340" s="15" t="s">
        <v>8219</v>
      </c>
      <c r="B1340" s="15">
        <v>74</v>
      </c>
      <c r="E1340" s="15" t="s">
        <v>8221</v>
      </c>
      <c r="F1340" s="15">
        <v>6</v>
      </c>
    </row>
    <row r="1341" spans="1:6" x14ac:dyDescent="0.25">
      <c r="A1341" s="15" t="s">
        <v>8219</v>
      </c>
      <c r="B1341" s="15">
        <v>62</v>
      </c>
      <c r="E1341" s="15" t="s">
        <v>8221</v>
      </c>
      <c r="F1341" s="15">
        <v>17</v>
      </c>
    </row>
    <row r="1342" spans="1:6" x14ac:dyDescent="0.25">
      <c r="A1342" s="15" t="s">
        <v>8219</v>
      </c>
      <c r="B1342" s="15">
        <v>3468</v>
      </c>
      <c r="E1342" s="15" t="s">
        <v>8221</v>
      </c>
      <c r="F1342" s="15">
        <v>40</v>
      </c>
    </row>
    <row r="1343" spans="1:6" x14ac:dyDescent="0.25">
      <c r="A1343" s="15" t="s">
        <v>8219</v>
      </c>
      <c r="B1343" s="15">
        <v>52</v>
      </c>
      <c r="E1343" s="15" t="s">
        <v>8221</v>
      </c>
      <c r="F1343" s="15">
        <v>3</v>
      </c>
    </row>
    <row r="1344" spans="1:6" x14ac:dyDescent="0.25">
      <c r="A1344" s="15" t="s">
        <v>8219</v>
      </c>
      <c r="B1344" s="15">
        <v>50</v>
      </c>
      <c r="E1344" s="15" t="s">
        <v>8221</v>
      </c>
      <c r="F1344" s="15">
        <v>1</v>
      </c>
    </row>
    <row r="1345" spans="1:6" x14ac:dyDescent="0.25">
      <c r="A1345" s="15" t="s">
        <v>8219</v>
      </c>
      <c r="B1345" s="15">
        <v>45</v>
      </c>
      <c r="E1345" s="15" t="s">
        <v>8221</v>
      </c>
      <c r="F1345" s="15">
        <v>2</v>
      </c>
    </row>
    <row r="1346" spans="1:6" x14ac:dyDescent="0.25">
      <c r="A1346" s="15" t="s">
        <v>8219</v>
      </c>
      <c r="B1346" s="15">
        <v>21</v>
      </c>
      <c r="E1346" s="15" t="s">
        <v>8221</v>
      </c>
      <c r="F1346" s="15">
        <v>7</v>
      </c>
    </row>
    <row r="1347" spans="1:6" x14ac:dyDescent="0.25">
      <c r="A1347" s="15" t="s">
        <v>8219</v>
      </c>
      <c r="B1347" s="15">
        <v>100</v>
      </c>
      <c r="E1347" s="15" t="s">
        <v>8221</v>
      </c>
      <c r="F1347" s="15">
        <v>14</v>
      </c>
    </row>
    <row r="1348" spans="1:6" x14ac:dyDescent="0.25">
      <c r="A1348" s="15" t="s">
        <v>8219</v>
      </c>
      <c r="B1348" s="15">
        <v>81</v>
      </c>
      <c r="E1348" s="15" t="s">
        <v>8221</v>
      </c>
      <c r="F1348" s="15">
        <v>0</v>
      </c>
    </row>
    <row r="1349" spans="1:6" x14ac:dyDescent="0.25">
      <c r="A1349" s="15" t="s">
        <v>8219</v>
      </c>
      <c r="B1349" s="15">
        <v>286</v>
      </c>
      <c r="E1349" s="15" t="s">
        <v>8221</v>
      </c>
      <c r="F1349" s="15">
        <v>0</v>
      </c>
    </row>
    <row r="1350" spans="1:6" x14ac:dyDescent="0.25">
      <c r="A1350" s="15" t="s">
        <v>8219</v>
      </c>
      <c r="B1350" s="15">
        <v>42</v>
      </c>
      <c r="E1350" s="15" t="s">
        <v>8221</v>
      </c>
      <c r="F1350" s="15">
        <v>1</v>
      </c>
    </row>
    <row r="1351" spans="1:6" x14ac:dyDescent="0.25">
      <c r="A1351" s="15" t="s">
        <v>8219</v>
      </c>
      <c r="B1351" s="15">
        <v>199</v>
      </c>
      <c r="E1351" s="15" t="s">
        <v>8221</v>
      </c>
      <c r="F1351" s="15">
        <v>12</v>
      </c>
    </row>
    <row r="1352" spans="1:6" x14ac:dyDescent="0.25">
      <c r="A1352" s="15" t="s">
        <v>8219</v>
      </c>
      <c r="B1352" s="15">
        <v>25</v>
      </c>
      <c r="E1352" s="15" t="s">
        <v>8221</v>
      </c>
      <c r="F1352" s="15">
        <v>12</v>
      </c>
    </row>
    <row r="1353" spans="1:6" x14ac:dyDescent="0.25">
      <c r="A1353" s="15" t="s">
        <v>8219</v>
      </c>
      <c r="B1353" s="15">
        <v>84</v>
      </c>
      <c r="E1353" s="15" t="s">
        <v>8221</v>
      </c>
      <c r="F1353" s="15">
        <v>23</v>
      </c>
    </row>
    <row r="1354" spans="1:6" x14ac:dyDescent="0.25">
      <c r="A1354" s="15" t="s">
        <v>8219</v>
      </c>
      <c r="B1354" s="15">
        <v>50</v>
      </c>
      <c r="E1354" s="15" t="s">
        <v>8221</v>
      </c>
      <c r="F1354" s="15">
        <v>0</v>
      </c>
    </row>
    <row r="1355" spans="1:6" x14ac:dyDescent="0.25">
      <c r="A1355" s="15" t="s">
        <v>8219</v>
      </c>
      <c r="B1355" s="15">
        <v>26</v>
      </c>
      <c r="E1355" s="15" t="s">
        <v>8221</v>
      </c>
      <c r="F1355" s="15">
        <v>10</v>
      </c>
    </row>
    <row r="1356" spans="1:6" x14ac:dyDescent="0.25">
      <c r="A1356" s="15" t="s">
        <v>8219</v>
      </c>
      <c r="B1356" s="15">
        <v>14</v>
      </c>
      <c r="E1356" s="15" t="s">
        <v>8221</v>
      </c>
      <c r="F1356" s="15">
        <v>5</v>
      </c>
    </row>
    <row r="1357" spans="1:6" x14ac:dyDescent="0.25">
      <c r="A1357" s="15" t="s">
        <v>8219</v>
      </c>
      <c r="B1357" s="15">
        <v>49</v>
      </c>
      <c r="E1357" s="15" t="s">
        <v>8221</v>
      </c>
      <c r="F1357" s="15">
        <v>1</v>
      </c>
    </row>
    <row r="1358" spans="1:6" x14ac:dyDescent="0.25">
      <c r="A1358" s="15" t="s">
        <v>8219</v>
      </c>
      <c r="B1358" s="15">
        <v>69</v>
      </c>
      <c r="E1358" s="15" t="s">
        <v>8221</v>
      </c>
      <c r="F1358" s="15">
        <v>2</v>
      </c>
    </row>
    <row r="1359" spans="1:6" x14ac:dyDescent="0.25">
      <c r="A1359" s="15" t="s">
        <v>8219</v>
      </c>
      <c r="B1359" s="15">
        <v>60</v>
      </c>
      <c r="E1359" s="15" t="s">
        <v>8221</v>
      </c>
      <c r="F1359" s="15">
        <v>2</v>
      </c>
    </row>
    <row r="1360" spans="1:6" x14ac:dyDescent="0.25">
      <c r="A1360" s="15" t="s">
        <v>8219</v>
      </c>
      <c r="B1360" s="15">
        <v>80</v>
      </c>
      <c r="E1360" s="15" t="s">
        <v>8221</v>
      </c>
      <c r="F1360" s="15">
        <v>0</v>
      </c>
    </row>
    <row r="1361" spans="1:6" x14ac:dyDescent="0.25">
      <c r="A1361" s="15" t="s">
        <v>8219</v>
      </c>
      <c r="B1361" s="15">
        <v>56</v>
      </c>
      <c r="E1361" s="15" t="s">
        <v>8221</v>
      </c>
      <c r="F1361" s="15">
        <v>13</v>
      </c>
    </row>
    <row r="1362" spans="1:6" x14ac:dyDescent="0.25">
      <c r="A1362" s="15" t="s">
        <v>8219</v>
      </c>
      <c r="B1362" s="15">
        <v>104</v>
      </c>
      <c r="E1362" s="15" t="s">
        <v>8221</v>
      </c>
      <c r="F1362" s="15">
        <v>0</v>
      </c>
    </row>
    <row r="1363" spans="1:6" x14ac:dyDescent="0.25">
      <c r="A1363" s="15" t="s">
        <v>8219</v>
      </c>
      <c r="B1363" s="15">
        <v>46</v>
      </c>
      <c r="E1363" s="15" t="s">
        <v>8221</v>
      </c>
      <c r="F1363" s="15">
        <v>1</v>
      </c>
    </row>
    <row r="1364" spans="1:6" x14ac:dyDescent="0.25">
      <c r="A1364" s="15" t="s">
        <v>8219</v>
      </c>
      <c r="B1364" s="15">
        <v>206</v>
      </c>
      <c r="E1364" s="15" t="s">
        <v>8221</v>
      </c>
      <c r="F1364" s="15">
        <v>5</v>
      </c>
    </row>
    <row r="1365" spans="1:6" x14ac:dyDescent="0.25">
      <c r="A1365" s="15" t="s">
        <v>8219</v>
      </c>
      <c r="B1365" s="15">
        <v>18</v>
      </c>
      <c r="E1365" s="15" t="s">
        <v>8221</v>
      </c>
      <c r="F1365" s="15">
        <v>2</v>
      </c>
    </row>
    <row r="1366" spans="1:6" x14ac:dyDescent="0.25">
      <c r="A1366" s="15" t="s">
        <v>8219</v>
      </c>
      <c r="B1366" s="15">
        <v>28</v>
      </c>
      <c r="E1366" s="15" t="s">
        <v>8221</v>
      </c>
      <c r="F1366" s="15">
        <v>0</v>
      </c>
    </row>
    <row r="1367" spans="1:6" x14ac:dyDescent="0.25">
      <c r="A1367" s="15" t="s">
        <v>8219</v>
      </c>
      <c r="B1367" s="15">
        <v>11</v>
      </c>
      <c r="E1367" s="15" t="s">
        <v>8221</v>
      </c>
      <c r="F1367" s="15">
        <v>32</v>
      </c>
    </row>
    <row r="1368" spans="1:6" x14ac:dyDescent="0.25">
      <c r="A1368" s="15" t="s">
        <v>8219</v>
      </c>
      <c r="B1368" s="15">
        <v>263</v>
      </c>
      <c r="E1368" s="15" t="s">
        <v>8221</v>
      </c>
      <c r="F1368" s="15">
        <v>1</v>
      </c>
    </row>
    <row r="1369" spans="1:6" x14ac:dyDescent="0.25">
      <c r="A1369" s="15" t="s">
        <v>8219</v>
      </c>
      <c r="B1369" s="15">
        <v>394</v>
      </c>
      <c r="E1369" s="15" t="s">
        <v>8221</v>
      </c>
      <c r="F1369" s="15">
        <v>1</v>
      </c>
    </row>
    <row r="1370" spans="1:6" x14ac:dyDescent="0.25">
      <c r="A1370" s="15" t="s">
        <v>8219</v>
      </c>
      <c r="B1370" s="15">
        <v>1049</v>
      </c>
      <c r="E1370" s="15" t="s">
        <v>8221</v>
      </c>
      <c r="F1370" s="15">
        <v>1</v>
      </c>
    </row>
    <row r="1371" spans="1:6" x14ac:dyDescent="0.25">
      <c r="A1371" s="15" t="s">
        <v>8219</v>
      </c>
      <c r="B1371" s="15">
        <v>308</v>
      </c>
      <c r="E1371" s="15" t="s">
        <v>8221</v>
      </c>
      <c r="F1371" s="15">
        <v>0</v>
      </c>
    </row>
    <row r="1372" spans="1:6" x14ac:dyDescent="0.25">
      <c r="A1372" s="15" t="s">
        <v>8219</v>
      </c>
      <c r="B1372" s="15">
        <v>1088</v>
      </c>
      <c r="E1372" s="15" t="s">
        <v>8221</v>
      </c>
      <c r="F1372" s="15">
        <v>0</v>
      </c>
    </row>
    <row r="1373" spans="1:6" x14ac:dyDescent="0.25">
      <c r="A1373" s="15" t="s">
        <v>8219</v>
      </c>
      <c r="B1373" s="15">
        <v>73</v>
      </c>
      <c r="E1373" s="15" t="s">
        <v>8221</v>
      </c>
      <c r="F1373" s="15">
        <v>8</v>
      </c>
    </row>
    <row r="1374" spans="1:6" x14ac:dyDescent="0.25">
      <c r="A1374" s="15" t="s">
        <v>8219</v>
      </c>
      <c r="B1374" s="15">
        <v>143</v>
      </c>
      <c r="E1374" s="15" t="s">
        <v>8221</v>
      </c>
      <c r="F1374" s="15">
        <v>0</v>
      </c>
    </row>
    <row r="1375" spans="1:6" x14ac:dyDescent="0.25">
      <c r="A1375" s="15" t="s">
        <v>8219</v>
      </c>
      <c r="B1375" s="15">
        <v>1420</v>
      </c>
      <c r="E1375" s="15" t="s">
        <v>8221</v>
      </c>
      <c r="F1375" s="15">
        <v>1</v>
      </c>
    </row>
    <row r="1376" spans="1:6" x14ac:dyDescent="0.25">
      <c r="A1376" s="15" t="s">
        <v>8219</v>
      </c>
      <c r="B1376" s="15">
        <v>305</v>
      </c>
      <c r="E1376" s="15" t="s">
        <v>8221</v>
      </c>
      <c r="F1376" s="15">
        <v>16</v>
      </c>
    </row>
    <row r="1377" spans="1:6" x14ac:dyDescent="0.25">
      <c r="A1377" s="15" t="s">
        <v>8219</v>
      </c>
      <c r="B1377" s="15">
        <v>551</v>
      </c>
      <c r="E1377" s="15" t="s">
        <v>8221</v>
      </c>
      <c r="F1377" s="15">
        <v>12</v>
      </c>
    </row>
    <row r="1378" spans="1:6" x14ac:dyDescent="0.25">
      <c r="A1378" s="15" t="s">
        <v>8219</v>
      </c>
      <c r="B1378" s="15">
        <v>187</v>
      </c>
      <c r="E1378" s="15" t="s">
        <v>8221</v>
      </c>
      <c r="F1378" s="15">
        <v>4</v>
      </c>
    </row>
    <row r="1379" spans="1:6" x14ac:dyDescent="0.25">
      <c r="A1379" s="15" t="s">
        <v>8219</v>
      </c>
      <c r="B1379" s="15">
        <v>325</v>
      </c>
      <c r="E1379" s="15" t="s">
        <v>8221</v>
      </c>
      <c r="F1379" s="15">
        <v>2</v>
      </c>
    </row>
    <row r="1380" spans="1:6" x14ac:dyDescent="0.25">
      <c r="A1380" s="15" t="s">
        <v>8219</v>
      </c>
      <c r="B1380" s="15">
        <v>148</v>
      </c>
      <c r="E1380" s="15" t="s">
        <v>8221</v>
      </c>
      <c r="F1380" s="15">
        <v>3</v>
      </c>
    </row>
    <row r="1381" spans="1:6" x14ac:dyDescent="0.25">
      <c r="A1381" s="15" t="s">
        <v>8219</v>
      </c>
      <c r="B1381" s="15">
        <v>69</v>
      </c>
      <c r="E1381" s="15" t="s">
        <v>8221</v>
      </c>
      <c r="F1381" s="15">
        <v>0</v>
      </c>
    </row>
    <row r="1382" spans="1:6" x14ac:dyDescent="0.25">
      <c r="A1382" s="15" t="s">
        <v>8219</v>
      </c>
      <c r="B1382" s="15">
        <v>173</v>
      </c>
      <c r="E1382" s="15" t="s">
        <v>8221</v>
      </c>
      <c r="F1382" s="15">
        <v>3</v>
      </c>
    </row>
    <row r="1383" spans="1:6" x14ac:dyDescent="0.25">
      <c r="A1383" s="15" t="s">
        <v>8219</v>
      </c>
      <c r="B1383" s="15">
        <v>269</v>
      </c>
      <c r="E1383" s="15" t="s">
        <v>8221</v>
      </c>
      <c r="F1383" s="15">
        <v>4</v>
      </c>
    </row>
    <row r="1384" spans="1:6" x14ac:dyDescent="0.25">
      <c r="A1384" s="15" t="s">
        <v>8219</v>
      </c>
      <c r="B1384" s="15">
        <v>185</v>
      </c>
      <c r="E1384" s="15" t="s">
        <v>8221</v>
      </c>
      <c r="F1384" s="15">
        <v>2</v>
      </c>
    </row>
    <row r="1385" spans="1:6" x14ac:dyDescent="0.25">
      <c r="A1385" s="15" t="s">
        <v>8219</v>
      </c>
      <c r="B1385" s="15">
        <v>176</v>
      </c>
      <c r="E1385" s="15" t="s">
        <v>8221</v>
      </c>
      <c r="F1385" s="15">
        <v>10</v>
      </c>
    </row>
    <row r="1386" spans="1:6" x14ac:dyDescent="0.25">
      <c r="A1386" s="15" t="s">
        <v>8219</v>
      </c>
      <c r="B1386" s="15">
        <v>1019</v>
      </c>
      <c r="E1386" s="15" t="s">
        <v>8221</v>
      </c>
      <c r="F1386" s="15">
        <v>11</v>
      </c>
    </row>
    <row r="1387" spans="1:6" x14ac:dyDescent="0.25">
      <c r="A1387" s="15" t="s">
        <v>8219</v>
      </c>
      <c r="B1387" s="15">
        <v>113</v>
      </c>
      <c r="E1387" s="15" t="s">
        <v>8221</v>
      </c>
      <c r="F1387" s="15">
        <v>6</v>
      </c>
    </row>
    <row r="1388" spans="1:6" x14ac:dyDescent="0.25">
      <c r="A1388" s="15" t="s">
        <v>8219</v>
      </c>
      <c r="B1388" s="15">
        <v>404</v>
      </c>
      <c r="E1388" s="15" t="s">
        <v>8221</v>
      </c>
      <c r="F1388" s="15">
        <v>2</v>
      </c>
    </row>
    <row r="1389" spans="1:6" x14ac:dyDescent="0.25">
      <c r="A1389" s="15" t="s">
        <v>8219</v>
      </c>
      <c r="B1389" s="15">
        <v>707</v>
      </c>
      <c r="E1389" s="15" t="s">
        <v>8221</v>
      </c>
      <c r="F1389" s="15">
        <v>6</v>
      </c>
    </row>
    <row r="1390" spans="1:6" x14ac:dyDescent="0.25">
      <c r="A1390" s="15" t="s">
        <v>8219</v>
      </c>
      <c r="B1390" s="15">
        <v>392</v>
      </c>
      <c r="E1390" s="15" t="s">
        <v>8221</v>
      </c>
      <c r="F1390" s="15">
        <v>8</v>
      </c>
    </row>
    <row r="1391" spans="1:6" x14ac:dyDescent="0.25">
      <c r="A1391" s="15" t="s">
        <v>8219</v>
      </c>
      <c r="B1391" s="15">
        <v>23</v>
      </c>
      <c r="E1391" s="15" t="s">
        <v>8221</v>
      </c>
      <c r="F1391" s="15">
        <v>37</v>
      </c>
    </row>
    <row r="1392" spans="1:6" x14ac:dyDescent="0.25">
      <c r="A1392" s="15" t="s">
        <v>8219</v>
      </c>
      <c r="B1392" s="15">
        <v>682</v>
      </c>
      <c r="E1392" s="15" t="s">
        <v>8221</v>
      </c>
      <c r="F1392" s="15">
        <v>11</v>
      </c>
    </row>
    <row r="1393" spans="1:6" x14ac:dyDescent="0.25">
      <c r="A1393" s="15" t="s">
        <v>8219</v>
      </c>
      <c r="B1393" s="15">
        <v>37</v>
      </c>
      <c r="E1393" s="15" t="s">
        <v>8221</v>
      </c>
      <c r="F1393" s="15">
        <v>0</v>
      </c>
    </row>
    <row r="1394" spans="1:6" x14ac:dyDescent="0.25">
      <c r="A1394" s="15" t="s">
        <v>8219</v>
      </c>
      <c r="B1394" s="15">
        <v>146</v>
      </c>
      <c r="E1394" s="15" t="s">
        <v>8221</v>
      </c>
      <c r="F1394" s="15">
        <v>10</v>
      </c>
    </row>
    <row r="1395" spans="1:6" x14ac:dyDescent="0.25">
      <c r="A1395" s="15" t="s">
        <v>8219</v>
      </c>
      <c r="B1395" s="15">
        <v>119</v>
      </c>
      <c r="E1395" s="15" t="s">
        <v>8221</v>
      </c>
      <c r="F1395" s="15">
        <v>6</v>
      </c>
    </row>
    <row r="1396" spans="1:6" x14ac:dyDescent="0.25">
      <c r="A1396" s="15" t="s">
        <v>8219</v>
      </c>
      <c r="B1396" s="15">
        <v>163</v>
      </c>
      <c r="E1396" s="15" t="s">
        <v>8221</v>
      </c>
      <c r="F1396" s="15">
        <v>8</v>
      </c>
    </row>
    <row r="1397" spans="1:6" x14ac:dyDescent="0.25">
      <c r="A1397" s="15" t="s">
        <v>8219</v>
      </c>
      <c r="B1397" s="15">
        <v>339</v>
      </c>
      <c r="E1397" s="15" t="s">
        <v>8221</v>
      </c>
      <c r="F1397" s="15">
        <v>6</v>
      </c>
    </row>
    <row r="1398" spans="1:6" x14ac:dyDescent="0.25">
      <c r="A1398" s="15" t="s">
        <v>8219</v>
      </c>
      <c r="B1398" s="15">
        <v>58</v>
      </c>
      <c r="E1398" s="15" t="s">
        <v>8221</v>
      </c>
      <c r="F1398" s="15">
        <v>7</v>
      </c>
    </row>
    <row r="1399" spans="1:6" x14ac:dyDescent="0.25">
      <c r="A1399" s="15" t="s">
        <v>8219</v>
      </c>
      <c r="B1399" s="15">
        <v>456</v>
      </c>
      <c r="E1399" s="15" t="s">
        <v>8221</v>
      </c>
      <c r="F1399" s="15">
        <v>7</v>
      </c>
    </row>
    <row r="1400" spans="1:6" x14ac:dyDescent="0.25">
      <c r="A1400" s="15" t="s">
        <v>8219</v>
      </c>
      <c r="B1400" s="15">
        <v>15</v>
      </c>
      <c r="E1400" s="15" t="s">
        <v>8221</v>
      </c>
      <c r="F1400" s="15">
        <v>5</v>
      </c>
    </row>
    <row r="1401" spans="1:6" x14ac:dyDescent="0.25">
      <c r="A1401" s="15" t="s">
        <v>8219</v>
      </c>
      <c r="B1401" s="15">
        <v>191</v>
      </c>
      <c r="E1401" s="15" t="s">
        <v>8221</v>
      </c>
      <c r="F1401" s="15">
        <v>46</v>
      </c>
    </row>
    <row r="1402" spans="1:6" x14ac:dyDescent="0.25">
      <c r="A1402" s="15" t="s">
        <v>8219</v>
      </c>
      <c r="B1402" s="15">
        <v>17</v>
      </c>
      <c r="E1402" s="15" t="s">
        <v>8221</v>
      </c>
      <c r="F1402" s="15">
        <v>10</v>
      </c>
    </row>
    <row r="1403" spans="1:6" x14ac:dyDescent="0.25">
      <c r="A1403" s="15" t="s">
        <v>8219</v>
      </c>
      <c r="B1403" s="15">
        <v>28</v>
      </c>
      <c r="E1403" s="15" t="s">
        <v>8221</v>
      </c>
      <c r="F1403" s="15">
        <v>19</v>
      </c>
    </row>
    <row r="1404" spans="1:6" x14ac:dyDescent="0.25">
      <c r="A1404" s="15" t="s">
        <v>8219</v>
      </c>
      <c r="B1404" s="15">
        <v>18</v>
      </c>
      <c r="E1404" s="15" t="s">
        <v>8221</v>
      </c>
      <c r="F1404" s="15">
        <v>13</v>
      </c>
    </row>
    <row r="1405" spans="1:6" x14ac:dyDescent="0.25">
      <c r="A1405" s="15" t="s">
        <v>8219</v>
      </c>
      <c r="B1405" s="15">
        <v>61</v>
      </c>
      <c r="E1405" s="15" t="s">
        <v>8221</v>
      </c>
      <c r="F1405" s="15">
        <v>13</v>
      </c>
    </row>
    <row r="1406" spans="1:6" x14ac:dyDescent="0.25">
      <c r="A1406" s="15" t="s">
        <v>8219</v>
      </c>
      <c r="B1406" s="15">
        <v>108</v>
      </c>
      <c r="E1406" s="15" t="s">
        <v>8221</v>
      </c>
      <c r="F1406" s="15">
        <v>4</v>
      </c>
    </row>
    <row r="1407" spans="1:6" x14ac:dyDescent="0.25">
      <c r="A1407" s="15" t="s">
        <v>8219</v>
      </c>
      <c r="B1407" s="15">
        <v>142</v>
      </c>
      <c r="E1407" s="15" t="s">
        <v>8221</v>
      </c>
      <c r="F1407" s="15">
        <v>0</v>
      </c>
    </row>
    <row r="1408" spans="1:6" x14ac:dyDescent="0.25">
      <c r="A1408" s="15" t="s">
        <v>8219</v>
      </c>
      <c r="B1408" s="15">
        <v>74</v>
      </c>
      <c r="E1408" s="15" t="s">
        <v>8221</v>
      </c>
      <c r="F1408" s="15">
        <v>3</v>
      </c>
    </row>
    <row r="1409" spans="1:6" x14ac:dyDescent="0.25">
      <c r="A1409" s="15" t="s">
        <v>8219</v>
      </c>
      <c r="B1409" s="15">
        <v>38</v>
      </c>
      <c r="E1409" s="15" t="s">
        <v>8221</v>
      </c>
      <c r="F1409" s="15">
        <v>1</v>
      </c>
    </row>
    <row r="1410" spans="1:6" x14ac:dyDescent="0.25">
      <c r="A1410" s="15" t="s">
        <v>8219</v>
      </c>
      <c r="B1410" s="15">
        <v>20</v>
      </c>
      <c r="E1410" s="15" t="s">
        <v>8221</v>
      </c>
      <c r="F1410" s="15">
        <v>9</v>
      </c>
    </row>
    <row r="1411" spans="1:6" x14ac:dyDescent="0.25">
      <c r="A1411" s="15" t="s">
        <v>8219</v>
      </c>
      <c r="B1411" s="15">
        <v>24</v>
      </c>
      <c r="E1411" s="15" t="s">
        <v>8221</v>
      </c>
      <c r="F1411" s="15">
        <v>1</v>
      </c>
    </row>
    <row r="1412" spans="1:6" x14ac:dyDescent="0.25">
      <c r="A1412" s="15" t="s">
        <v>8219</v>
      </c>
      <c r="B1412" s="15">
        <v>66</v>
      </c>
      <c r="E1412" s="15" t="s">
        <v>8221</v>
      </c>
      <c r="F1412" s="15">
        <v>1</v>
      </c>
    </row>
    <row r="1413" spans="1:6" x14ac:dyDescent="0.25">
      <c r="A1413" s="15" t="s">
        <v>8219</v>
      </c>
      <c r="B1413" s="15">
        <v>28</v>
      </c>
      <c r="E1413" s="15" t="s">
        <v>8221</v>
      </c>
      <c r="F1413" s="15">
        <v>4</v>
      </c>
    </row>
    <row r="1414" spans="1:6" x14ac:dyDescent="0.25">
      <c r="A1414" s="15" t="s">
        <v>8219</v>
      </c>
      <c r="B1414" s="15">
        <v>24</v>
      </c>
      <c r="E1414" s="15" t="s">
        <v>8221</v>
      </c>
      <c r="F1414" s="15">
        <v>17</v>
      </c>
    </row>
    <row r="1415" spans="1:6" x14ac:dyDescent="0.25">
      <c r="A1415" s="15" t="s">
        <v>8219</v>
      </c>
      <c r="B1415" s="15">
        <v>73</v>
      </c>
      <c r="E1415" s="15" t="s">
        <v>8221</v>
      </c>
      <c r="F1415" s="15">
        <v>0</v>
      </c>
    </row>
    <row r="1416" spans="1:6" x14ac:dyDescent="0.25">
      <c r="A1416" s="15" t="s">
        <v>8219</v>
      </c>
      <c r="B1416" s="15">
        <v>3</v>
      </c>
      <c r="E1416" s="15" t="s">
        <v>8221</v>
      </c>
      <c r="F1416" s="15">
        <v>12</v>
      </c>
    </row>
    <row r="1417" spans="1:6" x14ac:dyDescent="0.25">
      <c r="A1417" s="15" t="s">
        <v>8219</v>
      </c>
      <c r="B1417" s="15">
        <v>20</v>
      </c>
      <c r="E1417" s="15" t="s">
        <v>8221</v>
      </c>
      <c r="F1417" s="15">
        <v>14</v>
      </c>
    </row>
    <row r="1418" spans="1:6" x14ac:dyDescent="0.25">
      <c r="A1418" s="15" t="s">
        <v>8219</v>
      </c>
      <c r="B1418" s="15">
        <v>21</v>
      </c>
      <c r="E1418" s="15" t="s">
        <v>8221</v>
      </c>
      <c r="F1418" s="15">
        <v>1</v>
      </c>
    </row>
    <row r="1419" spans="1:6" x14ac:dyDescent="0.25">
      <c r="A1419" s="15" t="s">
        <v>8219</v>
      </c>
      <c r="B1419" s="15">
        <v>94</v>
      </c>
      <c r="E1419" s="15" t="s">
        <v>8221</v>
      </c>
      <c r="F1419" s="15">
        <v>14</v>
      </c>
    </row>
    <row r="1420" spans="1:6" x14ac:dyDescent="0.25">
      <c r="A1420" s="15" t="s">
        <v>8219</v>
      </c>
      <c r="B1420" s="15">
        <v>139</v>
      </c>
      <c r="E1420" s="15" t="s">
        <v>8221</v>
      </c>
      <c r="F1420" s="15">
        <v>4</v>
      </c>
    </row>
    <row r="1421" spans="1:6" x14ac:dyDescent="0.25">
      <c r="A1421" s="15" t="s">
        <v>8219</v>
      </c>
      <c r="B1421" s="15">
        <v>130</v>
      </c>
      <c r="E1421" s="15" t="s">
        <v>8221</v>
      </c>
      <c r="F1421" s="15">
        <v>2</v>
      </c>
    </row>
    <row r="1422" spans="1:6" x14ac:dyDescent="0.25">
      <c r="A1422" s="15" t="s">
        <v>8219</v>
      </c>
      <c r="B1422" s="15">
        <v>31</v>
      </c>
      <c r="E1422" s="15" t="s">
        <v>8221</v>
      </c>
      <c r="F1422" s="15">
        <v>1</v>
      </c>
    </row>
    <row r="1423" spans="1:6" x14ac:dyDescent="0.25">
      <c r="A1423" s="15" t="s">
        <v>8219</v>
      </c>
      <c r="B1423" s="15">
        <v>13</v>
      </c>
      <c r="E1423" s="15" t="s">
        <v>8221</v>
      </c>
      <c r="F1423" s="15">
        <v>2</v>
      </c>
    </row>
    <row r="1424" spans="1:6" x14ac:dyDescent="0.25">
      <c r="A1424" s="15" t="s">
        <v>8219</v>
      </c>
      <c r="B1424" s="15">
        <v>90</v>
      </c>
      <c r="E1424" s="15" t="s">
        <v>8221</v>
      </c>
      <c r="F1424" s="15">
        <v>1</v>
      </c>
    </row>
    <row r="1425" spans="1:6" x14ac:dyDescent="0.25">
      <c r="A1425" s="15" t="s">
        <v>8219</v>
      </c>
      <c r="B1425" s="15">
        <v>141</v>
      </c>
      <c r="E1425" s="15" t="s">
        <v>8221</v>
      </c>
      <c r="F1425" s="15">
        <v>1</v>
      </c>
    </row>
    <row r="1426" spans="1:6" x14ac:dyDescent="0.25">
      <c r="A1426" s="15" t="s">
        <v>8219</v>
      </c>
      <c r="B1426" s="15">
        <v>23</v>
      </c>
      <c r="E1426" s="15" t="s">
        <v>8221</v>
      </c>
      <c r="F1426" s="15">
        <v>4</v>
      </c>
    </row>
    <row r="1427" spans="1:6" x14ac:dyDescent="0.25">
      <c r="A1427" s="15" t="s">
        <v>8219</v>
      </c>
      <c r="B1427" s="15">
        <v>18</v>
      </c>
      <c r="E1427" s="15" t="s">
        <v>8221</v>
      </c>
      <c r="F1427" s="15">
        <v>3</v>
      </c>
    </row>
    <row r="1428" spans="1:6" x14ac:dyDescent="0.25">
      <c r="A1428" s="15" t="s">
        <v>8219</v>
      </c>
      <c r="B1428" s="15">
        <v>76</v>
      </c>
      <c r="E1428" s="15" t="s">
        <v>8221</v>
      </c>
      <c r="F1428" s="15">
        <v>38</v>
      </c>
    </row>
    <row r="1429" spans="1:6" x14ac:dyDescent="0.25">
      <c r="A1429" s="15" t="s">
        <v>8219</v>
      </c>
      <c r="B1429" s="15">
        <v>93</v>
      </c>
      <c r="E1429" s="15" t="s">
        <v>8221</v>
      </c>
      <c r="F1429" s="15">
        <v>4</v>
      </c>
    </row>
    <row r="1430" spans="1:6" x14ac:dyDescent="0.25">
      <c r="A1430" s="15" t="s">
        <v>8219</v>
      </c>
      <c r="B1430" s="15">
        <v>69</v>
      </c>
      <c r="E1430" s="15" t="s">
        <v>8221</v>
      </c>
      <c r="F1430" s="15">
        <v>0</v>
      </c>
    </row>
    <row r="1431" spans="1:6" x14ac:dyDescent="0.25">
      <c r="A1431" s="15" t="s">
        <v>8219</v>
      </c>
      <c r="B1431" s="15">
        <v>21</v>
      </c>
      <c r="E1431" s="15" t="s">
        <v>8221</v>
      </c>
      <c r="F1431" s="15">
        <v>2</v>
      </c>
    </row>
    <row r="1432" spans="1:6" x14ac:dyDescent="0.25">
      <c r="A1432" s="15" t="s">
        <v>8219</v>
      </c>
      <c r="B1432" s="15">
        <v>57</v>
      </c>
      <c r="E1432" s="15" t="s">
        <v>8221</v>
      </c>
      <c r="F1432" s="15">
        <v>0</v>
      </c>
    </row>
    <row r="1433" spans="1:6" x14ac:dyDescent="0.25">
      <c r="A1433" s="15" t="s">
        <v>8219</v>
      </c>
      <c r="B1433" s="15">
        <v>108</v>
      </c>
      <c r="E1433" s="15" t="s">
        <v>8221</v>
      </c>
      <c r="F1433" s="15">
        <v>1</v>
      </c>
    </row>
    <row r="1434" spans="1:6" x14ac:dyDescent="0.25">
      <c r="A1434" s="15" t="s">
        <v>8219</v>
      </c>
      <c r="B1434" s="15">
        <v>83</v>
      </c>
      <c r="E1434" s="15" t="s">
        <v>8221</v>
      </c>
      <c r="F1434" s="15">
        <v>7</v>
      </c>
    </row>
    <row r="1435" spans="1:6" x14ac:dyDescent="0.25">
      <c r="A1435" s="15" t="s">
        <v>8219</v>
      </c>
      <c r="B1435" s="15">
        <v>96</v>
      </c>
      <c r="E1435" s="15" t="s">
        <v>8221</v>
      </c>
      <c r="F1435" s="15">
        <v>2</v>
      </c>
    </row>
    <row r="1436" spans="1:6" x14ac:dyDescent="0.25">
      <c r="A1436" s="15" t="s">
        <v>8219</v>
      </c>
      <c r="B1436" s="15">
        <v>64</v>
      </c>
      <c r="E1436" s="15" t="s">
        <v>8221</v>
      </c>
      <c r="F1436" s="15">
        <v>4</v>
      </c>
    </row>
    <row r="1437" spans="1:6" x14ac:dyDescent="0.25">
      <c r="A1437" s="15" t="s">
        <v>8219</v>
      </c>
      <c r="B1437" s="15">
        <v>14</v>
      </c>
      <c r="E1437" s="15" t="s">
        <v>8221</v>
      </c>
      <c r="F1437" s="15">
        <v>4</v>
      </c>
    </row>
    <row r="1438" spans="1:6" x14ac:dyDescent="0.25">
      <c r="A1438" s="15" t="s">
        <v>8219</v>
      </c>
      <c r="B1438" s="15">
        <v>169</v>
      </c>
      <c r="E1438" s="15" t="s">
        <v>8221</v>
      </c>
      <c r="F1438" s="15">
        <v>3</v>
      </c>
    </row>
    <row r="1439" spans="1:6" x14ac:dyDescent="0.25">
      <c r="A1439" s="15" t="s">
        <v>8219</v>
      </c>
      <c r="B1439" s="15">
        <v>33</v>
      </c>
      <c r="E1439" s="15" t="s">
        <v>8221</v>
      </c>
      <c r="F1439" s="15">
        <v>2</v>
      </c>
    </row>
    <row r="1440" spans="1:6" x14ac:dyDescent="0.25">
      <c r="A1440" s="15" t="s">
        <v>8219</v>
      </c>
      <c r="B1440" s="15">
        <v>102</v>
      </c>
      <c r="E1440" s="15" t="s">
        <v>8221</v>
      </c>
      <c r="F1440" s="15">
        <v>197</v>
      </c>
    </row>
    <row r="1441" spans="1:6" x14ac:dyDescent="0.25">
      <c r="A1441" s="15" t="s">
        <v>8219</v>
      </c>
      <c r="B1441" s="15">
        <v>104</v>
      </c>
      <c r="E1441" s="15" t="s">
        <v>8221</v>
      </c>
      <c r="F1441" s="15">
        <v>0</v>
      </c>
    </row>
    <row r="1442" spans="1:6" x14ac:dyDescent="0.25">
      <c r="A1442" s="15" t="s">
        <v>8219</v>
      </c>
      <c r="B1442" s="15">
        <v>20</v>
      </c>
      <c r="E1442" s="15" t="s">
        <v>8221</v>
      </c>
      <c r="F1442" s="15">
        <v>1</v>
      </c>
    </row>
    <row r="1443" spans="1:6" x14ac:dyDescent="0.25">
      <c r="A1443" s="15" t="s">
        <v>8219</v>
      </c>
      <c r="B1443" s="15">
        <v>35</v>
      </c>
      <c r="E1443" s="15" t="s">
        <v>8221</v>
      </c>
      <c r="F1443" s="15">
        <v>4</v>
      </c>
    </row>
    <row r="1444" spans="1:6" x14ac:dyDescent="0.25">
      <c r="A1444" s="15" t="s">
        <v>8219</v>
      </c>
      <c r="B1444" s="15">
        <v>94</v>
      </c>
      <c r="E1444" s="15" t="s">
        <v>8221</v>
      </c>
      <c r="F1444" s="15">
        <v>0</v>
      </c>
    </row>
    <row r="1445" spans="1:6" x14ac:dyDescent="0.25">
      <c r="A1445" s="15" t="s">
        <v>8219</v>
      </c>
      <c r="B1445" s="15">
        <v>14</v>
      </c>
      <c r="E1445" s="15" t="s">
        <v>8221</v>
      </c>
      <c r="F1445" s="15">
        <v>7</v>
      </c>
    </row>
    <row r="1446" spans="1:6" x14ac:dyDescent="0.25">
      <c r="A1446" s="15" t="s">
        <v>8219</v>
      </c>
      <c r="B1446" s="15">
        <v>15</v>
      </c>
      <c r="E1446" s="15" t="s">
        <v>8221</v>
      </c>
      <c r="F1446" s="15">
        <v>11</v>
      </c>
    </row>
    <row r="1447" spans="1:6" x14ac:dyDescent="0.25">
      <c r="A1447" s="15" t="s">
        <v>8219</v>
      </c>
      <c r="B1447" s="15">
        <v>51</v>
      </c>
      <c r="E1447" s="15" t="s">
        <v>8221</v>
      </c>
      <c r="F1447" s="15">
        <v>0</v>
      </c>
    </row>
    <row r="1448" spans="1:6" x14ac:dyDescent="0.25">
      <c r="A1448" s="15" t="s">
        <v>8219</v>
      </c>
      <c r="B1448" s="15">
        <v>19</v>
      </c>
      <c r="E1448" s="15" t="s">
        <v>8221</v>
      </c>
      <c r="F1448" s="15">
        <v>6</v>
      </c>
    </row>
    <row r="1449" spans="1:6" x14ac:dyDescent="0.25">
      <c r="A1449" s="15" t="s">
        <v>8219</v>
      </c>
      <c r="B1449" s="15">
        <v>23</v>
      </c>
      <c r="E1449" s="15" t="s">
        <v>8221</v>
      </c>
      <c r="F1449" s="15">
        <v>0</v>
      </c>
    </row>
    <row r="1450" spans="1:6" x14ac:dyDescent="0.25">
      <c r="A1450" s="15" t="s">
        <v>8219</v>
      </c>
      <c r="B1450" s="15">
        <v>97</v>
      </c>
      <c r="E1450" s="15" t="s">
        <v>8221</v>
      </c>
      <c r="F1450" s="15">
        <v>7</v>
      </c>
    </row>
    <row r="1451" spans="1:6" x14ac:dyDescent="0.25">
      <c r="A1451" s="15" t="s">
        <v>8219</v>
      </c>
      <c r="B1451" s="15">
        <v>76</v>
      </c>
      <c r="E1451" s="15" t="s">
        <v>8221</v>
      </c>
      <c r="F1451" s="15">
        <v>94</v>
      </c>
    </row>
    <row r="1452" spans="1:6" x14ac:dyDescent="0.25">
      <c r="A1452" s="15" t="s">
        <v>8219</v>
      </c>
      <c r="B1452" s="15">
        <v>11</v>
      </c>
      <c r="E1452" s="15" t="s">
        <v>8221</v>
      </c>
      <c r="F1452" s="15">
        <v>2</v>
      </c>
    </row>
    <row r="1453" spans="1:6" x14ac:dyDescent="0.25">
      <c r="A1453" s="15" t="s">
        <v>8219</v>
      </c>
      <c r="B1453" s="15">
        <v>52</v>
      </c>
      <c r="E1453" s="15" t="s">
        <v>8221</v>
      </c>
      <c r="F1453" s="15">
        <v>25</v>
      </c>
    </row>
    <row r="1454" spans="1:6" x14ac:dyDescent="0.25">
      <c r="A1454" s="15" t="s">
        <v>8219</v>
      </c>
      <c r="B1454" s="15">
        <v>95</v>
      </c>
      <c r="E1454" s="15" t="s">
        <v>8221</v>
      </c>
      <c r="F1454" s="15">
        <v>17</v>
      </c>
    </row>
    <row r="1455" spans="1:6" x14ac:dyDescent="0.25">
      <c r="A1455" s="15" t="s">
        <v>8219</v>
      </c>
      <c r="B1455" s="15">
        <v>35</v>
      </c>
      <c r="E1455" s="15" t="s">
        <v>8221</v>
      </c>
      <c r="F1455" s="15">
        <v>2</v>
      </c>
    </row>
    <row r="1456" spans="1:6" x14ac:dyDescent="0.25">
      <c r="A1456" s="15" t="s">
        <v>8219</v>
      </c>
      <c r="B1456" s="15">
        <v>21</v>
      </c>
      <c r="E1456" s="15" t="s">
        <v>8221</v>
      </c>
      <c r="F1456" s="15">
        <v>4</v>
      </c>
    </row>
    <row r="1457" spans="1:6" x14ac:dyDescent="0.25">
      <c r="A1457" s="15" t="s">
        <v>8219</v>
      </c>
      <c r="B1457" s="15">
        <v>93</v>
      </c>
      <c r="E1457" s="15" t="s">
        <v>8221</v>
      </c>
      <c r="F1457" s="15">
        <v>5</v>
      </c>
    </row>
    <row r="1458" spans="1:6" x14ac:dyDescent="0.25">
      <c r="A1458" s="15" t="s">
        <v>8219</v>
      </c>
      <c r="B1458" s="15">
        <v>11</v>
      </c>
      <c r="E1458" s="15" t="s">
        <v>8221</v>
      </c>
      <c r="F1458" s="15">
        <v>2</v>
      </c>
    </row>
    <row r="1459" spans="1:6" x14ac:dyDescent="0.25">
      <c r="A1459" s="15" t="s">
        <v>8219</v>
      </c>
      <c r="B1459" s="15">
        <v>21</v>
      </c>
      <c r="E1459" s="15" t="s">
        <v>8221</v>
      </c>
      <c r="F1459" s="15">
        <v>2</v>
      </c>
    </row>
    <row r="1460" spans="1:6" x14ac:dyDescent="0.25">
      <c r="A1460" s="15" t="s">
        <v>8219</v>
      </c>
      <c r="B1460" s="15">
        <v>54</v>
      </c>
      <c r="E1460" s="15" t="s">
        <v>8221</v>
      </c>
      <c r="F1460" s="15">
        <v>3</v>
      </c>
    </row>
    <row r="1461" spans="1:6" x14ac:dyDescent="0.25">
      <c r="A1461" s="15" t="s">
        <v>8219</v>
      </c>
      <c r="B1461" s="15">
        <v>31</v>
      </c>
      <c r="E1461" s="15" t="s">
        <v>8221</v>
      </c>
      <c r="F1461" s="15">
        <v>0</v>
      </c>
    </row>
    <row r="1462" spans="1:6" x14ac:dyDescent="0.25">
      <c r="A1462" s="15" t="s">
        <v>8219</v>
      </c>
      <c r="B1462" s="15">
        <v>132</v>
      </c>
      <c r="E1462" s="15" t="s">
        <v>8221</v>
      </c>
      <c r="F1462" s="15">
        <v>4</v>
      </c>
    </row>
    <row r="1463" spans="1:6" x14ac:dyDescent="0.25">
      <c r="A1463" s="15" t="s">
        <v>8219</v>
      </c>
      <c r="B1463" s="15">
        <v>3</v>
      </c>
      <c r="E1463" s="15" t="s">
        <v>8221</v>
      </c>
      <c r="F1463" s="15">
        <v>1</v>
      </c>
    </row>
    <row r="1464" spans="1:6" x14ac:dyDescent="0.25">
      <c r="A1464" s="15" t="s">
        <v>8219</v>
      </c>
      <c r="B1464" s="15">
        <v>6</v>
      </c>
      <c r="E1464" s="15" t="s">
        <v>8221</v>
      </c>
      <c r="F1464" s="15">
        <v>12</v>
      </c>
    </row>
    <row r="1465" spans="1:6" x14ac:dyDescent="0.25">
      <c r="A1465" s="15" t="s">
        <v>8219</v>
      </c>
      <c r="B1465" s="15">
        <v>10</v>
      </c>
      <c r="E1465" s="15" t="s">
        <v>8221</v>
      </c>
      <c r="F1465" s="15">
        <v>4</v>
      </c>
    </row>
    <row r="1466" spans="1:6" x14ac:dyDescent="0.25">
      <c r="A1466" s="15" t="s">
        <v>8219</v>
      </c>
      <c r="B1466" s="15">
        <v>147</v>
      </c>
      <c r="E1466" s="15" t="s">
        <v>8221</v>
      </c>
      <c r="F1466" s="15">
        <v>91</v>
      </c>
    </row>
    <row r="1467" spans="1:6" x14ac:dyDescent="0.25">
      <c r="A1467" s="15" t="s">
        <v>8219</v>
      </c>
      <c r="B1467" s="15">
        <v>199</v>
      </c>
      <c r="E1467" s="15" t="s">
        <v>8221</v>
      </c>
      <c r="F1467" s="15">
        <v>1</v>
      </c>
    </row>
    <row r="1468" spans="1:6" x14ac:dyDescent="0.25">
      <c r="A1468" s="15" t="s">
        <v>8219</v>
      </c>
      <c r="B1468" s="15">
        <v>50</v>
      </c>
      <c r="E1468" s="15" t="s">
        <v>8221</v>
      </c>
      <c r="F1468" s="15">
        <v>1</v>
      </c>
    </row>
    <row r="1469" spans="1:6" x14ac:dyDescent="0.25">
      <c r="A1469" s="15" t="s">
        <v>8219</v>
      </c>
      <c r="B1469" s="15">
        <v>21</v>
      </c>
      <c r="E1469" s="15" t="s">
        <v>8221</v>
      </c>
      <c r="F1469" s="15">
        <v>0</v>
      </c>
    </row>
    <row r="1470" spans="1:6" x14ac:dyDescent="0.25">
      <c r="A1470" s="15" t="s">
        <v>8219</v>
      </c>
      <c r="B1470" s="15">
        <v>24</v>
      </c>
      <c r="E1470" s="15" t="s">
        <v>8221</v>
      </c>
      <c r="F1470" s="15">
        <v>13</v>
      </c>
    </row>
    <row r="1471" spans="1:6" x14ac:dyDescent="0.25">
      <c r="A1471" s="15" t="s">
        <v>8219</v>
      </c>
      <c r="B1471" s="15">
        <v>32</v>
      </c>
      <c r="E1471" s="15" t="s">
        <v>8221</v>
      </c>
      <c r="F1471" s="15">
        <v>2</v>
      </c>
    </row>
    <row r="1472" spans="1:6" x14ac:dyDescent="0.25">
      <c r="A1472" s="15" t="s">
        <v>8219</v>
      </c>
      <c r="B1472" s="15">
        <v>62</v>
      </c>
      <c r="E1472" s="15" t="s">
        <v>8221</v>
      </c>
      <c r="F1472" s="15">
        <v>0</v>
      </c>
    </row>
    <row r="1473" spans="1:6" x14ac:dyDescent="0.25">
      <c r="A1473" s="15" t="s">
        <v>8219</v>
      </c>
      <c r="B1473" s="15">
        <v>9</v>
      </c>
      <c r="E1473" s="15" t="s">
        <v>8221</v>
      </c>
      <c r="F1473" s="15">
        <v>21</v>
      </c>
    </row>
    <row r="1474" spans="1:6" x14ac:dyDescent="0.25">
      <c r="A1474" s="15" t="s">
        <v>8219</v>
      </c>
      <c r="B1474" s="15">
        <v>38</v>
      </c>
      <c r="E1474" s="15" t="s">
        <v>8221</v>
      </c>
      <c r="F1474" s="15">
        <v>9</v>
      </c>
    </row>
    <row r="1475" spans="1:6" x14ac:dyDescent="0.25">
      <c r="A1475" s="15" t="s">
        <v>8219</v>
      </c>
      <c r="B1475" s="15">
        <v>54</v>
      </c>
      <c r="E1475" s="15" t="s">
        <v>8221</v>
      </c>
      <c r="F1475" s="15">
        <v>6</v>
      </c>
    </row>
    <row r="1476" spans="1:6" x14ac:dyDescent="0.25">
      <c r="A1476" s="15" t="s">
        <v>8219</v>
      </c>
      <c r="B1476" s="15">
        <v>37</v>
      </c>
      <c r="E1476" s="15" t="s">
        <v>8221</v>
      </c>
      <c r="F1476" s="15">
        <v>4</v>
      </c>
    </row>
    <row r="1477" spans="1:6" x14ac:dyDescent="0.25">
      <c r="A1477" s="15" t="s">
        <v>8219</v>
      </c>
      <c r="B1477" s="15">
        <v>39</v>
      </c>
      <c r="E1477" s="15" t="s">
        <v>8221</v>
      </c>
      <c r="F1477" s="15">
        <v>7</v>
      </c>
    </row>
    <row r="1478" spans="1:6" x14ac:dyDescent="0.25">
      <c r="A1478" s="15" t="s">
        <v>8219</v>
      </c>
      <c r="B1478" s="15">
        <v>34</v>
      </c>
      <c r="E1478" s="15" t="s">
        <v>8221</v>
      </c>
      <c r="F1478" s="15">
        <v>5</v>
      </c>
    </row>
    <row r="1479" spans="1:6" x14ac:dyDescent="0.25">
      <c r="A1479" s="15" t="s">
        <v>8219</v>
      </c>
      <c r="B1479" s="15">
        <v>55</v>
      </c>
      <c r="E1479" s="15" t="s">
        <v>8221</v>
      </c>
      <c r="F1479" s="15">
        <v>0</v>
      </c>
    </row>
    <row r="1480" spans="1:6" x14ac:dyDescent="0.25">
      <c r="A1480" s="15" t="s">
        <v>8219</v>
      </c>
      <c r="B1480" s="15">
        <v>32</v>
      </c>
      <c r="E1480" s="15" t="s">
        <v>8221</v>
      </c>
      <c r="F1480" s="15">
        <v>3</v>
      </c>
    </row>
    <row r="1481" spans="1:6" x14ac:dyDescent="0.25">
      <c r="A1481" s="15" t="s">
        <v>8219</v>
      </c>
      <c r="B1481" s="15">
        <v>25</v>
      </c>
      <c r="E1481" s="15" t="s">
        <v>8221</v>
      </c>
      <c r="F1481" s="15">
        <v>9</v>
      </c>
    </row>
    <row r="1482" spans="1:6" x14ac:dyDescent="0.25">
      <c r="A1482" s="15" t="s">
        <v>8219</v>
      </c>
      <c r="B1482" s="15">
        <v>33</v>
      </c>
      <c r="E1482" s="15" t="s">
        <v>8221</v>
      </c>
      <c r="F1482" s="15">
        <v>6</v>
      </c>
    </row>
    <row r="1483" spans="1:6" x14ac:dyDescent="0.25">
      <c r="A1483" s="15" t="s">
        <v>8219</v>
      </c>
      <c r="B1483" s="15">
        <v>108</v>
      </c>
      <c r="E1483" s="15" t="s">
        <v>8221</v>
      </c>
      <c r="F1483" s="15">
        <v>4</v>
      </c>
    </row>
    <row r="1484" spans="1:6" x14ac:dyDescent="0.25">
      <c r="A1484" s="15" t="s">
        <v>8219</v>
      </c>
      <c r="B1484" s="15">
        <v>20</v>
      </c>
      <c r="E1484" s="15" t="s">
        <v>8221</v>
      </c>
      <c r="F1484" s="15">
        <v>1</v>
      </c>
    </row>
    <row r="1485" spans="1:6" x14ac:dyDescent="0.25">
      <c r="A1485" s="15" t="s">
        <v>8219</v>
      </c>
      <c r="B1485" s="15">
        <v>98</v>
      </c>
      <c r="E1485" s="15" t="s">
        <v>8221</v>
      </c>
      <c r="F1485" s="15">
        <v>17</v>
      </c>
    </row>
    <row r="1486" spans="1:6" x14ac:dyDescent="0.25">
      <c r="A1486" s="15" t="s">
        <v>8219</v>
      </c>
      <c r="B1486" s="15">
        <v>196</v>
      </c>
      <c r="E1486" s="15" t="s">
        <v>8221</v>
      </c>
      <c r="F1486" s="15">
        <v>1</v>
      </c>
    </row>
    <row r="1487" spans="1:6" x14ac:dyDescent="0.25">
      <c r="A1487" s="15" t="s">
        <v>8219</v>
      </c>
      <c r="B1487" s="15">
        <v>39</v>
      </c>
      <c r="E1487" s="15" t="s">
        <v>8221</v>
      </c>
      <c r="F1487" s="15">
        <v>13</v>
      </c>
    </row>
    <row r="1488" spans="1:6" x14ac:dyDescent="0.25">
      <c r="A1488" s="15" t="s">
        <v>8219</v>
      </c>
      <c r="B1488" s="15">
        <v>128</v>
      </c>
      <c r="E1488" s="15" t="s">
        <v>8221</v>
      </c>
      <c r="F1488" s="15">
        <v>6</v>
      </c>
    </row>
    <row r="1489" spans="1:6" x14ac:dyDescent="0.25">
      <c r="A1489" s="15" t="s">
        <v>8219</v>
      </c>
      <c r="B1489" s="15">
        <v>71</v>
      </c>
      <c r="E1489" s="15" t="s">
        <v>8221</v>
      </c>
      <c r="F1489" s="15">
        <v>0</v>
      </c>
    </row>
    <row r="1490" spans="1:6" x14ac:dyDescent="0.25">
      <c r="A1490" s="15" t="s">
        <v>8219</v>
      </c>
      <c r="B1490" s="15">
        <v>47</v>
      </c>
      <c r="E1490" s="15" t="s">
        <v>8221</v>
      </c>
      <c r="F1490" s="15">
        <v>2</v>
      </c>
    </row>
    <row r="1491" spans="1:6" x14ac:dyDescent="0.25">
      <c r="A1491" s="15" t="s">
        <v>8219</v>
      </c>
      <c r="B1491" s="15">
        <v>17</v>
      </c>
      <c r="E1491" s="15" t="s">
        <v>8221</v>
      </c>
      <c r="F1491" s="15">
        <v>2</v>
      </c>
    </row>
    <row r="1492" spans="1:6" x14ac:dyDescent="0.25">
      <c r="A1492" s="15" t="s">
        <v>8219</v>
      </c>
      <c r="B1492" s="15">
        <v>91</v>
      </c>
      <c r="E1492" s="15" t="s">
        <v>8221</v>
      </c>
      <c r="F1492" s="15">
        <v>21</v>
      </c>
    </row>
    <row r="1493" spans="1:6" x14ac:dyDescent="0.25">
      <c r="A1493" s="15" t="s">
        <v>8219</v>
      </c>
      <c r="B1493" s="15">
        <v>43</v>
      </c>
      <c r="E1493" s="15" t="s">
        <v>8221</v>
      </c>
      <c r="F1493" s="15">
        <v>13</v>
      </c>
    </row>
    <row r="1494" spans="1:6" x14ac:dyDescent="0.25">
      <c r="A1494" s="15" t="s">
        <v>8219</v>
      </c>
      <c r="B1494" s="15">
        <v>17</v>
      </c>
      <c r="E1494" s="15" t="s">
        <v>8221</v>
      </c>
      <c r="F1494" s="15">
        <v>0</v>
      </c>
    </row>
    <row r="1495" spans="1:6" x14ac:dyDescent="0.25">
      <c r="A1495" s="15" t="s">
        <v>8219</v>
      </c>
      <c r="B1495" s="15">
        <v>33</v>
      </c>
      <c r="E1495" s="15" t="s">
        <v>8221</v>
      </c>
      <c r="F1495" s="15">
        <v>6</v>
      </c>
    </row>
    <row r="1496" spans="1:6" x14ac:dyDescent="0.25">
      <c r="A1496" s="15" t="s">
        <v>8219</v>
      </c>
      <c r="B1496" s="15">
        <v>87</v>
      </c>
      <c r="E1496" s="15" t="s">
        <v>8221</v>
      </c>
      <c r="F1496" s="15">
        <v>0</v>
      </c>
    </row>
    <row r="1497" spans="1:6" x14ac:dyDescent="0.25">
      <c r="A1497" s="15" t="s">
        <v>8219</v>
      </c>
      <c r="B1497" s="15">
        <v>113</v>
      </c>
      <c r="E1497" s="15" t="s">
        <v>8221</v>
      </c>
      <c r="F1497" s="15">
        <v>1</v>
      </c>
    </row>
    <row r="1498" spans="1:6" x14ac:dyDescent="0.25">
      <c r="A1498" s="15" t="s">
        <v>8219</v>
      </c>
      <c r="B1498" s="15">
        <v>14</v>
      </c>
      <c r="E1498" s="15" t="s">
        <v>8221</v>
      </c>
      <c r="F1498" s="15">
        <v>0</v>
      </c>
    </row>
    <row r="1499" spans="1:6" x14ac:dyDescent="0.25">
      <c r="A1499" s="15" t="s">
        <v>8219</v>
      </c>
      <c r="B1499" s="15">
        <v>30</v>
      </c>
      <c r="E1499" s="15" t="s">
        <v>8221</v>
      </c>
      <c r="F1499" s="15">
        <v>12</v>
      </c>
    </row>
    <row r="1500" spans="1:6" x14ac:dyDescent="0.25">
      <c r="A1500" s="15" t="s">
        <v>8219</v>
      </c>
      <c r="B1500" s="15">
        <v>16</v>
      </c>
      <c r="E1500" s="15" t="s">
        <v>8221</v>
      </c>
      <c r="F1500" s="15">
        <v>2</v>
      </c>
    </row>
    <row r="1501" spans="1:6" x14ac:dyDescent="0.25">
      <c r="A1501" s="15" t="s">
        <v>8219</v>
      </c>
      <c r="B1501" s="15">
        <v>46</v>
      </c>
      <c r="E1501" s="15" t="s">
        <v>8221</v>
      </c>
      <c r="F1501" s="15">
        <v>6</v>
      </c>
    </row>
    <row r="1502" spans="1:6" x14ac:dyDescent="0.25">
      <c r="A1502" s="15" t="s">
        <v>8219</v>
      </c>
      <c r="B1502" s="15">
        <v>24</v>
      </c>
      <c r="E1502" s="15" t="s">
        <v>8221</v>
      </c>
      <c r="F1502" s="15">
        <v>1</v>
      </c>
    </row>
    <row r="1503" spans="1:6" x14ac:dyDescent="0.25">
      <c r="A1503" s="15" t="s">
        <v>8219</v>
      </c>
      <c r="B1503" s="15">
        <v>97</v>
      </c>
      <c r="E1503" s="15" t="s">
        <v>8221</v>
      </c>
      <c r="F1503" s="15">
        <v>1</v>
      </c>
    </row>
    <row r="1504" spans="1:6" x14ac:dyDescent="0.25">
      <c r="A1504" s="15" t="s">
        <v>8219</v>
      </c>
      <c r="B1504" s="15">
        <v>59</v>
      </c>
      <c r="E1504" s="15" t="s">
        <v>8221</v>
      </c>
      <c r="F1504" s="15">
        <v>5</v>
      </c>
    </row>
    <row r="1505" spans="1:6" x14ac:dyDescent="0.25">
      <c r="A1505" s="15" t="s">
        <v>8219</v>
      </c>
      <c r="B1505" s="15">
        <v>1095</v>
      </c>
      <c r="E1505" s="15" t="s">
        <v>8221</v>
      </c>
      <c r="F1505" s="15">
        <v>0</v>
      </c>
    </row>
    <row r="1506" spans="1:6" x14ac:dyDescent="0.25">
      <c r="A1506" s="15" t="s">
        <v>8219</v>
      </c>
      <c r="B1506" s="15">
        <v>218</v>
      </c>
      <c r="E1506" s="15" t="s">
        <v>8221</v>
      </c>
      <c r="F1506" s="15">
        <v>3</v>
      </c>
    </row>
    <row r="1507" spans="1:6" x14ac:dyDescent="0.25">
      <c r="A1507" s="15" t="s">
        <v>8219</v>
      </c>
      <c r="B1507" s="15">
        <v>111</v>
      </c>
      <c r="E1507" s="15" t="s">
        <v>8221</v>
      </c>
      <c r="F1507" s="15">
        <v>8</v>
      </c>
    </row>
    <row r="1508" spans="1:6" x14ac:dyDescent="0.25">
      <c r="A1508" s="15" t="s">
        <v>8219</v>
      </c>
      <c r="B1508" s="15">
        <v>56</v>
      </c>
      <c r="E1508" s="15" t="s">
        <v>8221</v>
      </c>
      <c r="F1508" s="15">
        <v>3</v>
      </c>
    </row>
    <row r="1509" spans="1:6" x14ac:dyDescent="0.25">
      <c r="A1509" s="15" t="s">
        <v>8219</v>
      </c>
      <c r="B1509" s="15">
        <v>265</v>
      </c>
      <c r="E1509" s="15" t="s">
        <v>8221</v>
      </c>
      <c r="F1509" s="15">
        <v>8</v>
      </c>
    </row>
    <row r="1510" spans="1:6" x14ac:dyDescent="0.25">
      <c r="A1510" s="15" t="s">
        <v>8219</v>
      </c>
      <c r="B1510" s="15">
        <v>28</v>
      </c>
      <c r="E1510" s="15" t="s">
        <v>8221</v>
      </c>
      <c r="F1510" s="15">
        <v>1</v>
      </c>
    </row>
    <row r="1511" spans="1:6" x14ac:dyDescent="0.25">
      <c r="A1511" s="15" t="s">
        <v>8219</v>
      </c>
      <c r="B1511" s="15">
        <v>364</v>
      </c>
      <c r="E1511" s="15" t="s">
        <v>8221</v>
      </c>
      <c r="F1511" s="15">
        <v>4</v>
      </c>
    </row>
    <row r="1512" spans="1:6" x14ac:dyDescent="0.25">
      <c r="A1512" s="15" t="s">
        <v>8219</v>
      </c>
      <c r="B1512" s="15">
        <v>27</v>
      </c>
      <c r="E1512" s="15" t="s">
        <v>8221</v>
      </c>
      <c r="F1512" s="15">
        <v>8</v>
      </c>
    </row>
    <row r="1513" spans="1:6" x14ac:dyDescent="0.25">
      <c r="A1513" s="15" t="s">
        <v>8219</v>
      </c>
      <c r="B1513" s="15">
        <v>93</v>
      </c>
      <c r="E1513" s="15" t="s">
        <v>8221</v>
      </c>
      <c r="F1513" s="15">
        <v>1</v>
      </c>
    </row>
    <row r="1514" spans="1:6" x14ac:dyDescent="0.25">
      <c r="A1514" s="15" t="s">
        <v>8219</v>
      </c>
      <c r="B1514" s="15">
        <v>64</v>
      </c>
      <c r="E1514" s="15" t="s">
        <v>8221</v>
      </c>
      <c r="F1514" s="15">
        <v>5</v>
      </c>
    </row>
    <row r="1515" spans="1:6" x14ac:dyDescent="0.25">
      <c r="A1515" s="15" t="s">
        <v>8219</v>
      </c>
      <c r="B1515" s="15">
        <v>22</v>
      </c>
      <c r="E1515" s="15" t="s">
        <v>8221</v>
      </c>
      <c r="F1515" s="15">
        <v>0</v>
      </c>
    </row>
    <row r="1516" spans="1:6" x14ac:dyDescent="0.25">
      <c r="A1516" s="15" t="s">
        <v>8219</v>
      </c>
      <c r="B1516" s="15">
        <v>59</v>
      </c>
      <c r="E1516" s="15" t="s">
        <v>8221</v>
      </c>
      <c r="F1516" s="15">
        <v>0</v>
      </c>
    </row>
    <row r="1517" spans="1:6" x14ac:dyDescent="0.25">
      <c r="A1517" s="15" t="s">
        <v>8219</v>
      </c>
      <c r="B1517" s="15">
        <v>249</v>
      </c>
      <c r="E1517" s="15" t="s">
        <v>8221</v>
      </c>
      <c r="F1517" s="15">
        <v>1</v>
      </c>
    </row>
    <row r="1518" spans="1:6" x14ac:dyDescent="0.25">
      <c r="A1518" s="15" t="s">
        <v>8219</v>
      </c>
      <c r="B1518" s="15">
        <v>392</v>
      </c>
      <c r="E1518" s="15" t="s">
        <v>8221</v>
      </c>
      <c r="F1518" s="15">
        <v>0</v>
      </c>
    </row>
    <row r="1519" spans="1:6" x14ac:dyDescent="0.25">
      <c r="A1519" s="15" t="s">
        <v>8219</v>
      </c>
      <c r="B1519" s="15">
        <v>115</v>
      </c>
      <c r="E1519" s="15" t="s">
        <v>8221</v>
      </c>
      <c r="F1519" s="15">
        <v>0</v>
      </c>
    </row>
    <row r="1520" spans="1:6" x14ac:dyDescent="0.25">
      <c r="A1520" s="15" t="s">
        <v>8219</v>
      </c>
      <c r="B1520" s="15">
        <v>433</v>
      </c>
      <c r="E1520" s="15" t="s">
        <v>8221</v>
      </c>
      <c r="F1520" s="15">
        <v>6</v>
      </c>
    </row>
    <row r="1521" spans="1:6" x14ac:dyDescent="0.25">
      <c r="A1521" s="15" t="s">
        <v>8219</v>
      </c>
      <c r="B1521" s="15">
        <v>20</v>
      </c>
      <c r="E1521" s="15" t="s">
        <v>8221</v>
      </c>
      <c r="F1521" s="15">
        <v>6</v>
      </c>
    </row>
    <row r="1522" spans="1:6" x14ac:dyDescent="0.25">
      <c r="A1522" s="15" t="s">
        <v>8219</v>
      </c>
      <c r="B1522" s="15">
        <v>8</v>
      </c>
      <c r="E1522" s="15" t="s">
        <v>8221</v>
      </c>
      <c r="F1522" s="15">
        <v>14</v>
      </c>
    </row>
    <row r="1523" spans="1:6" x14ac:dyDescent="0.25">
      <c r="A1523" s="15" t="s">
        <v>8219</v>
      </c>
      <c r="B1523" s="15">
        <v>175</v>
      </c>
      <c r="E1523" s="15" t="s">
        <v>8221</v>
      </c>
      <c r="F1523" s="15">
        <v>6</v>
      </c>
    </row>
    <row r="1524" spans="1:6" x14ac:dyDescent="0.25">
      <c r="A1524" s="15" t="s">
        <v>8219</v>
      </c>
      <c r="B1524" s="15">
        <v>104</v>
      </c>
      <c r="E1524" s="15" t="s">
        <v>8221</v>
      </c>
      <c r="F1524" s="15">
        <v>33</v>
      </c>
    </row>
    <row r="1525" spans="1:6" x14ac:dyDescent="0.25">
      <c r="A1525" s="15" t="s">
        <v>8219</v>
      </c>
      <c r="B1525" s="15">
        <v>17</v>
      </c>
      <c r="E1525" s="15" t="s">
        <v>8221</v>
      </c>
      <c r="F1525" s="15">
        <v>4</v>
      </c>
    </row>
    <row r="1526" spans="1:6" x14ac:dyDescent="0.25">
      <c r="A1526" s="15" t="s">
        <v>8219</v>
      </c>
      <c r="B1526" s="15">
        <v>277</v>
      </c>
      <c r="E1526" s="15" t="s">
        <v>8221</v>
      </c>
      <c r="F1526" s="15">
        <v>1</v>
      </c>
    </row>
    <row r="1527" spans="1:6" x14ac:dyDescent="0.25">
      <c r="A1527" s="15" t="s">
        <v>8219</v>
      </c>
      <c r="B1527" s="15">
        <v>118</v>
      </c>
      <c r="E1527" s="15" t="s">
        <v>8221</v>
      </c>
      <c r="F1527" s="15">
        <v>0</v>
      </c>
    </row>
    <row r="1528" spans="1:6" x14ac:dyDescent="0.25">
      <c r="A1528" s="15" t="s">
        <v>8219</v>
      </c>
      <c r="B1528" s="15">
        <v>97</v>
      </c>
      <c r="E1528" s="15" t="s">
        <v>8221</v>
      </c>
      <c r="F1528" s="15">
        <v>6</v>
      </c>
    </row>
    <row r="1529" spans="1:6" x14ac:dyDescent="0.25">
      <c r="A1529" s="15" t="s">
        <v>8219</v>
      </c>
      <c r="B1529" s="15">
        <v>20</v>
      </c>
      <c r="E1529" s="15" t="s">
        <v>8221</v>
      </c>
      <c r="F1529" s="15">
        <v>6</v>
      </c>
    </row>
    <row r="1530" spans="1:6" x14ac:dyDescent="0.25">
      <c r="A1530" s="15" t="s">
        <v>8219</v>
      </c>
      <c r="B1530" s="15">
        <v>26</v>
      </c>
      <c r="E1530" s="15" t="s">
        <v>8221</v>
      </c>
      <c r="F1530" s="15">
        <v>1</v>
      </c>
    </row>
    <row r="1531" spans="1:6" x14ac:dyDescent="0.25">
      <c r="A1531" s="15" t="s">
        <v>8219</v>
      </c>
      <c r="B1531" s="15">
        <v>128</v>
      </c>
      <c r="E1531" s="15" t="s">
        <v>8221</v>
      </c>
      <c r="F1531" s="15">
        <v>3</v>
      </c>
    </row>
    <row r="1532" spans="1:6" x14ac:dyDescent="0.25">
      <c r="A1532" s="15" t="s">
        <v>8219</v>
      </c>
      <c r="B1532" s="15">
        <v>15</v>
      </c>
    </row>
    <row r="1533" spans="1:6" x14ac:dyDescent="0.25">
      <c r="A1533" s="15" t="s">
        <v>8219</v>
      </c>
      <c r="B1533" s="15">
        <v>25</v>
      </c>
    </row>
    <row r="1534" spans="1:6" x14ac:dyDescent="0.25">
      <c r="A1534" s="15" t="s">
        <v>8219</v>
      </c>
      <c r="B1534" s="15">
        <v>55</v>
      </c>
    </row>
    <row r="1535" spans="1:6" x14ac:dyDescent="0.25">
      <c r="A1535" s="15" t="s">
        <v>8219</v>
      </c>
      <c r="B1535" s="15">
        <v>107</v>
      </c>
    </row>
    <row r="1536" spans="1:6" x14ac:dyDescent="0.25">
      <c r="A1536" s="15" t="s">
        <v>8219</v>
      </c>
      <c r="B1536" s="15">
        <v>557</v>
      </c>
    </row>
    <row r="1537" spans="1:2" x14ac:dyDescent="0.25">
      <c r="A1537" s="15" t="s">
        <v>8219</v>
      </c>
      <c r="B1537" s="15">
        <v>40</v>
      </c>
    </row>
    <row r="1538" spans="1:2" x14ac:dyDescent="0.25">
      <c r="A1538" s="15" t="s">
        <v>8219</v>
      </c>
      <c r="B1538" s="15">
        <v>36</v>
      </c>
    </row>
    <row r="1539" spans="1:2" x14ac:dyDescent="0.25">
      <c r="A1539" s="15" t="s">
        <v>8219</v>
      </c>
      <c r="B1539" s="15">
        <v>159</v>
      </c>
    </row>
    <row r="1540" spans="1:2" x14ac:dyDescent="0.25">
      <c r="A1540" s="15" t="s">
        <v>8219</v>
      </c>
      <c r="B1540" s="15">
        <v>41</v>
      </c>
    </row>
    <row r="1541" spans="1:2" x14ac:dyDescent="0.25">
      <c r="A1541" s="15" t="s">
        <v>8219</v>
      </c>
      <c r="B1541" s="15">
        <v>226</v>
      </c>
    </row>
    <row r="1542" spans="1:2" x14ac:dyDescent="0.25">
      <c r="A1542" s="15" t="s">
        <v>8219</v>
      </c>
      <c r="B1542" s="15">
        <v>30</v>
      </c>
    </row>
    <row r="1543" spans="1:2" x14ac:dyDescent="0.25">
      <c r="A1543" s="15" t="s">
        <v>8219</v>
      </c>
      <c r="B1543" s="15">
        <v>103</v>
      </c>
    </row>
    <row r="1544" spans="1:2" x14ac:dyDescent="0.25">
      <c r="A1544" s="15" t="s">
        <v>8219</v>
      </c>
      <c r="B1544" s="15">
        <v>62</v>
      </c>
    </row>
    <row r="1545" spans="1:2" x14ac:dyDescent="0.25">
      <c r="A1545" s="15" t="s">
        <v>8219</v>
      </c>
      <c r="B1545" s="15">
        <v>6</v>
      </c>
    </row>
    <row r="1546" spans="1:2" x14ac:dyDescent="0.25">
      <c r="A1546" s="15" t="s">
        <v>8219</v>
      </c>
      <c r="B1546" s="15">
        <v>182</v>
      </c>
    </row>
    <row r="1547" spans="1:2" x14ac:dyDescent="0.25">
      <c r="A1547" s="15" t="s">
        <v>8219</v>
      </c>
      <c r="B1547" s="15">
        <v>145</v>
      </c>
    </row>
    <row r="1548" spans="1:2" x14ac:dyDescent="0.25">
      <c r="A1548" s="15" t="s">
        <v>8219</v>
      </c>
      <c r="B1548" s="15">
        <v>25</v>
      </c>
    </row>
    <row r="1549" spans="1:2" x14ac:dyDescent="0.25">
      <c r="A1549" s="15" t="s">
        <v>8219</v>
      </c>
      <c r="B1549" s="15">
        <v>320</v>
      </c>
    </row>
    <row r="1550" spans="1:2" x14ac:dyDescent="0.25">
      <c r="A1550" s="15" t="s">
        <v>8219</v>
      </c>
      <c r="B1550" s="15">
        <v>99</v>
      </c>
    </row>
    <row r="1551" spans="1:2" x14ac:dyDescent="0.25">
      <c r="A1551" s="15" t="s">
        <v>8219</v>
      </c>
      <c r="B1551" s="15">
        <v>348</v>
      </c>
    </row>
    <row r="1552" spans="1:2" x14ac:dyDescent="0.25">
      <c r="A1552" s="15" t="s">
        <v>8219</v>
      </c>
      <c r="B1552" s="15">
        <v>41</v>
      </c>
    </row>
    <row r="1553" spans="1:2" x14ac:dyDescent="0.25">
      <c r="A1553" s="15" t="s">
        <v>8219</v>
      </c>
      <c r="B1553" s="15">
        <v>29</v>
      </c>
    </row>
    <row r="1554" spans="1:2" x14ac:dyDescent="0.25">
      <c r="A1554" s="15" t="s">
        <v>8219</v>
      </c>
      <c r="B1554" s="15">
        <v>25</v>
      </c>
    </row>
    <row r="1555" spans="1:2" x14ac:dyDescent="0.25">
      <c r="A1555" s="15" t="s">
        <v>8219</v>
      </c>
      <c r="B1555" s="15">
        <v>23</v>
      </c>
    </row>
    <row r="1556" spans="1:2" x14ac:dyDescent="0.25">
      <c r="A1556" s="15" t="s">
        <v>8219</v>
      </c>
      <c r="B1556" s="15">
        <v>1260</v>
      </c>
    </row>
    <row r="1557" spans="1:2" x14ac:dyDescent="0.25">
      <c r="A1557" s="15" t="s">
        <v>8219</v>
      </c>
      <c r="B1557" s="15">
        <v>307</v>
      </c>
    </row>
    <row r="1558" spans="1:2" x14ac:dyDescent="0.25">
      <c r="A1558" s="15" t="s">
        <v>8219</v>
      </c>
      <c r="B1558" s="15">
        <v>329</v>
      </c>
    </row>
    <row r="1559" spans="1:2" x14ac:dyDescent="0.25">
      <c r="A1559" s="15" t="s">
        <v>8219</v>
      </c>
      <c r="B1559" s="15">
        <v>32</v>
      </c>
    </row>
    <row r="1560" spans="1:2" x14ac:dyDescent="0.25">
      <c r="A1560" s="15" t="s">
        <v>8219</v>
      </c>
      <c r="B1560" s="15">
        <v>27</v>
      </c>
    </row>
    <row r="1561" spans="1:2" x14ac:dyDescent="0.25">
      <c r="A1561" s="15" t="s">
        <v>8219</v>
      </c>
      <c r="B1561" s="15">
        <v>236</v>
      </c>
    </row>
    <row r="1562" spans="1:2" x14ac:dyDescent="0.25">
      <c r="A1562" s="15" t="s">
        <v>8219</v>
      </c>
      <c r="B1562" s="15">
        <v>42</v>
      </c>
    </row>
    <row r="1563" spans="1:2" x14ac:dyDescent="0.25">
      <c r="A1563" s="15" t="s">
        <v>8219</v>
      </c>
      <c r="B1563" s="15">
        <v>95</v>
      </c>
    </row>
    <row r="1564" spans="1:2" x14ac:dyDescent="0.25">
      <c r="A1564" s="15" t="s">
        <v>8219</v>
      </c>
      <c r="B1564" s="15">
        <v>37</v>
      </c>
    </row>
    <row r="1565" spans="1:2" x14ac:dyDescent="0.25">
      <c r="A1565" s="15" t="s">
        <v>8219</v>
      </c>
      <c r="B1565" s="15">
        <v>128</v>
      </c>
    </row>
    <row r="1566" spans="1:2" x14ac:dyDescent="0.25">
      <c r="A1566" s="15" t="s">
        <v>8219</v>
      </c>
      <c r="B1566" s="15">
        <v>156</v>
      </c>
    </row>
    <row r="1567" spans="1:2" x14ac:dyDescent="0.25">
      <c r="A1567" s="15" t="s">
        <v>8219</v>
      </c>
      <c r="B1567" s="15">
        <v>64</v>
      </c>
    </row>
    <row r="1568" spans="1:2" x14ac:dyDescent="0.25">
      <c r="A1568" s="15" t="s">
        <v>8219</v>
      </c>
      <c r="B1568" s="15">
        <v>58</v>
      </c>
    </row>
    <row r="1569" spans="1:2" x14ac:dyDescent="0.25">
      <c r="A1569" s="15" t="s">
        <v>8219</v>
      </c>
      <c r="B1569" s="15">
        <v>20</v>
      </c>
    </row>
    <row r="1570" spans="1:2" x14ac:dyDescent="0.25">
      <c r="A1570" s="15" t="s">
        <v>8219</v>
      </c>
      <c r="B1570" s="15">
        <v>47</v>
      </c>
    </row>
    <row r="1571" spans="1:2" x14ac:dyDescent="0.25">
      <c r="A1571" s="15" t="s">
        <v>8219</v>
      </c>
      <c r="B1571" s="15">
        <v>54</v>
      </c>
    </row>
    <row r="1572" spans="1:2" x14ac:dyDescent="0.25">
      <c r="A1572" s="15" t="s">
        <v>8219</v>
      </c>
      <c r="B1572" s="15">
        <v>9</v>
      </c>
    </row>
    <row r="1573" spans="1:2" x14ac:dyDescent="0.25">
      <c r="A1573" s="15" t="s">
        <v>8219</v>
      </c>
      <c r="B1573" s="15">
        <v>213</v>
      </c>
    </row>
    <row r="1574" spans="1:2" x14ac:dyDescent="0.25">
      <c r="A1574" s="15" t="s">
        <v>8219</v>
      </c>
      <c r="B1574" s="15">
        <v>57</v>
      </c>
    </row>
    <row r="1575" spans="1:2" x14ac:dyDescent="0.25">
      <c r="A1575" s="15" t="s">
        <v>8219</v>
      </c>
      <c r="B1575" s="15">
        <v>25</v>
      </c>
    </row>
    <row r="1576" spans="1:2" x14ac:dyDescent="0.25">
      <c r="A1576" s="15" t="s">
        <v>8219</v>
      </c>
      <c r="B1576" s="15">
        <v>104</v>
      </c>
    </row>
    <row r="1577" spans="1:2" x14ac:dyDescent="0.25">
      <c r="A1577" s="15" t="s">
        <v>8219</v>
      </c>
      <c r="B1577" s="15">
        <v>34</v>
      </c>
    </row>
    <row r="1578" spans="1:2" x14ac:dyDescent="0.25">
      <c r="A1578" s="15" t="s">
        <v>8219</v>
      </c>
      <c r="B1578" s="15">
        <v>67</v>
      </c>
    </row>
    <row r="1579" spans="1:2" x14ac:dyDescent="0.25">
      <c r="A1579" s="15" t="s">
        <v>8219</v>
      </c>
      <c r="B1579" s="15">
        <v>241</v>
      </c>
    </row>
    <row r="1580" spans="1:2" x14ac:dyDescent="0.25">
      <c r="A1580" s="15" t="s">
        <v>8219</v>
      </c>
      <c r="B1580" s="15">
        <v>123</v>
      </c>
    </row>
    <row r="1581" spans="1:2" x14ac:dyDescent="0.25">
      <c r="A1581" s="15" t="s">
        <v>8219</v>
      </c>
      <c r="B1581" s="15">
        <v>302</v>
      </c>
    </row>
    <row r="1582" spans="1:2" x14ac:dyDescent="0.25">
      <c r="A1582" s="15" t="s">
        <v>8219</v>
      </c>
      <c r="B1582" s="15">
        <v>89</v>
      </c>
    </row>
    <row r="1583" spans="1:2" x14ac:dyDescent="0.25">
      <c r="A1583" s="15" t="s">
        <v>8219</v>
      </c>
      <c r="B1583" s="15">
        <v>41</v>
      </c>
    </row>
    <row r="1584" spans="1:2" x14ac:dyDescent="0.25">
      <c r="A1584" s="15" t="s">
        <v>8219</v>
      </c>
      <c r="B1584" s="15">
        <v>69</v>
      </c>
    </row>
    <row r="1585" spans="1:2" x14ac:dyDescent="0.25">
      <c r="A1585" s="15" t="s">
        <v>8219</v>
      </c>
      <c r="B1585" s="15">
        <v>52</v>
      </c>
    </row>
    <row r="1586" spans="1:2" x14ac:dyDescent="0.25">
      <c r="A1586" s="15" t="s">
        <v>8219</v>
      </c>
      <c r="B1586" s="15">
        <v>57</v>
      </c>
    </row>
    <row r="1587" spans="1:2" x14ac:dyDescent="0.25">
      <c r="A1587" s="15" t="s">
        <v>8219</v>
      </c>
      <c r="B1587" s="15">
        <v>74</v>
      </c>
    </row>
    <row r="1588" spans="1:2" x14ac:dyDescent="0.25">
      <c r="A1588" s="15" t="s">
        <v>8219</v>
      </c>
      <c r="B1588" s="15">
        <v>63</v>
      </c>
    </row>
    <row r="1589" spans="1:2" x14ac:dyDescent="0.25">
      <c r="A1589" s="15" t="s">
        <v>8219</v>
      </c>
      <c r="B1589" s="15">
        <v>72</v>
      </c>
    </row>
    <row r="1590" spans="1:2" x14ac:dyDescent="0.25">
      <c r="A1590" s="15" t="s">
        <v>8219</v>
      </c>
      <c r="B1590" s="15">
        <v>71</v>
      </c>
    </row>
    <row r="1591" spans="1:2" x14ac:dyDescent="0.25">
      <c r="A1591" s="15" t="s">
        <v>8219</v>
      </c>
      <c r="B1591" s="15">
        <v>21</v>
      </c>
    </row>
    <row r="1592" spans="1:2" x14ac:dyDescent="0.25">
      <c r="A1592" s="15" t="s">
        <v>8219</v>
      </c>
      <c r="B1592" s="15">
        <v>930</v>
      </c>
    </row>
    <row r="1593" spans="1:2" x14ac:dyDescent="0.25">
      <c r="A1593" s="15" t="s">
        <v>8219</v>
      </c>
      <c r="B1593" s="15">
        <v>55</v>
      </c>
    </row>
    <row r="1594" spans="1:2" x14ac:dyDescent="0.25">
      <c r="A1594" s="15" t="s">
        <v>8219</v>
      </c>
      <c r="B1594" s="15">
        <v>61</v>
      </c>
    </row>
    <row r="1595" spans="1:2" x14ac:dyDescent="0.25">
      <c r="A1595" s="15" t="s">
        <v>8219</v>
      </c>
      <c r="B1595" s="15">
        <v>82</v>
      </c>
    </row>
    <row r="1596" spans="1:2" x14ac:dyDescent="0.25">
      <c r="A1596" s="15" t="s">
        <v>8219</v>
      </c>
      <c r="B1596" s="15">
        <v>71</v>
      </c>
    </row>
    <row r="1597" spans="1:2" x14ac:dyDescent="0.25">
      <c r="A1597" s="15" t="s">
        <v>8219</v>
      </c>
      <c r="B1597" s="15">
        <v>117</v>
      </c>
    </row>
    <row r="1598" spans="1:2" x14ac:dyDescent="0.25">
      <c r="A1598" s="15" t="s">
        <v>8219</v>
      </c>
      <c r="B1598" s="15">
        <v>29</v>
      </c>
    </row>
    <row r="1599" spans="1:2" x14ac:dyDescent="0.25">
      <c r="A1599" s="15" t="s">
        <v>8219</v>
      </c>
      <c r="B1599" s="15">
        <v>74</v>
      </c>
    </row>
    <row r="1600" spans="1:2" x14ac:dyDescent="0.25">
      <c r="A1600" s="15" t="s">
        <v>8219</v>
      </c>
      <c r="B1600" s="15">
        <v>23</v>
      </c>
    </row>
    <row r="1601" spans="1:2" x14ac:dyDescent="0.25">
      <c r="A1601" s="15" t="s">
        <v>8219</v>
      </c>
      <c r="B1601" s="15">
        <v>60</v>
      </c>
    </row>
    <row r="1602" spans="1:2" x14ac:dyDescent="0.25">
      <c r="A1602" s="15" t="s">
        <v>8219</v>
      </c>
      <c r="B1602" s="15">
        <v>55</v>
      </c>
    </row>
    <row r="1603" spans="1:2" x14ac:dyDescent="0.25">
      <c r="A1603" s="15" t="s">
        <v>8219</v>
      </c>
      <c r="B1603" s="15">
        <v>51</v>
      </c>
    </row>
    <row r="1604" spans="1:2" x14ac:dyDescent="0.25">
      <c r="A1604" s="15" t="s">
        <v>8219</v>
      </c>
      <c r="B1604" s="15">
        <v>78</v>
      </c>
    </row>
    <row r="1605" spans="1:2" x14ac:dyDescent="0.25">
      <c r="A1605" s="15" t="s">
        <v>8219</v>
      </c>
      <c r="B1605" s="15">
        <v>62</v>
      </c>
    </row>
    <row r="1606" spans="1:2" x14ac:dyDescent="0.25">
      <c r="A1606" s="15" t="s">
        <v>8219</v>
      </c>
      <c r="B1606" s="15">
        <v>45</v>
      </c>
    </row>
    <row r="1607" spans="1:2" x14ac:dyDescent="0.25">
      <c r="A1607" s="15" t="s">
        <v>8219</v>
      </c>
      <c r="B1607" s="15">
        <v>15</v>
      </c>
    </row>
    <row r="1608" spans="1:2" x14ac:dyDescent="0.25">
      <c r="A1608" s="15" t="s">
        <v>8219</v>
      </c>
      <c r="B1608" s="15">
        <v>151</v>
      </c>
    </row>
    <row r="1609" spans="1:2" x14ac:dyDescent="0.25">
      <c r="A1609" s="15" t="s">
        <v>8219</v>
      </c>
      <c r="B1609" s="15">
        <v>68</v>
      </c>
    </row>
    <row r="1610" spans="1:2" x14ac:dyDescent="0.25">
      <c r="A1610" s="15" t="s">
        <v>8219</v>
      </c>
      <c r="B1610" s="15">
        <v>46</v>
      </c>
    </row>
    <row r="1611" spans="1:2" x14ac:dyDescent="0.25">
      <c r="A1611" s="15" t="s">
        <v>8219</v>
      </c>
      <c r="B1611" s="15">
        <v>24</v>
      </c>
    </row>
    <row r="1612" spans="1:2" x14ac:dyDescent="0.25">
      <c r="A1612" s="15" t="s">
        <v>8219</v>
      </c>
      <c r="B1612" s="15">
        <v>70</v>
      </c>
    </row>
    <row r="1613" spans="1:2" x14ac:dyDescent="0.25">
      <c r="A1613" s="15" t="s">
        <v>8219</v>
      </c>
      <c r="B1613" s="15">
        <v>244</v>
      </c>
    </row>
    <row r="1614" spans="1:2" x14ac:dyDescent="0.25">
      <c r="A1614" s="15" t="s">
        <v>8219</v>
      </c>
      <c r="B1614" s="15">
        <v>82</v>
      </c>
    </row>
    <row r="1615" spans="1:2" x14ac:dyDescent="0.25">
      <c r="A1615" s="15" t="s">
        <v>8219</v>
      </c>
      <c r="B1615" s="15">
        <v>226</v>
      </c>
    </row>
    <row r="1616" spans="1:2" x14ac:dyDescent="0.25">
      <c r="A1616" s="15" t="s">
        <v>8219</v>
      </c>
      <c r="B1616" s="15">
        <v>60</v>
      </c>
    </row>
    <row r="1617" spans="1:2" x14ac:dyDescent="0.25">
      <c r="A1617" s="15" t="s">
        <v>8219</v>
      </c>
      <c r="B1617" s="15">
        <v>322</v>
      </c>
    </row>
    <row r="1618" spans="1:2" x14ac:dyDescent="0.25">
      <c r="A1618" s="15" t="s">
        <v>8219</v>
      </c>
      <c r="B1618" s="15">
        <v>94</v>
      </c>
    </row>
    <row r="1619" spans="1:2" x14ac:dyDescent="0.25">
      <c r="A1619" s="15" t="s">
        <v>8219</v>
      </c>
      <c r="B1619" s="15">
        <v>47</v>
      </c>
    </row>
    <row r="1620" spans="1:2" x14ac:dyDescent="0.25">
      <c r="A1620" s="15" t="s">
        <v>8219</v>
      </c>
      <c r="B1620" s="15">
        <v>115</v>
      </c>
    </row>
    <row r="1621" spans="1:2" x14ac:dyDescent="0.25">
      <c r="A1621" s="15" t="s">
        <v>8219</v>
      </c>
      <c r="B1621" s="15">
        <v>134</v>
      </c>
    </row>
    <row r="1622" spans="1:2" x14ac:dyDescent="0.25">
      <c r="A1622" s="15" t="s">
        <v>8219</v>
      </c>
      <c r="B1622" s="15">
        <v>35</v>
      </c>
    </row>
    <row r="1623" spans="1:2" x14ac:dyDescent="0.25">
      <c r="A1623" s="15" t="s">
        <v>8219</v>
      </c>
      <c r="B1623" s="15">
        <v>104</v>
      </c>
    </row>
    <row r="1624" spans="1:2" x14ac:dyDescent="0.25">
      <c r="A1624" s="15" t="s">
        <v>8219</v>
      </c>
      <c r="B1624" s="15">
        <v>184</v>
      </c>
    </row>
    <row r="1625" spans="1:2" x14ac:dyDescent="0.25">
      <c r="A1625" s="15" t="s">
        <v>8219</v>
      </c>
      <c r="B1625" s="15">
        <v>119</v>
      </c>
    </row>
    <row r="1626" spans="1:2" x14ac:dyDescent="0.25">
      <c r="A1626" s="15" t="s">
        <v>8219</v>
      </c>
      <c r="B1626" s="15">
        <v>59</v>
      </c>
    </row>
    <row r="1627" spans="1:2" x14ac:dyDescent="0.25">
      <c r="A1627" s="15" t="s">
        <v>8219</v>
      </c>
      <c r="B1627" s="15">
        <v>113</v>
      </c>
    </row>
    <row r="1628" spans="1:2" x14ac:dyDescent="0.25">
      <c r="A1628" s="15" t="s">
        <v>8219</v>
      </c>
      <c r="B1628" s="15">
        <v>84</v>
      </c>
    </row>
    <row r="1629" spans="1:2" x14ac:dyDescent="0.25">
      <c r="A1629" s="15" t="s">
        <v>8219</v>
      </c>
      <c r="B1629" s="15">
        <v>74</v>
      </c>
    </row>
    <row r="1630" spans="1:2" x14ac:dyDescent="0.25">
      <c r="A1630" s="15" t="s">
        <v>8219</v>
      </c>
      <c r="B1630" s="15">
        <v>216</v>
      </c>
    </row>
    <row r="1631" spans="1:2" x14ac:dyDescent="0.25">
      <c r="A1631" s="15" t="s">
        <v>8219</v>
      </c>
      <c r="B1631" s="15">
        <v>39</v>
      </c>
    </row>
    <row r="1632" spans="1:2" x14ac:dyDescent="0.25">
      <c r="A1632" s="15" t="s">
        <v>8219</v>
      </c>
      <c r="B1632" s="15">
        <v>21</v>
      </c>
    </row>
    <row r="1633" spans="1:2" x14ac:dyDescent="0.25">
      <c r="A1633" s="15" t="s">
        <v>8219</v>
      </c>
      <c r="B1633" s="15">
        <v>30</v>
      </c>
    </row>
    <row r="1634" spans="1:2" x14ac:dyDescent="0.25">
      <c r="A1634" s="15" t="s">
        <v>8219</v>
      </c>
      <c r="B1634" s="15">
        <v>37</v>
      </c>
    </row>
    <row r="1635" spans="1:2" x14ac:dyDescent="0.25">
      <c r="A1635" s="15" t="s">
        <v>8219</v>
      </c>
      <c r="B1635" s="15">
        <v>202</v>
      </c>
    </row>
    <row r="1636" spans="1:2" x14ac:dyDescent="0.25">
      <c r="A1636" s="15" t="s">
        <v>8219</v>
      </c>
      <c r="B1636" s="15">
        <v>37</v>
      </c>
    </row>
    <row r="1637" spans="1:2" x14ac:dyDescent="0.25">
      <c r="A1637" s="15" t="s">
        <v>8219</v>
      </c>
      <c r="B1637" s="15">
        <v>28</v>
      </c>
    </row>
    <row r="1638" spans="1:2" x14ac:dyDescent="0.25">
      <c r="A1638" s="15" t="s">
        <v>8219</v>
      </c>
      <c r="B1638" s="15">
        <v>26</v>
      </c>
    </row>
    <row r="1639" spans="1:2" x14ac:dyDescent="0.25">
      <c r="A1639" s="15" t="s">
        <v>8219</v>
      </c>
      <c r="B1639" s="15">
        <v>61</v>
      </c>
    </row>
    <row r="1640" spans="1:2" x14ac:dyDescent="0.25">
      <c r="A1640" s="15" t="s">
        <v>8219</v>
      </c>
      <c r="B1640" s="15">
        <v>115</v>
      </c>
    </row>
    <row r="1641" spans="1:2" x14ac:dyDescent="0.25">
      <c r="A1641" s="15" t="s">
        <v>8219</v>
      </c>
      <c r="B1641" s="15">
        <v>181</v>
      </c>
    </row>
    <row r="1642" spans="1:2" x14ac:dyDescent="0.25">
      <c r="A1642" s="15" t="s">
        <v>8219</v>
      </c>
      <c r="B1642" s="15">
        <v>110</v>
      </c>
    </row>
    <row r="1643" spans="1:2" x14ac:dyDescent="0.25">
      <c r="A1643" s="15" t="s">
        <v>8219</v>
      </c>
      <c r="B1643" s="15">
        <v>269</v>
      </c>
    </row>
    <row r="1644" spans="1:2" x14ac:dyDescent="0.25">
      <c r="A1644" s="15" t="s">
        <v>8219</v>
      </c>
      <c r="B1644" s="15">
        <v>79</v>
      </c>
    </row>
    <row r="1645" spans="1:2" x14ac:dyDescent="0.25">
      <c r="A1645" s="15" t="s">
        <v>8219</v>
      </c>
      <c r="B1645" s="15">
        <v>104</v>
      </c>
    </row>
    <row r="1646" spans="1:2" x14ac:dyDescent="0.25">
      <c r="A1646" s="15" t="s">
        <v>8219</v>
      </c>
      <c r="B1646" s="15">
        <v>34</v>
      </c>
    </row>
    <row r="1647" spans="1:2" x14ac:dyDescent="0.25">
      <c r="A1647" s="15" t="s">
        <v>8219</v>
      </c>
      <c r="B1647" s="15">
        <v>167</v>
      </c>
    </row>
    <row r="1648" spans="1:2" x14ac:dyDescent="0.25">
      <c r="A1648" s="15" t="s">
        <v>8219</v>
      </c>
      <c r="B1648" s="15">
        <v>183</v>
      </c>
    </row>
    <row r="1649" spans="1:2" x14ac:dyDescent="0.25">
      <c r="A1649" s="15" t="s">
        <v>8219</v>
      </c>
      <c r="B1649" s="15">
        <v>71</v>
      </c>
    </row>
    <row r="1650" spans="1:2" x14ac:dyDescent="0.25">
      <c r="A1650" s="15" t="s">
        <v>8219</v>
      </c>
      <c r="B1650" s="15">
        <v>69</v>
      </c>
    </row>
    <row r="1651" spans="1:2" x14ac:dyDescent="0.25">
      <c r="A1651" s="15" t="s">
        <v>8219</v>
      </c>
      <c r="B1651" s="15">
        <v>270</v>
      </c>
    </row>
    <row r="1652" spans="1:2" x14ac:dyDescent="0.25">
      <c r="A1652" s="15" t="s">
        <v>8219</v>
      </c>
      <c r="B1652" s="15">
        <v>193</v>
      </c>
    </row>
    <row r="1653" spans="1:2" x14ac:dyDescent="0.25">
      <c r="A1653" s="15" t="s">
        <v>8219</v>
      </c>
      <c r="B1653" s="15">
        <v>57</v>
      </c>
    </row>
    <row r="1654" spans="1:2" x14ac:dyDescent="0.25">
      <c r="A1654" s="15" t="s">
        <v>8219</v>
      </c>
      <c r="B1654" s="15">
        <v>200</v>
      </c>
    </row>
    <row r="1655" spans="1:2" x14ac:dyDescent="0.25">
      <c r="A1655" s="15" t="s">
        <v>8219</v>
      </c>
      <c r="B1655" s="15">
        <v>88</v>
      </c>
    </row>
    <row r="1656" spans="1:2" x14ac:dyDescent="0.25">
      <c r="A1656" s="15" t="s">
        <v>8219</v>
      </c>
      <c r="B1656" s="15">
        <v>213</v>
      </c>
    </row>
    <row r="1657" spans="1:2" x14ac:dyDescent="0.25">
      <c r="A1657" s="15" t="s">
        <v>8219</v>
      </c>
      <c r="B1657" s="15">
        <v>20</v>
      </c>
    </row>
    <row r="1658" spans="1:2" x14ac:dyDescent="0.25">
      <c r="A1658" s="15" t="s">
        <v>8219</v>
      </c>
      <c r="B1658" s="15">
        <v>50</v>
      </c>
    </row>
    <row r="1659" spans="1:2" x14ac:dyDescent="0.25">
      <c r="A1659" s="15" t="s">
        <v>8219</v>
      </c>
      <c r="B1659" s="15">
        <v>115</v>
      </c>
    </row>
    <row r="1660" spans="1:2" x14ac:dyDescent="0.25">
      <c r="A1660" s="15" t="s">
        <v>8219</v>
      </c>
      <c r="B1660" s="15">
        <v>186</v>
      </c>
    </row>
    <row r="1661" spans="1:2" x14ac:dyDescent="0.25">
      <c r="A1661" s="15" t="s">
        <v>8219</v>
      </c>
      <c r="B1661" s="15">
        <v>18</v>
      </c>
    </row>
    <row r="1662" spans="1:2" x14ac:dyDescent="0.25">
      <c r="A1662" s="15" t="s">
        <v>8219</v>
      </c>
      <c r="B1662" s="15">
        <v>176</v>
      </c>
    </row>
    <row r="1663" spans="1:2" x14ac:dyDescent="0.25">
      <c r="A1663" s="15" t="s">
        <v>8219</v>
      </c>
      <c r="B1663" s="15">
        <v>41</v>
      </c>
    </row>
    <row r="1664" spans="1:2" x14ac:dyDescent="0.25">
      <c r="A1664" s="15" t="s">
        <v>8219</v>
      </c>
      <c r="B1664" s="15">
        <v>75</v>
      </c>
    </row>
    <row r="1665" spans="1:2" x14ac:dyDescent="0.25">
      <c r="A1665" s="15" t="s">
        <v>8219</v>
      </c>
      <c r="B1665" s="15">
        <v>97</v>
      </c>
    </row>
    <row r="1666" spans="1:2" x14ac:dyDescent="0.25">
      <c r="A1666" s="15" t="s">
        <v>8219</v>
      </c>
      <c r="B1666" s="15">
        <v>73</v>
      </c>
    </row>
    <row r="1667" spans="1:2" x14ac:dyDescent="0.25">
      <c r="A1667" s="15" t="s">
        <v>8219</v>
      </c>
      <c r="B1667" s="15">
        <v>49</v>
      </c>
    </row>
    <row r="1668" spans="1:2" x14ac:dyDescent="0.25">
      <c r="A1668" s="15" t="s">
        <v>8219</v>
      </c>
      <c r="B1668" s="15">
        <v>134</v>
      </c>
    </row>
    <row r="1669" spans="1:2" x14ac:dyDescent="0.25">
      <c r="A1669" s="15" t="s">
        <v>8219</v>
      </c>
      <c r="B1669" s="15">
        <v>68</v>
      </c>
    </row>
    <row r="1670" spans="1:2" x14ac:dyDescent="0.25">
      <c r="A1670" s="15" t="s">
        <v>8219</v>
      </c>
      <c r="B1670" s="15">
        <v>49</v>
      </c>
    </row>
    <row r="1671" spans="1:2" x14ac:dyDescent="0.25">
      <c r="A1671" s="15" t="s">
        <v>8219</v>
      </c>
      <c r="B1671" s="15">
        <v>63</v>
      </c>
    </row>
    <row r="1672" spans="1:2" x14ac:dyDescent="0.25">
      <c r="A1672" s="15" t="s">
        <v>8219</v>
      </c>
      <c r="B1672" s="15">
        <v>163</v>
      </c>
    </row>
    <row r="1673" spans="1:2" x14ac:dyDescent="0.25">
      <c r="A1673" s="15" t="s">
        <v>8219</v>
      </c>
      <c r="B1673" s="15">
        <v>288</v>
      </c>
    </row>
    <row r="1674" spans="1:2" x14ac:dyDescent="0.25">
      <c r="A1674" s="15" t="s">
        <v>8219</v>
      </c>
      <c r="B1674" s="15">
        <v>42</v>
      </c>
    </row>
    <row r="1675" spans="1:2" x14ac:dyDescent="0.25">
      <c r="A1675" s="15" t="s">
        <v>8219</v>
      </c>
      <c r="B1675" s="15">
        <v>70</v>
      </c>
    </row>
    <row r="1676" spans="1:2" x14ac:dyDescent="0.25">
      <c r="A1676" s="15" t="s">
        <v>8219</v>
      </c>
      <c r="B1676" s="15">
        <v>30</v>
      </c>
    </row>
    <row r="1677" spans="1:2" x14ac:dyDescent="0.25">
      <c r="A1677" s="15" t="s">
        <v>8219</v>
      </c>
      <c r="B1677" s="15">
        <v>51</v>
      </c>
    </row>
    <row r="1678" spans="1:2" x14ac:dyDescent="0.25">
      <c r="A1678" s="15" t="s">
        <v>8219</v>
      </c>
      <c r="B1678" s="15">
        <v>145</v>
      </c>
    </row>
    <row r="1679" spans="1:2" x14ac:dyDescent="0.25">
      <c r="A1679" s="15" t="s">
        <v>8219</v>
      </c>
      <c r="B1679" s="15">
        <v>21</v>
      </c>
    </row>
    <row r="1680" spans="1:2" x14ac:dyDescent="0.25">
      <c r="A1680" s="15" t="s">
        <v>8219</v>
      </c>
      <c r="B1680" s="15">
        <v>286</v>
      </c>
    </row>
    <row r="1681" spans="1:2" x14ac:dyDescent="0.25">
      <c r="A1681" s="15" t="s">
        <v>8219</v>
      </c>
      <c r="B1681" s="15">
        <v>12</v>
      </c>
    </row>
    <row r="1682" spans="1:2" x14ac:dyDescent="0.25">
      <c r="A1682" s="15" t="s">
        <v>8219</v>
      </c>
      <c r="B1682" s="15">
        <v>100</v>
      </c>
    </row>
    <row r="1683" spans="1:2" x14ac:dyDescent="0.25">
      <c r="A1683" s="15" t="s">
        <v>8219</v>
      </c>
      <c r="B1683" s="15">
        <v>100</v>
      </c>
    </row>
    <row r="1684" spans="1:2" x14ac:dyDescent="0.25">
      <c r="A1684" s="15" t="s">
        <v>8219</v>
      </c>
      <c r="B1684" s="15">
        <v>34</v>
      </c>
    </row>
    <row r="1685" spans="1:2" x14ac:dyDescent="0.25">
      <c r="A1685" s="15" t="s">
        <v>8219</v>
      </c>
      <c r="B1685" s="15">
        <v>63</v>
      </c>
    </row>
    <row r="1686" spans="1:2" x14ac:dyDescent="0.25">
      <c r="A1686" s="15" t="s">
        <v>8219</v>
      </c>
      <c r="B1686" s="15">
        <v>30</v>
      </c>
    </row>
    <row r="1687" spans="1:2" x14ac:dyDescent="0.25">
      <c r="A1687" s="15" t="s">
        <v>8219</v>
      </c>
      <c r="B1687" s="15">
        <v>47</v>
      </c>
    </row>
    <row r="1688" spans="1:2" x14ac:dyDescent="0.25">
      <c r="A1688" s="15" t="s">
        <v>8219</v>
      </c>
      <c r="B1688" s="15">
        <v>237</v>
      </c>
    </row>
    <row r="1689" spans="1:2" x14ac:dyDescent="0.25">
      <c r="A1689" s="15" t="s">
        <v>8219</v>
      </c>
      <c r="B1689" s="15">
        <v>47</v>
      </c>
    </row>
    <row r="1690" spans="1:2" x14ac:dyDescent="0.25">
      <c r="A1690" s="15" t="s">
        <v>8219</v>
      </c>
      <c r="B1690" s="15">
        <v>15</v>
      </c>
    </row>
    <row r="1691" spans="1:2" x14ac:dyDescent="0.25">
      <c r="A1691" s="15" t="s">
        <v>8219</v>
      </c>
      <c r="B1691" s="15">
        <v>81</v>
      </c>
    </row>
    <row r="1692" spans="1:2" x14ac:dyDescent="0.25">
      <c r="A1692" s="15" t="s">
        <v>8219</v>
      </c>
      <c r="B1692" s="15">
        <v>122</v>
      </c>
    </row>
    <row r="1693" spans="1:2" x14ac:dyDescent="0.25">
      <c r="A1693" s="15" t="s">
        <v>8219</v>
      </c>
      <c r="B1693" s="15">
        <v>34</v>
      </c>
    </row>
    <row r="1694" spans="1:2" x14ac:dyDescent="0.25">
      <c r="A1694" s="15" t="s">
        <v>8219</v>
      </c>
      <c r="B1694" s="15">
        <v>207</v>
      </c>
    </row>
    <row r="1695" spans="1:2" x14ac:dyDescent="0.25">
      <c r="A1695" s="15" t="s">
        <v>8219</v>
      </c>
      <c r="B1695" s="15">
        <v>25</v>
      </c>
    </row>
    <row r="1696" spans="1:2" x14ac:dyDescent="0.25">
      <c r="A1696" s="15" t="s">
        <v>8219</v>
      </c>
      <c r="B1696" s="15">
        <v>72</v>
      </c>
    </row>
    <row r="1697" spans="1:2" x14ac:dyDescent="0.25">
      <c r="A1697" s="15" t="s">
        <v>8219</v>
      </c>
      <c r="B1697" s="15">
        <v>14</v>
      </c>
    </row>
    <row r="1698" spans="1:2" x14ac:dyDescent="0.25">
      <c r="A1698" s="15" t="s">
        <v>8219</v>
      </c>
      <c r="B1698" s="15">
        <v>15</v>
      </c>
    </row>
    <row r="1699" spans="1:2" x14ac:dyDescent="0.25">
      <c r="A1699" s="15" t="s">
        <v>8219</v>
      </c>
      <c r="B1699" s="15">
        <v>91</v>
      </c>
    </row>
    <row r="1700" spans="1:2" x14ac:dyDescent="0.25">
      <c r="A1700" s="15" t="s">
        <v>8219</v>
      </c>
      <c r="B1700" s="15">
        <v>24</v>
      </c>
    </row>
    <row r="1701" spans="1:2" x14ac:dyDescent="0.25">
      <c r="A1701" s="15" t="s">
        <v>8219</v>
      </c>
      <c r="B1701" s="15">
        <v>27</v>
      </c>
    </row>
    <row r="1702" spans="1:2" x14ac:dyDescent="0.25">
      <c r="A1702" s="15" t="s">
        <v>8219</v>
      </c>
      <c r="B1702" s="15">
        <v>47</v>
      </c>
    </row>
    <row r="1703" spans="1:2" x14ac:dyDescent="0.25">
      <c r="A1703" s="15" t="s">
        <v>8219</v>
      </c>
      <c r="B1703" s="15">
        <v>44</v>
      </c>
    </row>
    <row r="1704" spans="1:2" x14ac:dyDescent="0.25">
      <c r="A1704" s="15" t="s">
        <v>8219</v>
      </c>
      <c r="B1704" s="15">
        <v>72</v>
      </c>
    </row>
    <row r="1705" spans="1:2" x14ac:dyDescent="0.25">
      <c r="A1705" s="15" t="s">
        <v>8219</v>
      </c>
      <c r="B1705" s="15">
        <v>63</v>
      </c>
    </row>
    <row r="1706" spans="1:2" x14ac:dyDescent="0.25">
      <c r="A1706" s="15" t="s">
        <v>8219</v>
      </c>
      <c r="B1706" s="15">
        <v>88</v>
      </c>
    </row>
    <row r="1707" spans="1:2" x14ac:dyDescent="0.25">
      <c r="A1707" s="15" t="s">
        <v>8219</v>
      </c>
      <c r="B1707" s="15">
        <v>70</v>
      </c>
    </row>
    <row r="1708" spans="1:2" x14ac:dyDescent="0.25">
      <c r="A1708" s="15" t="s">
        <v>8219</v>
      </c>
      <c r="B1708" s="15">
        <v>50</v>
      </c>
    </row>
    <row r="1709" spans="1:2" x14ac:dyDescent="0.25">
      <c r="A1709" s="15" t="s">
        <v>8219</v>
      </c>
      <c r="B1709" s="15">
        <v>35</v>
      </c>
    </row>
    <row r="1710" spans="1:2" x14ac:dyDescent="0.25">
      <c r="A1710" s="15" t="s">
        <v>8219</v>
      </c>
      <c r="B1710" s="15">
        <v>175</v>
      </c>
    </row>
    <row r="1711" spans="1:2" x14ac:dyDescent="0.25">
      <c r="A1711" s="15" t="s">
        <v>8219</v>
      </c>
      <c r="B1711" s="15">
        <v>20</v>
      </c>
    </row>
    <row r="1712" spans="1:2" x14ac:dyDescent="0.25">
      <c r="A1712" s="15" t="s">
        <v>8219</v>
      </c>
      <c r="B1712" s="15">
        <v>54</v>
      </c>
    </row>
    <row r="1713" spans="1:2" x14ac:dyDescent="0.25">
      <c r="A1713" s="15" t="s">
        <v>8219</v>
      </c>
      <c r="B1713" s="15">
        <v>20</v>
      </c>
    </row>
    <row r="1714" spans="1:2" x14ac:dyDescent="0.25">
      <c r="A1714" s="15" t="s">
        <v>8219</v>
      </c>
      <c r="B1714" s="15">
        <v>57</v>
      </c>
    </row>
    <row r="1715" spans="1:2" x14ac:dyDescent="0.25">
      <c r="A1715" s="15" t="s">
        <v>8219</v>
      </c>
      <c r="B1715" s="15">
        <v>31</v>
      </c>
    </row>
    <row r="1716" spans="1:2" x14ac:dyDescent="0.25">
      <c r="A1716" s="15" t="s">
        <v>8219</v>
      </c>
      <c r="B1716" s="15">
        <v>31</v>
      </c>
    </row>
    <row r="1717" spans="1:2" x14ac:dyDescent="0.25">
      <c r="A1717" s="15" t="s">
        <v>8219</v>
      </c>
      <c r="B1717" s="15">
        <v>45</v>
      </c>
    </row>
    <row r="1718" spans="1:2" x14ac:dyDescent="0.25">
      <c r="A1718" s="15" t="s">
        <v>8219</v>
      </c>
      <c r="B1718" s="15">
        <v>41</v>
      </c>
    </row>
    <row r="1719" spans="1:2" x14ac:dyDescent="0.25">
      <c r="A1719" s="15" t="s">
        <v>8219</v>
      </c>
      <c r="B1719" s="15">
        <v>29</v>
      </c>
    </row>
    <row r="1720" spans="1:2" x14ac:dyDescent="0.25">
      <c r="A1720" s="15" t="s">
        <v>8219</v>
      </c>
      <c r="B1720" s="15">
        <v>58</v>
      </c>
    </row>
    <row r="1721" spans="1:2" x14ac:dyDescent="0.25">
      <c r="A1721" s="15" t="s">
        <v>8219</v>
      </c>
      <c r="B1721" s="15">
        <v>89</v>
      </c>
    </row>
    <row r="1722" spans="1:2" x14ac:dyDescent="0.25">
      <c r="A1722" s="15" t="s">
        <v>8219</v>
      </c>
      <c r="B1722" s="15">
        <v>125</v>
      </c>
    </row>
    <row r="1723" spans="1:2" x14ac:dyDescent="0.25">
      <c r="A1723" s="15" t="s">
        <v>8219</v>
      </c>
      <c r="B1723" s="15">
        <v>18</v>
      </c>
    </row>
    <row r="1724" spans="1:2" x14ac:dyDescent="0.25">
      <c r="A1724" s="15" t="s">
        <v>8219</v>
      </c>
      <c r="B1724" s="15">
        <v>32</v>
      </c>
    </row>
    <row r="1725" spans="1:2" x14ac:dyDescent="0.25">
      <c r="A1725" s="15" t="s">
        <v>8219</v>
      </c>
      <c r="B1725" s="15">
        <v>16</v>
      </c>
    </row>
    <row r="1726" spans="1:2" x14ac:dyDescent="0.25">
      <c r="A1726" s="15" t="s">
        <v>8219</v>
      </c>
      <c r="B1726" s="15">
        <v>38</v>
      </c>
    </row>
    <row r="1727" spans="1:2" x14ac:dyDescent="0.25">
      <c r="A1727" s="15" t="s">
        <v>8219</v>
      </c>
      <c r="B1727" s="15">
        <v>15</v>
      </c>
    </row>
    <row r="1728" spans="1:2" x14ac:dyDescent="0.25">
      <c r="A1728" s="15" t="s">
        <v>8219</v>
      </c>
      <c r="B1728" s="15">
        <v>23</v>
      </c>
    </row>
    <row r="1729" spans="1:2" x14ac:dyDescent="0.25">
      <c r="A1729" s="15" t="s">
        <v>8219</v>
      </c>
      <c r="B1729" s="15">
        <v>49</v>
      </c>
    </row>
    <row r="1730" spans="1:2" x14ac:dyDescent="0.25">
      <c r="A1730" s="15" t="s">
        <v>8219</v>
      </c>
      <c r="B1730" s="15">
        <v>10</v>
      </c>
    </row>
    <row r="1731" spans="1:2" x14ac:dyDescent="0.25">
      <c r="A1731" s="15" t="s">
        <v>8219</v>
      </c>
      <c r="B1731" s="15">
        <v>15</v>
      </c>
    </row>
    <row r="1732" spans="1:2" x14ac:dyDescent="0.25">
      <c r="A1732" s="15" t="s">
        <v>8219</v>
      </c>
      <c r="B1732" s="15">
        <v>57</v>
      </c>
    </row>
    <row r="1733" spans="1:2" x14ac:dyDescent="0.25">
      <c r="A1733" s="15" t="s">
        <v>8219</v>
      </c>
      <c r="B1733" s="15">
        <v>33</v>
      </c>
    </row>
    <row r="1734" spans="1:2" x14ac:dyDescent="0.25">
      <c r="A1734" s="15" t="s">
        <v>8219</v>
      </c>
      <c r="B1734" s="15">
        <v>9</v>
      </c>
    </row>
    <row r="1735" spans="1:2" x14ac:dyDescent="0.25">
      <c r="A1735" s="15" t="s">
        <v>8219</v>
      </c>
      <c r="B1735" s="15">
        <v>26</v>
      </c>
    </row>
    <row r="1736" spans="1:2" x14ac:dyDescent="0.25">
      <c r="A1736" s="15" t="s">
        <v>8219</v>
      </c>
      <c r="B1736" s="15">
        <v>69</v>
      </c>
    </row>
    <row r="1737" spans="1:2" x14ac:dyDescent="0.25">
      <c r="A1737" s="15" t="s">
        <v>8219</v>
      </c>
      <c r="B1737" s="15">
        <v>65</v>
      </c>
    </row>
    <row r="1738" spans="1:2" x14ac:dyDescent="0.25">
      <c r="A1738" s="15" t="s">
        <v>8219</v>
      </c>
      <c r="B1738" s="15">
        <v>83</v>
      </c>
    </row>
    <row r="1739" spans="1:2" x14ac:dyDescent="0.25">
      <c r="A1739" s="15" t="s">
        <v>8219</v>
      </c>
      <c r="B1739" s="15">
        <v>111</v>
      </c>
    </row>
    <row r="1740" spans="1:2" x14ac:dyDescent="0.25">
      <c r="A1740" s="15" t="s">
        <v>8219</v>
      </c>
      <c r="B1740" s="15">
        <v>46</v>
      </c>
    </row>
    <row r="1741" spans="1:2" x14ac:dyDescent="0.25">
      <c r="A1741" s="15" t="s">
        <v>8219</v>
      </c>
      <c r="B1741" s="15">
        <v>63</v>
      </c>
    </row>
    <row r="1742" spans="1:2" x14ac:dyDescent="0.25">
      <c r="A1742" s="15" t="s">
        <v>8219</v>
      </c>
      <c r="B1742" s="15">
        <v>9</v>
      </c>
    </row>
    <row r="1743" spans="1:2" x14ac:dyDescent="0.25">
      <c r="A1743" s="15" t="s">
        <v>8219</v>
      </c>
      <c r="B1743" s="15">
        <v>34</v>
      </c>
    </row>
    <row r="1744" spans="1:2" x14ac:dyDescent="0.25">
      <c r="A1744" s="15" t="s">
        <v>8219</v>
      </c>
      <c r="B1744" s="15">
        <v>112</v>
      </c>
    </row>
    <row r="1745" spans="1:2" x14ac:dyDescent="0.25">
      <c r="A1745" s="15" t="s">
        <v>8219</v>
      </c>
      <c r="B1745" s="15">
        <v>47</v>
      </c>
    </row>
    <row r="1746" spans="1:2" x14ac:dyDescent="0.25">
      <c r="A1746" s="15" t="s">
        <v>8219</v>
      </c>
      <c r="B1746" s="15">
        <v>38</v>
      </c>
    </row>
    <row r="1747" spans="1:2" x14ac:dyDescent="0.25">
      <c r="A1747" s="15" t="s">
        <v>8219</v>
      </c>
      <c r="B1747" s="15">
        <v>28</v>
      </c>
    </row>
    <row r="1748" spans="1:2" x14ac:dyDescent="0.25">
      <c r="A1748" s="15" t="s">
        <v>8219</v>
      </c>
      <c r="B1748" s="15">
        <v>78</v>
      </c>
    </row>
    <row r="1749" spans="1:2" x14ac:dyDescent="0.25">
      <c r="A1749" s="15" t="s">
        <v>8219</v>
      </c>
      <c r="B1749" s="15">
        <v>23</v>
      </c>
    </row>
    <row r="1750" spans="1:2" x14ac:dyDescent="0.25">
      <c r="A1750" s="15" t="s">
        <v>8219</v>
      </c>
      <c r="B1750" s="15">
        <v>40</v>
      </c>
    </row>
    <row r="1751" spans="1:2" x14ac:dyDescent="0.25">
      <c r="A1751" s="15" t="s">
        <v>8219</v>
      </c>
      <c r="B1751" s="15">
        <v>13</v>
      </c>
    </row>
    <row r="1752" spans="1:2" x14ac:dyDescent="0.25">
      <c r="A1752" s="15" t="s">
        <v>8219</v>
      </c>
      <c r="B1752" s="15">
        <v>18</v>
      </c>
    </row>
    <row r="1753" spans="1:2" x14ac:dyDescent="0.25">
      <c r="A1753" s="15" t="s">
        <v>8219</v>
      </c>
      <c r="B1753" s="15">
        <v>22</v>
      </c>
    </row>
    <row r="1754" spans="1:2" x14ac:dyDescent="0.25">
      <c r="A1754" s="15" t="s">
        <v>8219</v>
      </c>
      <c r="B1754" s="15">
        <v>79</v>
      </c>
    </row>
    <row r="1755" spans="1:2" x14ac:dyDescent="0.25">
      <c r="A1755" s="15" t="s">
        <v>8219</v>
      </c>
      <c r="B1755" s="15">
        <v>14</v>
      </c>
    </row>
    <row r="1756" spans="1:2" x14ac:dyDescent="0.25">
      <c r="A1756" s="15" t="s">
        <v>8219</v>
      </c>
      <c r="B1756" s="15">
        <v>51</v>
      </c>
    </row>
    <row r="1757" spans="1:2" x14ac:dyDescent="0.25">
      <c r="A1757" s="15" t="s">
        <v>8219</v>
      </c>
      <c r="B1757" s="15">
        <v>54</v>
      </c>
    </row>
    <row r="1758" spans="1:2" x14ac:dyDescent="0.25">
      <c r="A1758" s="15" t="s">
        <v>8219</v>
      </c>
      <c r="B1758" s="15">
        <v>70</v>
      </c>
    </row>
    <row r="1759" spans="1:2" x14ac:dyDescent="0.25">
      <c r="A1759" s="15" t="s">
        <v>8219</v>
      </c>
      <c r="B1759" s="15">
        <v>44</v>
      </c>
    </row>
    <row r="1760" spans="1:2" x14ac:dyDescent="0.25">
      <c r="A1760" s="15" t="s">
        <v>8219</v>
      </c>
      <c r="B1760" s="15">
        <v>55</v>
      </c>
    </row>
    <row r="1761" spans="1:2" x14ac:dyDescent="0.25">
      <c r="A1761" s="15" t="s">
        <v>8219</v>
      </c>
      <c r="B1761" s="15">
        <v>15</v>
      </c>
    </row>
    <row r="1762" spans="1:2" x14ac:dyDescent="0.25">
      <c r="A1762" s="15" t="s">
        <v>8219</v>
      </c>
      <c r="B1762" s="15">
        <v>27</v>
      </c>
    </row>
    <row r="1763" spans="1:2" x14ac:dyDescent="0.25">
      <c r="A1763" s="15" t="s">
        <v>8219</v>
      </c>
      <c r="B1763" s="15">
        <v>21</v>
      </c>
    </row>
    <row r="1764" spans="1:2" x14ac:dyDescent="0.25">
      <c r="A1764" s="15" t="s">
        <v>8219</v>
      </c>
      <c r="B1764" s="15">
        <v>162</v>
      </c>
    </row>
    <row r="1765" spans="1:2" x14ac:dyDescent="0.25">
      <c r="A1765" s="15" t="s">
        <v>8219</v>
      </c>
      <c r="B1765" s="15">
        <v>23</v>
      </c>
    </row>
    <row r="1766" spans="1:2" x14ac:dyDescent="0.25">
      <c r="A1766" s="15" t="s">
        <v>8219</v>
      </c>
      <c r="B1766" s="15">
        <v>72</v>
      </c>
    </row>
    <row r="1767" spans="1:2" x14ac:dyDescent="0.25">
      <c r="A1767" s="15" t="s">
        <v>8219</v>
      </c>
      <c r="B1767" s="15">
        <v>68</v>
      </c>
    </row>
    <row r="1768" spans="1:2" x14ac:dyDescent="0.25">
      <c r="A1768" s="15" t="s">
        <v>8219</v>
      </c>
      <c r="B1768" s="15">
        <v>20</v>
      </c>
    </row>
    <row r="1769" spans="1:2" x14ac:dyDescent="0.25">
      <c r="A1769" s="15" t="s">
        <v>8219</v>
      </c>
      <c r="B1769" s="15">
        <v>26</v>
      </c>
    </row>
    <row r="1770" spans="1:2" x14ac:dyDescent="0.25">
      <c r="A1770" s="15" t="s">
        <v>8219</v>
      </c>
      <c r="B1770" s="15">
        <v>72</v>
      </c>
    </row>
    <row r="1771" spans="1:2" x14ac:dyDescent="0.25">
      <c r="A1771" s="15" t="s">
        <v>8219</v>
      </c>
      <c r="B1771" s="15">
        <v>3</v>
      </c>
    </row>
    <row r="1772" spans="1:2" x14ac:dyDescent="0.25">
      <c r="A1772" s="15" t="s">
        <v>8219</v>
      </c>
      <c r="B1772" s="15">
        <v>18</v>
      </c>
    </row>
    <row r="1773" spans="1:2" x14ac:dyDescent="0.25">
      <c r="A1773" s="15" t="s">
        <v>8219</v>
      </c>
      <c r="B1773" s="15">
        <v>30</v>
      </c>
    </row>
    <row r="1774" spans="1:2" x14ac:dyDescent="0.25">
      <c r="A1774" s="15" t="s">
        <v>8219</v>
      </c>
      <c r="B1774" s="15">
        <v>23</v>
      </c>
    </row>
    <row r="1775" spans="1:2" x14ac:dyDescent="0.25">
      <c r="A1775" s="15" t="s">
        <v>8219</v>
      </c>
      <c r="B1775" s="15">
        <v>54</v>
      </c>
    </row>
    <row r="1776" spans="1:2" x14ac:dyDescent="0.25">
      <c r="A1776" s="15" t="s">
        <v>8219</v>
      </c>
      <c r="B1776" s="15">
        <v>26</v>
      </c>
    </row>
    <row r="1777" spans="1:2" x14ac:dyDescent="0.25">
      <c r="A1777" s="15" t="s">
        <v>8219</v>
      </c>
      <c r="B1777" s="15">
        <v>9</v>
      </c>
    </row>
    <row r="1778" spans="1:2" x14ac:dyDescent="0.25">
      <c r="A1778" s="15" t="s">
        <v>8219</v>
      </c>
      <c r="B1778" s="15">
        <v>27</v>
      </c>
    </row>
    <row r="1779" spans="1:2" x14ac:dyDescent="0.25">
      <c r="A1779" s="15" t="s">
        <v>8219</v>
      </c>
      <c r="B1779" s="15">
        <v>30</v>
      </c>
    </row>
    <row r="1780" spans="1:2" x14ac:dyDescent="0.25">
      <c r="A1780" s="15" t="s">
        <v>8219</v>
      </c>
      <c r="B1780" s="15">
        <v>52</v>
      </c>
    </row>
    <row r="1781" spans="1:2" x14ac:dyDescent="0.25">
      <c r="A1781" s="15" t="s">
        <v>8219</v>
      </c>
      <c r="B1781" s="15">
        <v>17</v>
      </c>
    </row>
    <row r="1782" spans="1:2" x14ac:dyDescent="0.25">
      <c r="A1782" s="15" t="s">
        <v>8219</v>
      </c>
      <c r="B1782" s="15">
        <v>19</v>
      </c>
    </row>
    <row r="1783" spans="1:2" x14ac:dyDescent="0.25">
      <c r="A1783" s="15" t="s">
        <v>8219</v>
      </c>
      <c r="B1783" s="15">
        <v>77</v>
      </c>
    </row>
    <row r="1784" spans="1:2" x14ac:dyDescent="0.25">
      <c r="A1784" s="15" t="s">
        <v>8219</v>
      </c>
      <c r="B1784" s="15">
        <v>21</v>
      </c>
    </row>
    <row r="1785" spans="1:2" x14ac:dyDescent="0.25">
      <c r="A1785" s="15" t="s">
        <v>8219</v>
      </c>
      <c r="B1785" s="15">
        <v>38</v>
      </c>
    </row>
    <row r="1786" spans="1:2" x14ac:dyDescent="0.25">
      <c r="A1786" s="15" t="s">
        <v>8219</v>
      </c>
      <c r="B1786" s="15">
        <v>28</v>
      </c>
    </row>
    <row r="1787" spans="1:2" x14ac:dyDescent="0.25">
      <c r="A1787" s="15" t="s">
        <v>8219</v>
      </c>
      <c r="B1787" s="15">
        <v>48</v>
      </c>
    </row>
    <row r="1788" spans="1:2" x14ac:dyDescent="0.25">
      <c r="A1788" s="15" t="s">
        <v>8219</v>
      </c>
      <c r="B1788" s="15">
        <v>46</v>
      </c>
    </row>
    <row r="1789" spans="1:2" x14ac:dyDescent="0.25">
      <c r="A1789" s="15" t="s">
        <v>8219</v>
      </c>
      <c r="B1789" s="15">
        <v>30</v>
      </c>
    </row>
    <row r="1790" spans="1:2" x14ac:dyDescent="0.25">
      <c r="A1790" s="15" t="s">
        <v>8219</v>
      </c>
      <c r="B1790" s="15">
        <v>64</v>
      </c>
    </row>
    <row r="1791" spans="1:2" x14ac:dyDescent="0.25">
      <c r="A1791" s="15" t="s">
        <v>8219</v>
      </c>
      <c r="B1791" s="15">
        <v>15</v>
      </c>
    </row>
    <row r="1792" spans="1:2" x14ac:dyDescent="0.25">
      <c r="A1792" s="15" t="s">
        <v>8219</v>
      </c>
      <c r="B1792" s="15">
        <v>41</v>
      </c>
    </row>
    <row r="1793" spans="1:2" x14ac:dyDescent="0.25">
      <c r="A1793" s="15" t="s">
        <v>8219</v>
      </c>
      <c r="B1793" s="15">
        <v>35</v>
      </c>
    </row>
    <row r="1794" spans="1:2" x14ac:dyDescent="0.25">
      <c r="A1794" s="15" t="s">
        <v>8219</v>
      </c>
      <c r="B1794" s="15">
        <v>45</v>
      </c>
    </row>
    <row r="1795" spans="1:2" x14ac:dyDescent="0.25">
      <c r="A1795" s="15" t="s">
        <v>8219</v>
      </c>
      <c r="B1795" s="15">
        <v>62</v>
      </c>
    </row>
    <row r="1796" spans="1:2" x14ac:dyDescent="0.25">
      <c r="A1796" s="15" t="s">
        <v>8219</v>
      </c>
      <c r="B1796" s="15">
        <v>22</v>
      </c>
    </row>
    <row r="1797" spans="1:2" x14ac:dyDescent="0.25">
      <c r="A1797" s="15" t="s">
        <v>8219</v>
      </c>
      <c r="B1797" s="15">
        <v>18</v>
      </c>
    </row>
    <row r="1798" spans="1:2" x14ac:dyDescent="0.25">
      <c r="A1798" s="15" t="s">
        <v>8219</v>
      </c>
      <c r="B1798" s="15">
        <v>12</v>
      </c>
    </row>
    <row r="1799" spans="1:2" x14ac:dyDescent="0.25">
      <c r="A1799" s="15" t="s">
        <v>8219</v>
      </c>
      <c r="B1799" s="15">
        <v>44</v>
      </c>
    </row>
    <row r="1800" spans="1:2" x14ac:dyDescent="0.25">
      <c r="A1800" s="15" t="s">
        <v>8219</v>
      </c>
      <c r="B1800" s="15">
        <v>27</v>
      </c>
    </row>
    <row r="1801" spans="1:2" x14ac:dyDescent="0.25">
      <c r="A1801" s="15" t="s">
        <v>8219</v>
      </c>
      <c r="B1801" s="15">
        <v>38</v>
      </c>
    </row>
    <row r="1802" spans="1:2" x14ac:dyDescent="0.25">
      <c r="A1802" s="15" t="s">
        <v>8219</v>
      </c>
      <c r="B1802" s="15">
        <v>28</v>
      </c>
    </row>
    <row r="1803" spans="1:2" x14ac:dyDescent="0.25">
      <c r="A1803" s="15" t="s">
        <v>8219</v>
      </c>
      <c r="B1803" s="15">
        <v>24</v>
      </c>
    </row>
    <row r="1804" spans="1:2" x14ac:dyDescent="0.25">
      <c r="A1804" s="15" t="s">
        <v>8219</v>
      </c>
      <c r="B1804" s="15">
        <v>65</v>
      </c>
    </row>
    <row r="1805" spans="1:2" x14ac:dyDescent="0.25">
      <c r="A1805" s="15" t="s">
        <v>8219</v>
      </c>
      <c r="B1805" s="15">
        <v>46</v>
      </c>
    </row>
    <row r="1806" spans="1:2" x14ac:dyDescent="0.25">
      <c r="A1806" s="15" t="s">
        <v>8219</v>
      </c>
      <c r="B1806" s="15">
        <v>85</v>
      </c>
    </row>
    <row r="1807" spans="1:2" x14ac:dyDescent="0.25">
      <c r="A1807" s="15" t="s">
        <v>8219</v>
      </c>
      <c r="B1807" s="15">
        <v>66</v>
      </c>
    </row>
    <row r="1808" spans="1:2" x14ac:dyDescent="0.25">
      <c r="A1808" s="15" t="s">
        <v>8219</v>
      </c>
      <c r="B1808" s="15">
        <v>165</v>
      </c>
    </row>
    <row r="1809" spans="1:2" x14ac:dyDescent="0.25">
      <c r="A1809" s="15" t="s">
        <v>8219</v>
      </c>
      <c r="B1809" s="15">
        <v>17</v>
      </c>
    </row>
    <row r="1810" spans="1:2" x14ac:dyDescent="0.25">
      <c r="A1810" s="15" t="s">
        <v>8219</v>
      </c>
      <c r="B1810" s="15">
        <v>3</v>
      </c>
    </row>
    <row r="1811" spans="1:2" x14ac:dyDescent="0.25">
      <c r="A1811" s="15" t="s">
        <v>8219</v>
      </c>
      <c r="B1811" s="15">
        <v>17</v>
      </c>
    </row>
    <row r="1812" spans="1:2" x14ac:dyDescent="0.25">
      <c r="A1812" s="15" t="s">
        <v>8219</v>
      </c>
      <c r="B1812" s="15">
        <v>91</v>
      </c>
    </row>
    <row r="1813" spans="1:2" x14ac:dyDescent="0.25">
      <c r="A1813" s="15" t="s">
        <v>8219</v>
      </c>
      <c r="B1813" s="15">
        <v>67</v>
      </c>
    </row>
    <row r="1814" spans="1:2" x14ac:dyDescent="0.25">
      <c r="A1814" s="15" t="s">
        <v>8219</v>
      </c>
      <c r="B1814" s="15">
        <v>18</v>
      </c>
    </row>
    <row r="1815" spans="1:2" x14ac:dyDescent="0.25">
      <c r="A1815" s="15" t="s">
        <v>8219</v>
      </c>
      <c r="B1815" s="15">
        <v>21</v>
      </c>
    </row>
    <row r="1816" spans="1:2" x14ac:dyDescent="0.25">
      <c r="A1816" s="15" t="s">
        <v>8219</v>
      </c>
      <c r="B1816" s="15">
        <v>40</v>
      </c>
    </row>
    <row r="1817" spans="1:2" x14ac:dyDescent="0.25">
      <c r="A1817" s="15" t="s">
        <v>8219</v>
      </c>
      <c r="B1817" s="15">
        <v>78</v>
      </c>
    </row>
    <row r="1818" spans="1:2" x14ac:dyDescent="0.25">
      <c r="A1818" s="15" t="s">
        <v>8219</v>
      </c>
      <c r="B1818" s="15">
        <v>26</v>
      </c>
    </row>
    <row r="1819" spans="1:2" x14ac:dyDescent="0.25">
      <c r="A1819" s="15" t="s">
        <v>8219</v>
      </c>
      <c r="B1819" s="15">
        <v>14</v>
      </c>
    </row>
    <row r="1820" spans="1:2" x14ac:dyDescent="0.25">
      <c r="A1820" s="15" t="s">
        <v>8219</v>
      </c>
      <c r="B1820" s="15">
        <v>44</v>
      </c>
    </row>
    <row r="1821" spans="1:2" x14ac:dyDescent="0.25">
      <c r="A1821" s="15" t="s">
        <v>8219</v>
      </c>
      <c r="B1821" s="15">
        <v>9</v>
      </c>
    </row>
    <row r="1822" spans="1:2" x14ac:dyDescent="0.25">
      <c r="A1822" s="15" t="s">
        <v>8219</v>
      </c>
      <c r="B1822" s="15">
        <v>30</v>
      </c>
    </row>
    <row r="1823" spans="1:2" x14ac:dyDescent="0.25">
      <c r="A1823" s="15" t="s">
        <v>8219</v>
      </c>
      <c r="B1823" s="15">
        <v>45</v>
      </c>
    </row>
    <row r="1824" spans="1:2" x14ac:dyDescent="0.25">
      <c r="A1824" s="15" t="s">
        <v>8219</v>
      </c>
      <c r="B1824" s="15">
        <v>56</v>
      </c>
    </row>
    <row r="1825" spans="1:2" x14ac:dyDescent="0.25">
      <c r="A1825" s="15" t="s">
        <v>8219</v>
      </c>
      <c r="B1825" s="15">
        <v>46</v>
      </c>
    </row>
    <row r="1826" spans="1:2" x14ac:dyDescent="0.25">
      <c r="A1826" s="15" t="s">
        <v>8219</v>
      </c>
      <c r="B1826" s="15">
        <v>34</v>
      </c>
    </row>
    <row r="1827" spans="1:2" x14ac:dyDescent="0.25">
      <c r="A1827" s="15" t="s">
        <v>8219</v>
      </c>
      <c r="B1827" s="15">
        <v>98</v>
      </c>
    </row>
    <row r="1828" spans="1:2" x14ac:dyDescent="0.25">
      <c r="A1828" s="15" t="s">
        <v>8219</v>
      </c>
      <c r="B1828" s="15">
        <v>46</v>
      </c>
    </row>
    <row r="1829" spans="1:2" x14ac:dyDescent="0.25">
      <c r="A1829" s="15" t="s">
        <v>8219</v>
      </c>
      <c r="B1829" s="15">
        <v>10</v>
      </c>
    </row>
    <row r="1830" spans="1:2" x14ac:dyDescent="0.25">
      <c r="A1830" s="15" t="s">
        <v>8219</v>
      </c>
      <c r="B1830" s="15">
        <v>76</v>
      </c>
    </row>
    <row r="1831" spans="1:2" x14ac:dyDescent="0.25">
      <c r="A1831" s="15" t="s">
        <v>8219</v>
      </c>
      <c r="B1831" s="15">
        <v>104</v>
      </c>
    </row>
    <row r="1832" spans="1:2" x14ac:dyDescent="0.25">
      <c r="A1832" s="15" t="s">
        <v>8219</v>
      </c>
      <c r="B1832" s="15">
        <v>87</v>
      </c>
    </row>
    <row r="1833" spans="1:2" x14ac:dyDescent="0.25">
      <c r="A1833" s="15" t="s">
        <v>8219</v>
      </c>
      <c r="B1833" s="15">
        <v>29</v>
      </c>
    </row>
    <row r="1834" spans="1:2" x14ac:dyDescent="0.25">
      <c r="A1834" s="15" t="s">
        <v>8219</v>
      </c>
      <c r="B1834" s="15">
        <v>51</v>
      </c>
    </row>
    <row r="1835" spans="1:2" x14ac:dyDescent="0.25">
      <c r="A1835" s="15" t="s">
        <v>8219</v>
      </c>
      <c r="B1835" s="15">
        <v>12</v>
      </c>
    </row>
    <row r="1836" spans="1:2" x14ac:dyDescent="0.25">
      <c r="A1836" s="15" t="s">
        <v>8219</v>
      </c>
      <c r="B1836" s="15">
        <v>72</v>
      </c>
    </row>
    <row r="1837" spans="1:2" x14ac:dyDescent="0.25">
      <c r="A1837" s="15" t="s">
        <v>8219</v>
      </c>
      <c r="B1837" s="15">
        <v>21</v>
      </c>
    </row>
    <row r="1838" spans="1:2" x14ac:dyDescent="0.25">
      <c r="A1838" s="15" t="s">
        <v>8219</v>
      </c>
      <c r="B1838" s="15">
        <v>42</v>
      </c>
    </row>
    <row r="1839" spans="1:2" x14ac:dyDescent="0.25">
      <c r="A1839" s="15" t="s">
        <v>8219</v>
      </c>
      <c r="B1839" s="15">
        <v>71</v>
      </c>
    </row>
    <row r="1840" spans="1:2" x14ac:dyDescent="0.25">
      <c r="A1840" s="15" t="s">
        <v>8219</v>
      </c>
      <c r="B1840" s="15">
        <v>168</v>
      </c>
    </row>
    <row r="1841" spans="1:2" x14ac:dyDescent="0.25">
      <c r="A1841" s="15" t="s">
        <v>8219</v>
      </c>
      <c r="B1841" s="15">
        <v>19</v>
      </c>
    </row>
    <row r="1842" spans="1:2" x14ac:dyDescent="0.25">
      <c r="A1842" s="15" t="s">
        <v>8219</v>
      </c>
      <c r="B1842" s="15">
        <v>37</v>
      </c>
    </row>
    <row r="1843" spans="1:2" x14ac:dyDescent="0.25">
      <c r="A1843" s="15" t="s">
        <v>8219</v>
      </c>
      <c r="B1843" s="15">
        <v>36</v>
      </c>
    </row>
    <row r="1844" spans="1:2" x14ac:dyDescent="0.25">
      <c r="A1844" s="15" t="s">
        <v>8219</v>
      </c>
      <c r="B1844" s="15">
        <v>14</v>
      </c>
    </row>
    <row r="1845" spans="1:2" x14ac:dyDescent="0.25">
      <c r="A1845" s="15" t="s">
        <v>8219</v>
      </c>
      <c r="B1845" s="15">
        <v>18</v>
      </c>
    </row>
    <row r="1846" spans="1:2" x14ac:dyDescent="0.25">
      <c r="A1846" s="15" t="s">
        <v>8219</v>
      </c>
      <c r="B1846" s="15">
        <v>82</v>
      </c>
    </row>
    <row r="1847" spans="1:2" x14ac:dyDescent="0.25">
      <c r="A1847" s="15" t="s">
        <v>8219</v>
      </c>
      <c r="B1847" s="15">
        <v>43</v>
      </c>
    </row>
    <row r="1848" spans="1:2" x14ac:dyDescent="0.25">
      <c r="A1848" s="15" t="s">
        <v>8219</v>
      </c>
      <c r="B1848" s="15">
        <v>8</v>
      </c>
    </row>
    <row r="1849" spans="1:2" x14ac:dyDescent="0.25">
      <c r="A1849" s="15" t="s">
        <v>8219</v>
      </c>
      <c r="B1849" s="15">
        <v>45</v>
      </c>
    </row>
    <row r="1850" spans="1:2" x14ac:dyDescent="0.25">
      <c r="A1850" s="15" t="s">
        <v>8219</v>
      </c>
      <c r="B1850" s="15">
        <v>20</v>
      </c>
    </row>
    <row r="1851" spans="1:2" x14ac:dyDescent="0.25">
      <c r="A1851" s="15" t="s">
        <v>8219</v>
      </c>
      <c r="B1851" s="15">
        <v>31</v>
      </c>
    </row>
    <row r="1852" spans="1:2" x14ac:dyDescent="0.25">
      <c r="A1852" s="15" t="s">
        <v>8219</v>
      </c>
      <c r="B1852" s="15">
        <v>25</v>
      </c>
    </row>
    <row r="1853" spans="1:2" x14ac:dyDescent="0.25">
      <c r="A1853" s="15" t="s">
        <v>8219</v>
      </c>
      <c r="B1853" s="15">
        <v>14</v>
      </c>
    </row>
    <row r="1854" spans="1:2" x14ac:dyDescent="0.25">
      <c r="A1854" s="15" t="s">
        <v>8219</v>
      </c>
      <c r="B1854" s="15">
        <v>45</v>
      </c>
    </row>
    <row r="1855" spans="1:2" x14ac:dyDescent="0.25">
      <c r="A1855" s="15" t="s">
        <v>8219</v>
      </c>
      <c r="B1855" s="15">
        <v>20</v>
      </c>
    </row>
    <row r="1856" spans="1:2" x14ac:dyDescent="0.25">
      <c r="A1856" s="15" t="s">
        <v>8219</v>
      </c>
      <c r="B1856" s="15">
        <v>39</v>
      </c>
    </row>
    <row r="1857" spans="1:2" x14ac:dyDescent="0.25">
      <c r="A1857" s="15" t="s">
        <v>8219</v>
      </c>
      <c r="B1857" s="15">
        <v>16</v>
      </c>
    </row>
    <row r="1858" spans="1:2" x14ac:dyDescent="0.25">
      <c r="A1858" s="15" t="s">
        <v>8219</v>
      </c>
      <c r="B1858" s="15">
        <v>37</v>
      </c>
    </row>
    <row r="1859" spans="1:2" x14ac:dyDescent="0.25">
      <c r="A1859" s="15" t="s">
        <v>8219</v>
      </c>
      <c r="B1859" s="15">
        <v>14</v>
      </c>
    </row>
    <row r="1860" spans="1:2" x14ac:dyDescent="0.25">
      <c r="A1860" s="15" t="s">
        <v>8219</v>
      </c>
      <c r="B1860" s="15">
        <v>21</v>
      </c>
    </row>
    <row r="1861" spans="1:2" x14ac:dyDescent="0.25">
      <c r="A1861" s="15" t="s">
        <v>8219</v>
      </c>
      <c r="B1861" s="15">
        <v>69</v>
      </c>
    </row>
    <row r="1862" spans="1:2" x14ac:dyDescent="0.25">
      <c r="A1862" s="15" t="s">
        <v>8219</v>
      </c>
      <c r="B1862" s="15">
        <v>16</v>
      </c>
    </row>
    <row r="1863" spans="1:2" x14ac:dyDescent="0.25">
      <c r="A1863" s="15" t="s">
        <v>8219</v>
      </c>
      <c r="B1863" s="15">
        <v>55</v>
      </c>
    </row>
    <row r="1864" spans="1:2" x14ac:dyDescent="0.25">
      <c r="A1864" s="15" t="s">
        <v>8219</v>
      </c>
      <c r="B1864" s="15">
        <v>27</v>
      </c>
    </row>
    <row r="1865" spans="1:2" x14ac:dyDescent="0.25">
      <c r="A1865" s="15" t="s">
        <v>8219</v>
      </c>
      <c r="B1865" s="15">
        <v>36</v>
      </c>
    </row>
    <row r="1866" spans="1:2" x14ac:dyDescent="0.25">
      <c r="A1866" s="15" t="s">
        <v>8219</v>
      </c>
      <c r="B1866" s="15">
        <v>19</v>
      </c>
    </row>
    <row r="1867" spans="1:2" x14ac:dyDescent="0.25">
      <c r="A1867" s="15" t="s">
        <v>8219</v>
      </c>
      <c r="B1867" s="15">
        <v>12</v>
      </c>
    </row>
    <row r="1868" spans="1:2" x14ac:dyDescent="0.25">
      <c r="A1868" s="15" t="s">
        <v>8219</v>
      </c>
      <c r="B1868" s="15">
        <v>17</v>
      </c>
    </row>
    <row r="1869" spans="1:2" x14ac:dyDescent="0.25">
      <c r="A1869" s="15" t="s">
        <v>8219</v>
      </c>
      <c r="B1869" s="15">
        <v>114</v>
      </c>
    </row>
    <row r="1870" spans="1:2" x14ac:dyDescent="0.25">
      <c r="A1870" s="15" t="s">
        <v>8219</v>
      </c>
      <c r="B1870" s="15">
        <v>93</v>
      </c>
    </row>
    <row r="1871" spans="1:2" x14ac:dyDescent="0.25">
      <c r="A1871" s="15" t="s">
        <v>8219</v>
      </c>
      <c r="B1871" s="15">
        <v>36</v>
      </c>
    </row>
    <row r="1872" spans="1:2" x14ac:dyDescent="0.25">
      <c r="A1872" s="15" t="s">
        <v>8219</v>
      </c>
      <c r="B1872" s="15">
        <v>61</v>
      </c>
    </row>
    <row r="1873" spans="1:2" x14ac:dyDescent="0.25">
      <c r="A1873" s="15" t="s">
        <v>8219</v>
      </c>
      <c r="B1873" s="15">
        <v>47</v>
      </c>
    </row>
    <row r="1874" spans="1:2" x14ac:dyDescent="0.25">
      <c r="A1874" s="15" t="s">
        <v>8219</v>
      </c>
      <c r="B1874" s="15">
        <v>17</v>
      </c>
    </row>
    <row r="1875" spans="1:2" x14ac:dyDescent="0.25">
      <c r="A1875" s="15" t="s">
        <v>8219</v>
      </c>
      <c r="B1875" s="15">
        <v>63</v>
      </c>
    </row>
    <row r="1876" spans="1:2" x14ac:dyDescent="0.25">
      <c r="A1876" s="15" t="s">
        <v>8219</v>
      </c>
      <c r="B1876" s="15">
        <v>9</v>
      </c>
    </row>
    <row r="1877" spans="1:2" x14ac:dyDescent="0.25">
      <c r="A1877" s="15" t="s">
        <v>8219</v>
      </c>
      <c r="B1877" s="15">
        <v>30</v>
      </c>
    </row>
    <row r="1878" spans="1:2" x14ac:dyDescent="0.25">
      <c r="A1878" s="15" t="s">
        <v>8219</v>
      </c>
      <c r="B1878" s="15">
        <v>23</v>
      </c>
    </row>
    <row r="1879" spans="1:2" x14ac:dyDescent="0.25">
      <c r="A1879" s="15" t="s">
        <v>8219</v>
      </c>
      <c r="B1879" s="15">
        <v>33</v>
      </c>
    </row>
    <row r="1880" spans="1:2" x14ac:dyDescent="0.25">
      <c r="A1880" s="15" t="s">
        <v>8219</v>
      </c>
      <c r="B1880" s="15">
        <v>39</v>
      </c>
    </row>
    <row r="1881" spans="1:2" x14ac:dyDescent="0.25">
      <c r="A1881" s="15" t="s">
        <v>8219</v>
      </c>
      <c r="B1881" s="15">
        <v>17</v>
      </c>
    </row>
    <row r="1882" spans="1:2" x14ac:dyDescent="0.25">
      <c r="A1882" s="15" t="s">
        <v>8219</v>
      </c>
      <c r="B1882" s="15">
        <v>6</v>
      </c>
    </row>
    <row r="1883" spans="1:2" x14ac:dyDescent="0.25">
      <c r="A1883" s="15" t="s">
        <v>8219</v>
      </c>
      <c r="B1883" s="15">
        <v>39</v>
      </c>
    </row>
    <row r="1884" spans="1:2" x14ac:dyDescent="0.25">
      <c r="A1884" s="15" t="s">
        <v>8219</v>
      </c>
      <c r="B1884" s="15">
        <v>57</v>
      </c>
    </row>
    <row r="1885" spans="1:2" x14ac:dyDescent="0.25">
      <c r="A1885" s="15" t="s">
        <v>8219</v>
      </c>
      <c r="B1885" s="15">
        <v>56</v>
      </c>
    </row>
    <row r="1886" spans="1:2" x14ac:dyDescent="0.25">
      <c r="A1886" s="15" t="s">
        <v>8219</v>
      </c>
      <c r="B1886" s="15">
        <v>13</v>
      </c>
    </row>
    <row r="1887" spans="1:2" x14ac:dyDescent="0.25">
      <c r="A1887" s="15" t="s">
        <v>8219</v>
      </c>
      <c r="B1887" s="15">
        <v>95</v>
      </c>
    </row>
    <row r="1888" spans="1:2" x14ac:dyDescent="0.25">
      <c r="A1888" s="15" t="s">
        <v>8219</v>
      </c>
      <c r="B1888" s="15">
        <v>80</v>
      </c>
    </row>
    <row r="1889" spans="1:2" x14ac:dyDescent="0.25">
      <c r="A1889" s="15" t="s">
        <v>8219</v>
      </c>
      <c r="B1889" s="15">
        <v>133</v>
      </c>
    </row>
    <row r="1890" spans="1:2" x14ac:dyDescent="0.25">
      <c r="A1890" s="15" t="s">
        <v>8219</v>
      </c>
      <c r="B1890" s="15">
        <v>44</v>
      </c>
    </row>
    <row r="1891" spans="1:2" x14ac:dyDescent="0.25">
      <c r="A1891" s="15" t="s">
        <v>8219</v>
      </c>
      <c r="B1891" s="15">
        <v>30</v>
      </c>
    </row>
    <row r="1892" spans="1:2" x14ac:dyDescent="0.25">
      <c r="A1892" s="15" t="s">
        <v>8219</v>
      </c>
      <c r="B1892" s="15">
        <v>56</v>
      </c>
    </row>
    <row r="1893" spans="1:2" x14ac:dyDescent="0.25">
      <c r="A1893" s="15" t="s">
        <v>8219</v>
      </c>
      <c r="B1893" s="15">
        <v>66</v>
      </c>
    </row>
    <row r="1894" spans="1:2" x14ac:dyDescent="0.25">
      <c r="A1894" s="15" t="s">
        <v>8219</v>
      </c>
      <c r="B1894" s="15">
        <v>29</v>
      </c>
    </row>
    <row r="1895" spans="1:2" x14ac:dyDescent="0.25">
      <c r="A1895" s="15" t="s">
        <v>8219</v>
      </c>
      <c r="B1895" s="15">
        <v>72</v>
      </c>
    </row>
    <row r="1896" spans="1:2" x14ac:dyDescent="0.25">
      <c r="A1896" s="15" t="s">
        <v>8219</v>
      </c>
      <c r="B1896" s="15">
        <v>27</v>
      </c>
    </row>
    <row r="1897" spans="1:2" x14ac:dyDescent="0.25">
      <c r="A1897" s="15" t="s">
        <v>8219</v>
      </c>
      <c r="B1897" s="15">
        <v>10</v>
      </c>
    </row>
    <row r="1898" spans="1:2" x14ac:dyDescent="0.25">
      <c r="A1898" s="15" t="s">
        <v>8219</v>
      </c>
      <c r="B1898" s="15">
        <v>35</v>
      </c>
    </row>
    <row r="1899" spans="1:2" x14ac:dyDescent="0.25">
      <c r="A1899" s="15" t="s">
        <v>8219</v>
      </c>
      <c r="B1899" s="15">
        <v>29</v>
      </c>
    </row>
    <row r="1900" spans="1:2" x14ac:dyDescent="0.25">
      <c r="A1900" s="15" t="s">
        <v>8219</v>
      </c>
      <c r="B1900" s="15">
        <v>13</v>
      </c>
    </row>
    <row r="1901" spans="1:2" x14ac:dyDescent="0.25">
      <c r="A1901" s="15" t="s">
        <v>8219</v>
      </c>
      <c r="B1901" s="15">
        <v>72</v>
      </c>
    </row>
    <row r="1902" spans="1:2" x14ac:dyDescent="0.25">
      <c r="A1902" s="15" t="s">
        <v>8219</v>
      </c>
      <c r="B1902" s="15">
        <v>78</v>
      </c>
    </row>
    <row r="1903" spans="1:2" x14ac:dyDescent="0.25">
      <c r="A1903" s="15" t="s">
        <v>8219</v>
      </c>
      <c r="B1903" s="15">
        <v>49</v>
      </c>
    </row>
    <row r="1904" spans="1:2" x14ac:dyDescent="0.25">
      <c r="A1904" s="15" t="s">
        <v>8219</v>
      </c>
      <c r="B1904" s="15">
        <v>42</v>
      </c>
    </row>
    <row r="1905" spans="1:2" x14ac:dyDescent="0.25">
      <c r="A1905" s="15" t="s">
        <v>8219</v>
      </c>
      <c r="B1905" s="15">
        <v>35</v>
      </c>
    </row>
    <row r="1906" spans="1:2" x14ac:dyDescent="0.25">
      <c r="A1906" s="15" t="s">
        <v>8219</v>
      </c>
      <c r="B1906" s="15">
        <v>42</v>
      </c>
    </row>
    <row r="1907" spans="1:2" x14ac:dyDescent="0.25">
      <c r="A1907" s="15" t="s">
        <v>8219</v>
      </c>
      <c r="B1907" s="15">
        <v>42</v>
      </c>
    </row>
    <row r="1908" spans="1:2" x14ac:dyDescent="0.25">
      <c r="A1908" s="15" t="s">
        <v>8219</v>
      </c>
      <c r="B1908" s="15">
        <v>31</v>
      </c>
    </row>
    <row r="1909" spans="1:2" x14ac:dyDescent="0.25">
      <c r="A1909" s="15" t="s">
        <v>8219</v>
      </c>
      <c r="B1909" s="15">
        <v>38</v>
      </c>
    </row>
    <row r="1910" spans="1:2" x14ac:dyDescent="0.25">
      <c r="A1910" s="15" t="s">
        <v>8219</v>
      </c>
      <c r="B1910" s="15">
        <v>8</v>
      </c>
    </row>
    <row r="1911" spans="1:2" x14ac:dyDescent="0.25">
      <c r="A1911" s="15" t="s">
        <v>8219</v>
      </c>
      <c r="B1911" s="15">
        <v>39</v>
      </c>
    </row>
    <row r="1912" spans="1:2" x14ac:dyDescent="0.25">
      <c r="A1912" s="15" t="s">
        <v>8219</v>
      </c>
      <c r="B1912" s="15">
        <v>29</v>
      </c>
    </row>
    <row r="1913" spans="1:2" x14ac:dyDescent="0.25">
      <c r="A1913" s="15" t="s">
        <v>8219</v>
      </c>
      <c r="B1913" s="15">
        <v>72</v>
      </c>
    </row>
    <row r="1914" spans="1:2" x14ac:dyDescent="0.25">
      <c r="A1914" s="15" t="s">
        <v>8219</v>
      </c>
      <c r="B1914" s="15">
        <v>15</v>
      </c>
    </row>
    <row r="1915" spans="1:2" x14ac:dyDescent="0.25">
      <c r="A1915" s="15" t="s">
        <v>8219</v>
      </c>
      <c r="B1915" s="15">
        <v>33</v>
      </c>
    </row>
    <row r="1916" spans="1:2" x14ac:dyDescent="0.25">
      <c r="A1916" s="15" t="s">
        <v>8219</v>
      </c>
      <c r="B1916" s="15">
        <v>15</v>
      </c>
    </row>
    <row r="1917" spans="1:2" x14ac:dyDescent="0.25">
      <c r="A1917" s="15" t="s">
        <v>8219</v>
      </c>
      <c r="B1917" s="15">
        <v>19</v>
      </c>
    </row>
    <row r="1918" spans="1:2" x14ac:dyDescent="0.25">
      <c r="A1918" s="15" t="s">
        <v>8219</v>
      </c>
      <c r="B1918" s="15">
        <v>17</v>
      </c>
    </row>
    <row r="1919" spans="1:2" x14ac:dyDescent="0.25">
      <c r="A1919" s="15" t="s">
        <v>8219</v>
      </c>
      <c r="B1919" s="15">
        <v>44</v>
      </c>
    </row>
    <row r="1920" spans="1:2" x14ac:dyDescent="0.25">
      <c r="A1920" s="15" t="s">
        <v>8219</v>
      </c>
      <c r="B1920" s="15">
        <v>10</v>
      </c>
    </row>
    <row r="1921" spans="1:2" x14ac:dyDescent="0.25">
      <c r="A1921" s="15" t="s">
        <v>8219</v>
      </c>
      <c r="B1921" s="15">
        <v>46</v>
      </c>
    </row>
    <row r="1922" spans="1:2" x14ac:dyDescent="0.25">
      <c r="A1922" s="15" t="s">
        <v>8219</v>
      </c>
      <c r="B1922" s="15">
        <v>11</v>
      </c>
    </row>
    <row r="1923" spans="1:2" x14ac:dyDescent="0.25">
      <c r="A1923" s="15" t="s">
        <v>8219</v>
      </c>
      <c r="B1923" s="15">
        <v>13</v>
      </c>
    </row>
    <row r="1924" spans="1:2" x14ac:dyDescent="0.25">
      <c r="A1924" s="15" t="s">
        <v>8219</v>
      </c>
      <c r="B1924" s="15">
        <v>33</v>
      </c>
    </row>
    <row r="1925" spans="1:2" x14ac:dyDescent="0.25">
      <c r="A1925" s="15" t="s">
        <v>8219</v>
      </c>
      <c r="B1925" s="15">
        <v>28</v>
      </c>
    </row>
    <row r="1926" spans="1:2" x14ac:dyDescent="0.25">
      <c r="A1926" s="15" t="s">
        <v>8219</v>
      </c>
      <c r="B1926" s="15">
        <v>21</v>
      </c>
    </row>
    <row r="1927" spans="1:2" x14ac:dyDescent="0.25">
      <c r="A1927" s="15" t="s">
        <v>8219</v>
      </c>
      <c r="B1927" s="15">
        <v>13</v>
      </c>
    </row>
    <row r="1928" spans="1:2" x14ac:dyDescent="0.25">
      <c r="A1928" s="15" t="s">
        <v>8219</v>
      </c>
      <c r="B1928" s="15">
        <v>34</v>
      </c>
    </row>
    <row r="1929" spans="1:2" x14ac:dyDescent="0.25">
      <c r="A1929" s="15" t="s">
        <v>8219</v>
      </c>
      <c r="B1929" s="15">
        <v>80</v>
      </c>
    </row>
    <row r="1930" spans="1:2" x14ac:dyDescent="0.25">
      <c r="A1930" s="15" t="s">
        <v>8219</v>
      </c>
      <c r="B1930" s="15">
        <v>74</v>
      </c>
    </row>
    <row r="1931" spans="1:2" x14ac:dyDescent="0.25">
      <c r="A1931" s="15" t="s">
        <v>8219</v>
      </c>
      <c r="B1931" s="15">
        <v>7</v>
      </c>
    </row>
    <row r="1932" spans="1:2" x14ac:dyDescent="0.25">
      <c r="A1932" s="15" t="s">
        <v>8219</v>
      </c>
      <c r="B1932" s="15">
        <v>34</v>
      </c>
    </row>
    <row r="1933" spans="1:2" x14ac:dyDescent="0.25">
      <c r="A1933" s="15" t="s">
        <v>8219</v>
      </c>
      <c r="B1933" s="15">
        <v>86</v>
      </c>
    </row>
    <row r="1934" spans="1:2" x14ac:dyDescent="0.25">
      <c r="A1934" s="15" t="s">
        <v>8219</v>
      </c>
      <c r="B1934" s="15">
        <v>37</v>
      </c>
    </row>
    <row r="1935" spans="1:2" x14ac:dyDescent="0.25">
      <c r="A1935" s="15" t="s">
        <v>8219</v>
      </c>
      <c r="B1935" s="15">
        <v>18</v>
      </c>
    </row>
    <row r="1936" spans="1:2" x14ac:dyDescent="0.25">
      <c r="A1936" s="15" t="s">
        <v>8219</v>
      </c>
      <c r="B1936" s="15">
        <v>22</v>
      </c>
    </row>
    <row r="1937" spans="1:2" x14ac:dyDescent="0.25">
      <c r="A1937" s="15" t="s">
        <v>8219</v>
      </c>
      <c r="B1937" s="15">
        <v>26</v>
      </c>
    </row>
    <row r="1938" spans="1:2" x14ac:dyDescent="0.25">
      <c r="A1938" s="15" t="s">
        <v>8219</v>
      </c>
      <c r="B1938" s="15">
        <v>27</v>
      </c>
    </row>
    <row r="1939" spans="1:2" x14ac:dyDescent="0.25">
      <c r="A1939" s="15" t="s">
        <v>8219</v>
      </c>
      <c r="B1939" s="15">
        <v>8</v>
      </c>
    </row>
    <row r="1940" spans="1:2" x14ac:dyDescent="0.25">
      <c r="A1940" s="15" t="s">
        <v>8219</v>
      </c>
      <c r="B1940" s="15">
        <v>204</v>
      </c>
    </row>
    <row r="1941" spans="1:2" x14ac:dyDescent="0.25">
      <c r="A1941" s="15" t="s">
        <v>8219</v>
      </c>
      <c r="B1941" s="15">
        <v>46</v>
      </c>
    </row>
    <row r="1942" spans="1:2" x14ac:dyDescent="0.25">
      <c r="A1942" s="15" t="s">
        <v>8219</v>
      </c>
      <c r="B1942" s="15">
        <v>17</v>
      </c>
    </row>
    <row r="1943" spans="1:2" x14ac:dyDescent="0.25">
      <c r="A1943" s="15" t="s">
        <v>8219</v>
      </c>
      <c r="B1943" s="15">
        <v>28</v>
      </c>
    </row>
    <row r="1944" spans="1:2" x14ac:dyDescent="0.25">
      <c r="A1944" s="15" t="s">
        <v>8219</v>
      </c>
      <c r="B1944" s="15">
        <v>83</v>
      </c>
    </row>
    <row r="1945" spans="1:2" x14ac:dyDescent="0.25">
      <c r="A1945" s="15" t="s">
        <v>8219</v>
      </c>
      <c r="B1945" s="15">
        <v>13</v>
      </c>
    </row>
    <row r="1946" spans="1:2" x14ac:dyDescent="0.25">
      <c r="A1946" s="15" t="s">
        <v>8219</v>
      </c>
      <c r="B1946" s="15">
        <v>8</v>
      </c>
    </row>
    <row r="1947" spans="1:2" x14ac:dyDescent="0.25">
      <c r="A1947" s="15" t="s">
        <v>8219</v>
      </c>
      <c r="B1947" s="15">
        <v>32</v>
      </c>
    </row>
    <row r="1948" spans="1:2" x14ac:dyDescent="0.25">
      <c r="A1948" s="15" t="s">
        <v>8219</v>
      </c>
      <c r="B1948" s="15">
        <v>85</v>
      </c>
    </row>
    <row r="1949" spans="1:2" x14ac:dyDescent="0.25">
      <c r="A1949" s="15" t="s">
        <v>8219</v>
      </c>
      <c r="B1949" s="15">
        <v>29</v>
      </c>
    </row>
    <row r="1950" spans="1:2" x14ac:dyDescent="0.25">
      <c r="A1950" s="15" t="s">
        <v>8219</v>
      </c>
      <c r="B1950" s="15">
        <v>24</v>
      </c>
    </row>
    <row r="1951" spans="1:2" x14ac:dyDescent="0.25">
      <c r="A1951" s="15" t="s">
        <v>8219</v>
      </c>
      <c r="B1951" s="15">
        <v>8</v>
      </c>
    </row>
    <row r="1952" spans="1:2" x14ac:dyDescent="0.25">
      <c r="A1952" s="15" t="s">
        <v>8219</v>
      </c>
      <c r="B1952" s="15">
        <v>19</v>
      </c>
    </row>
    <row r="1953" spans="1:2" x14ac:dyDescent="0.25">
      <c r="A1953" s="15" t="s">
        <v>8219</v>
      </c>
      <c r="B1953" s="15">
        <v>336</v>
      </c>
    </row>
    <row r="1954" spans="1:2" x14ac:dyDescent="0.25">
      <c r="A1954" s="15" t="s">
        <v>8219</v>
      </c>
      <c r="B1954" s="15">
        <v>13</v>
      </c>
    </row>
    <row r="1955" spans="1:2" x14ac:dyDescent="0.25">
      <c r="A1955" s="15" t="s">
        <v>8219</v>
      </c>
      <c r="B1955" s="15">
        <v>42</v>
      </c>
    </row>
    <row r="1956" spans="1:2" x14ac:dyDescent="0.25">
      <c r="A1956" s="15" t="s">
        <v>8219</v>
      </c>
      <c r="B1956" s="15">
        <v>64</v>
      </c>
    </row>
    <row r="1957" spans="1:2" x14ac:dyDescent="0.25">
      <c r="A1957" s="15" t="s">
        <v>8219</v>
      </c>
      <c r="B1957" s="15">
        <v>25</v>
      </c>
    </row>
    <row r="1958" spans="1:2" x14ac:dyDescent="0.25">
      <c r="A1958" s="15" t="s">
        <v>8219</v>
      </c>
      <c r="B1958" s="15">
        <v>20</v>
      </c>
    </row>
    <row r="1959" spans="1:2" x14ac:dyDescent="0.25">
      <c r="A1959" s="15" t="s">
        <v>8219</v>
      </c>
      <c r="B1959" s="15">
        <v>104</v>
      </c>
    </row>
    <row r="1960" spans="1:2" x14ac:dyDescent="0.25">
      <c r="A1960" s="15" t="s">
        <v>8219</v>
      </c>
      <c r="B1960" s="15">
        <v>53</v>
      </c>
    </row>
    <row r="1961" spans="1:2" x14ac:dyDescent="0.25">
      <c r="A1961" s="15" t="s">
        <v>8219</v>
      </c>
      <c r="B1961" s="15">
        <v>14</v>
      </c>
    </row>
    <row r="1962" spans="1:2" x14ac:dyDescent="0.25">
      <c r="A1962" s="15" t="s">
        <v>8219</v>
      </c>
      <c r="B1962" s="15">
        <v>20</v>
      </c>
    </row>
    <row r="1963" spans="1:2" x14ac:dyDescent="0.25">
      <c r="A1963" s="15" t="s">
        <v>8219</v>
      </c>
      <c r="B1963" s="15">
        <v>558</v>
      </c>
    </row>
    <row r="1964" spans="1:2" x14ac:dyDescent="0.25">
      <c r="A1964" s="15" t="s">
        <v>8219</v>
      </c>
      <c r="B1964" s="15">
        <v>22</v>
      </c>
    </row>
    <row r="1965" spans="1:2" x14ac:dyDescent="0.25">
      <c r="A1965" s="15" t="s">
        <v>8219</v>
      </c>
      <c r="B1965" s="15">
        <v>24</v>
      </c>
    </row>
    <row r="1966" spans="1:2" x14ac:dyDescent="0.25">
      <c r="A1966" s="15" t="s">
        <v>8219</v>
      </c>
      <c r="B1966" s="15">
        <v>74</v>
      </c>
    </row>
    <row r="1967" spans="1:2" x14ac:dyDescent="0.25">
      <c r="A1967" s="15" t="s">
        <v>8219</v>
      </c>
      <c r="B1967" s="15">
        <v>54</v>
      </c>
    </row>
    <row r="1968" spans="1:2" x14ac:dyDescent="0.25">
      <c r="A1968" s="15" t="s">
        <v>8219</v>
      </c>
      <c r="B1968" s="15">
        <v>31</v>
      </c>
    </row>
    <row r="1969" spans="1:2" x14ac:dyDescent="0.25">
      <c r="A1969" s="15" t="s">
        <v>8219</v>
      </c>
      <c r="B1969" s="15">
        <v>25</v>
      </c>
    </row>
    <row r="1970" spans="1:2" x14ac:dyDescent="0.25">
      <c r="A1970" s="15" t="s">
        <v>8219</v>
      </c>
      <c r="B1970" s="15">
        <v>17</v>
      </c>
    </row>
    <row r="1971" spans="1:2" x14ac:dyDescent="0.25">
      <c r="A1971" s="15" t="s">
        <v>8219</v>
      </c>
      <c r="B1971" s="15">
        <v>12</v>
      </c>
    </row>
    <row r="1972" spans="1:2" x14ac:dyDescent="0.25">
      <c r="A1972" s="15" t="s">
        <v>8219</v>
      </c>
      <c r="B1972" s="15">
        <v>38</v>
      </c>
    </row>
    <row r="1973" spans="1:2" x14ac:dyDescent="0.25">
      <c r="A1973" s="15" t="s">
        <v>8219</v>
      </c>
      <c r="B1973" s="15">
        <v>41</v>
      </c>
    </row>
    <row r="1974" spans="1:2" x14ac:dyDescent="0.25">
      <c r="A1974" s="15" t="s">
        <v>8219</v>
      </c>
      <c r="B1974" s="15">
        <v>19</v>
      </c>
    </row>
    <row r="1975" spans="1:2" x14ac:dyDescent="0.25">
      <c r="A1975" s="15" t="s">
        <v>8219</v>
      </c>
      <c r="B1975" s="15">
        <v>41</v>
      </c>
    </row>
    <row r="1976" spans="1:2" x14ac:dyDescent="0.25">
      <c r="A1976" s="15" t="s">
        <v>8219</v>
      </c>
      <c r="B1976" s="15">
        <v>26</v>
      </c>
    </row>
    <row r="1977" spans="1:2" x14ac:dyDescent="0.25">
      <c r="A1977" s="15" t="s">
        <v>8219</v>
      </c>
      <c r="B1977" s="15">
        <v>25</v>
      </c>
    </row>
    <row r="1978" spans="1:2" x14ac:dyDescent="0.25">
      <c r="A1978" s="15" t="s">
        <v>8219</v>
      </c>
      <c r="B1978" s="15">
        <v>9</v>
      </c>
    </row>
    <row r="1979" spans="1:2" x14ac:dyDescent="0.25">
      <c r="A1979" s="15" t="s">
        <v>8219</v>
      </c>
      <c r="B1979" s="15">
        <v>78</v>
      </c>
    </row>
    <row r="1980" spans="1:2" x14ac:dyDescent="0.25">
      <c r="A1980" s="15" t="s">
        <v>8219</v>
      </c>
      <c r="B1980" s="15">
        <v>45</v>
      </c>
    </row>
    <row r="1981" spans="1:2" x14ac:dyDescent="0.25">
      <c r="A1981" s="15" t="s">
        <v>8219</v>
      </c>
      <c r="B1981" s="15">
        <v>102</v>
      </c>
    </row>
    <row r="1982" spans="1:2" x14ac:dyDescent="0.25">
      <c r="A1982" s="15" t="s">
        <v>8219</v>
      </c>
      <c r="B1982" s="15">
        <v>5</v>
      </c>
    </row>
    <row r="1983" spans="1:2" x14ac:dyDescent="0.25">
      <c r="A1983" s="15" t="s">
        <v>8219</v>
      </c>
      <c r="B1983" s="15">
        <v>27</v>
      </c>
    </row>
    <row r="1984" spans="1:2" x14ac:dyDescent="0.25">
      <c r="A1984" s="15" t="s">
        <v>8219</v>
      </c>
      <c r="B1984" s="15">
        <v>37</v>
      </c>
    </row>
    <row r="1985" spans="1:2" x14ac:dyDescent="0.25">
      <c r="A1985" s="15" t="s">
        <v>8219</v>
      </c>
      <c r="B1985" s="15">
        <v>14</v>
      </c>
    </row>
    <row r="1986" spans="1:2" x14ac:dyDescent="0.25">
      <c r="A1986" s="15" t="s">
        <v>8219</v>
      </c>
      <c r="B1986" s="15">
        <v>27</v>
      </c>
    </row>
    <row r="1987" spans="1:2" x14ac:dyDescent="0.25">
      <c r="A1987" s="15" t="s">
        <v>8219</v>
      </c>
      <c r="B1987" s="15">
        <v>45</v>
      </c>
    </row>
    <row r="1988" spans="1:2" x14ac:dyDescent="0.25">
      <c r="A1988" s="15" t="s">
        <v>8219</v>
      </c>
      <c r="B1988" s="15">
        <v>49</v>
      </c>
    </row>
    <row r="1989" spans="1:2" x14ac:dyDescent="0.25">
      <c r="A1989" s="15" t="s">
        <v>8219</v>
      </c>
      <c r="B1989" s="15">
        <v>24</v>
      </c>
    </row>
    <row r="1990" spans="1:2" x14ac:dyDescent="0.25">
      <c r="A1990" s="15" t="s">
        <v>8219</v>
      </c>
      <c r="B1990" s="15">
        <v>112</v>
      </c>
    </row>
    <row r="1991" spans="1:2" x14ac:dyDescent="0.25">
      <c r="A1991" s="15" t="s">
        <v>8219</v>
      </c>
      <c r="B1991" s="15">
        <v>23</v>
      </c>
    </row>
    <row r="1992" spans="1:2" x14ac:dyDescent="0.25">
      <c r="A1992" s="15" t="s">
        <v>8219</v>
      </c>
      <c r="B1992" s="15">
        <v>54</v>
      </c>
    </row>
    <row r="1993" spans="1:2" x14ac:dyDescent="0.25">
      <c r="A1993" s="15" t="s">
        <v>8219</v>
      </c>
      <c r="B1993" s="15">
        <v>28</v>
      </c>
    </row>
    <row r="1994" spans="1:2" x14ac:dyDescent="0.25">
      <c r="A1994" s="15" t="s">
        <v>8219</v>
      </c>
      <c r="B1994" s="15">
        <v>11</v>
      </c>
    </row>
    <row r="1995" spans="1:2" x14ac:dyDescent="0.25">
      <c r="A1995" s="15" t="s">
        <v>8219</v>
      </c>
      <c r="B1995" s="15">
        <v>62</v>
      </c>
    </row>
    <row r="1996" spans="1:2" x14ac:dyDescent="0.25">
      <c r="A1996" s="15" t="s">
        <v>8219</v>
      </c>
      <c r="B1996" s="15">
        <v>73</v>
      </c>
    </row>
    <row r="1997" spans="1:2" x14ac:dyDescent="0.25">
      <c r="A1997" s="15" t="s">
        <v>8219</v>
      </c>
      <c r="B1997" s="15">
        <v>18</v>
      </c>
    </row>
    <row r="1998" spans="1:2" x14ac:dyDescent="0.25">
      <c r="A1998" s="15" t="s">
        <v>8219</v>
      </c>
      <c r="B1998" s="15">
        <v>35</v>
      </c>
    </row>
    <row r="1999" spans="1:2" x14ac:dyDescent="0.25">
      <c r="A1999" s="15" t="s">
        <v>8219</v>
      </c>
      <c r="B1999" s="15">
        <v>43</v>
      </c>
    </row>
    <row r="2000" spans="1:2" x14ac:dyDescent="0.25">
      <c r="A2000" s="15" t="s">
        <v>8219</v>
      </c>
      <c r="B2000" s="15">
        <v>36</v>
      </c>
    </row>
    <row r="2001" spans="1:2" x14ac:dyDescent="0.25">
      <c r="A2001" s="15" t="s">
        <v>8219</v>
      </c>
      <c r="B2001" s="15">
        <v>62</v>
      </c>
    </row>
    <row r="2002" spans="1:2" x14ac:dyDescent="0.25">
      <c r="A2002" s="15" t="s">
        <v>8219</v>
      </c>
      <c r="B2002" s="15">
        <v>15</v>
      </c>
    </row>
    <row r="2003" spans="1:2" x14ac:dyDescent="0.25">
      <c r="A2003" s="15" t="s">
        <v>8219</v>
      </c>
      <c r="B2003" s="15">
        <v>33</v>
      </c>
    </row>
    <row r="2004" spans="1:2" x14ac:dyDescent="0.25">
      <c r="A2004" s="15" t="s">
        <v>8219</v>
      </c>
      <c r="B2004" s="15">
        <v>27</v>
      </c>
    </row>
    <row r="2005" spans="1:2" x14ac:dyDescent="0.25">
      <c r="A2005" s="15" t="s">
        <v>8219</v>
      </c>
      <c r="B2005" s="15">
        <v>17</v>
      </c>
    </row>
    <row r="2006" spans="1:2" x14ac:dyDescent="0.25">
      <c r="A2006" s="15" t="s">
        <v>8219</v>
      </c>
      <c r="B2006" s="15">
        <v>4</v>
      </c>
    </row>
    <row r="2007" spans="1:2" x14ac:dyDescent="0.25">
      <c r="A2007" s="15" t="s">
        <v>8219</v>
      </c>
      <c r="B2007" s="15">
        <v>53</v>
      </c>
    </row>
    <row r="2008" spans="1:2" x14ac:dyDescent="0.25">
      <c r="A2008" s="15" t="s">
        <v>8219</v>
      </c>
      <c r="B2008" s="15">
        <v>49</v>
      </c>
    </row>
    <row r="2009" spans="1:2" x14ac:dyDescent="0.25">
      <c r="A2009" s="15" t="s">
        <v>8219</v>
      </c>
      <c r="B2009" s="15">
        <v>57</v>
      </c>
    </row>
    <row r="2010" spans="1:2" x14ac:dyDescent="0.25">
      <c r="A2010" s="15" t="s">
        <v>8219</v>
      </c>
      <c r="B2010" s="15">
        <v>69</v>
      </c>
    </row>
    <row r="2011" spans="1:2" x14ac:dyDescent="0.25">
      <c r="A2011" s="15" t="s">
        <v>8219</v>
      </c>
      <c r="B2011" s="15">
        <v>15</v>
      </c>
    </row>
    <row r="2012" spans="1:2" x14ac:dyDescent="0.25">
      <c r="A2012" s="15" t="s">
        <v>8219</v>
      </c>
      <c r="B2012" s="15">
        <v>64</v>
      </c>
    </row>
    <row r="2013" spans="1:2" x14ac:dyDescent="0.25">
      <c r="A2013" s="15" t="s">
        <v>8219</v>
      </c>
      <c r="B2013" s="15">
        <v>20</v>
      </c>
    </row>
    <row r="2014" spans="1:2" x14ac:dyDescent="0.25">
      <c r="A2014" s="15" t="s">
        <v>8219</v>
      </c>
      <c r="B2014" s="15">
        <v>27</v>
      </c>
    </row>
    <row r="2015" spans="1:2" x14ac:dyDescent="0.25">
      <c r="A2015" s="15" t="s">
        <v>8219</v>
      </c>
      <c r="B2015" s="15">
        <v>21</v>
      </c>
    </row>
    <row r="2016" spans="1:2" x14ac:dyDescent="0.25">
      <c r="A2016" s="15" t="s">
        <v>8219</v>
      </c>
      <c r="B2016" s="15">
        <v>31</v>
      </c>
    </row>
    <row r="2017" spans="1:2" x14ac:dyDescent="0.25">
      <c r="A2017" s="15" t="s">
        <v>8219</v>
      </c>
      <c r="B2017" s="15">
        <v>51</v>
      </c>
    </row>
    <row r="2018" spans="1:2" x14ac:dyDescent="0.25">
      <c r="A2018" s="15" t="s">
        <v>8219</v>
      </c>
      <c r="B2018" s="15">
        <v>57</v>
      </c>
    </row>
    <row r="2019" spans="1:2" x14ac:dyDescent="0.25">
      <c r="A2019" s="15" t="s">
        <v>8219</v>
      </c>
      <c r="B2019" s="15">
        <v>20</v>
      </c>
    </row>
    <row r="2020" spans="1:2" x14ac:dyDescent="0.25">
      <c r="A2020" s="15" t="s">
        <v>8219</v>
      </c>
      <c r="B2020" s="15">
        <v>71</v>
      </c>
    </row>
    <row r="2021" spans="1:2" x14ac:dyDescent="0.25">
      <c r="A2021" s="15" t="s">
        <v>8219</v>
      </c>
      <c r="B2021" s="15">
        <v>72</v>
      </c>
    </row>
    <row r="2022" spans="1:2" x14ac:dyDescent="0.25">
      <c r="A2022" s="15" t="s">
        <v>8219</v>
      </c>
      <c r="B2022" s="15">
        <v>45</v>
      </c>
    </row>
    <row r="2023" spans="1:2" x14ac:dyDescent="0.25">
      <c r="A2023" s="15" t="s">
        <v>8219</v>
      </c>
      <c r="B2023" s="15">
        <v>51</v>
      </c>
    </row>
    <row r="2024" spans="1:2" x14ac:dyDescent="0.25">
      <c r="A2024" s="15" t="s">
        <v>8219</v>
      </c>
      <c r="B2024" s="15">
        <v>56</v>
      </c>
    </row>
    <row r="2025" spans="1:2" x14ac:dyDescent="0.25">
      <c r="A2025" s="15" t="s">
        <v>8219</v>
      </c>
      <c r="B2025" s="15">
        <v>17</v>
      </c>
    </row>
    <row r="2026" spans="1:2" x14ac:dyDescent="0.25">
      <c r="A2026" s="15" t="s">
        <v>8219</v>
      </c>
      <c r="B2026" s="15">
        <v>197</v>
      </c>
    </row>
    <row r="2027" spans="1:2" x14ac:dyDescent="0.25">
      <c r="A2027" s="15" t="s">
        <v>8219</v>
      </c>
      <c r="B2027" s="15">
        <v>70</v>
      </c>
    </row>
    <row r="2028" spans="1:2" x14ac:dyDescent="0.25">
      <c r="A2028" s="15" t="s">
        <v>8219</v>
      </c>
      <c r="B2028" s="15">
        <v>21</v>
      </c>
    </row>
    <row r="2029" spans="1:2" x14ac:dyDescent="0.25">
      <c r="A2029" s="15" t="s">
        <v>8219</v>
      </c>
      <c r="B2029" s="15">
        <v>34</v>
      </c>
    </row>
    <row r="2030" spans="1:2" x14ac:dyDescent="0.25">
      <c r="A2030" s="15" t="s">
        <v>8219</v>
      </c>
      <c r="B2030" s="15">
        <v>39</v>
      </c>
    </row>
    <row r="2031" spans="1:2" x14ac:dyDescent="0.25">
      <c r="A2031" s="15" t="s">
        <v>8219</v>
      </c>
      <c r="B2031" s="15">
        <v>78</v>
      </c>
    </row>
    <row r="2032" spans="1:2" x14ac:dyDescent="0.25">
      <c r="A2032" s="15" t="s">
        <v>8219</v>
      </c>
      <c r="B2032" s="15">
        <v>48</v>
      </c>
    </row>
    <row r="2033" spans="1:2" x14ac:dyDescent="0.25">
      <c r="A2033" s="15" t="s">
        <v>8219</v>
      </c>
      <c r="B2033" s="15">
        <v>29</v>
      </c>
    </row>
    <row r="2034" spans="1:2" x14ac:dyDescent="0.25">
      <c r="A2034" s="15" t="s">
        <v>8219</v>
      </c>
      <c r="B2034" s="15">
        <v>73</v>
      </c>
    </row>
    <row r="2035" spans="1:2" x14ac:dyDescent="0.25">
      <c r="A2035" s="15" t="s">
        <v>8219</v>
      </c>
      <c r="B2035" s="15">
        <v>8</v>
      </c>
    </row>
    <row r="2036" spans="1:2" x14ac:dyDescent="0.25">
      <c r="A2036" s="15" t="s">
        <v>8219</v>
      </c>
      <c r="B2036" s="15">
        <v>17</v>
      </c>
    </row>
    <row r="2037" spans="1:2" x14ac:dyDescent="0.25">
      <c r="A2037" s="15" t="s">
        <v>8219</v>
      </c>
      <c r="B2037" s="15">
        <v>9</v>
      </c>
    </row>
    <row r="2038" spans="1:2" x14ac:dyDescent="0.25">
      <c r="A2038" s="15" t="s">
        <v>8219</v>
      </c>
      <c r="B2038" s="15">
        <v>17</v>
      </c>
    </row>
    <row r="2039" spans="1:2" x14ac:dyDescent="0.25">
      <c r="A2039" s="15" t="s">
        <v>8219</v>
      </c>
      <c r="B2039" s="15">
        <v>33</v>
      </c>
    </row>
    <row r="2040" spans="1:2" x14ac:dyDescent="0.25">
      <c r="A2040" s="15" t="s">
        <v>8219</v>
      </c>
      <c r="B2040" s="15">
        <v>38</v>
      </c>
    </row>
    <row r="2041" spans="1:2" x14ac:dyDescent="0.25">
      <c r="A2041" s="15" t="s">
        <v>8219</v>
      </c>
      <c r="B2041" s="15">
        <v>79</v>
      </c>
    </row>
    <row r="2042" spans="1:2" x14ac:dyDescent="0.25">
      <c r="A2042" s="15" t="s">
        <v>8219</v>
      </c>
      <c r="B2042" s="15">
        <v>46</v>
      </c>
    </row>
    <row r="2043" spans="1:2" x14ac:dyDescent="0.25">
      <c r="A2043" s="15" t="s">
        <v>8219</v>
      </c>
      <c r="B2043" s="15">
        <v>20</v>
      </c>
    </row>
    <row r="2044" spans="1:2" x14ac:dyDescent="0.25">
      <c r="A2044" s="15" t="s">
        <v>8219</v>
      </c>
      <c r="B2044" s="15">
        <v>20</v>
      </c>
    </row>
    <row r="2045" spans="1:2" x14ac:dyDescent="0.25">
      <c r="A2045" s="15" t="s">
        <v>8219</v>
      </c>
      <c r="B2045" s="15">
        <v>13</v>
      </c>
    </row>
    <row r="2046" spans="1:2" x14ac:dyDescent="0.25">
      <c r="A2046" s="15" t="s">
        <v>8219</v>
      </c>
      <c r="B2046" s="15">
        <v>22</v>
      </c>
    </row>
    <row r="2047" spans="1:2" x14ac:dyDescent="0.25">
      <c r="A2047" s="15" t="s">
        <v>8219</v>
      </c>
      <c r="B2047" s="15">
        <v>36</v>
      </c>
    </row>
    <row r="2048" spans="1:2" x14ac:dyDescent="0.25">
      <c r="A2048" s="15" t="s">
        <v>8219</v>
      </c>
      <c r="B2048" s="15">
        <v>40</v>
      </c>
    </row>
    <row r="2049" spans="1:2" x14ac:dyDescent="0.25">
      <c r="A2049" s="15" t="s">
        <v>8219</v>
      </c>
      <c r="B2049" s="15">
        <v>9</v>
      </c>
    </row>
    <row r="2050" spans="1:2" x14ac:dyDescent="0.25">
      <c r="A2050" s="15" t="s">
        <v>8219</v>
      </c>
      <c r="B2050" s="15">
        <v>19</v>
      </c>
    </row>
    <row r="2051" spans="1:2" x14ac:dyDescent="0.25">
      <c r="A2051" s="15" t="s">
        <v>8219</v>
      </c>
      <c r="B2051" s="15">
        <v>14</v>
      </c>
    </row>
    <row r="2052" spans="1:2" x14ac:dyDescent="0.25">
      <c r="A2052" s="15" t="s">
        <v>8219</v>
      </c>
      <c r="B2052" s="15">
        <v>38</v>
      </c>
    </row>
    <row r="2053" spans="1:2" x14ac:dyDescent="0.25">
      <c r="A2053" s="15" t="s">
        <v>8219</v>
      </c>
      <c r="B2053" s="15">
        <v>58</v>
      </c>
    </row>
    <row r="2054" spans="1:2" x14ac:dyDescent="0.25">
      <c r="A2054" s="15" t="s">
        <v>8219</v>
      </c>
      <c r="B2054" s="15">
        <v>28</v>
      </c>
    </row>
    <row r="2055" spans="1:2" x14ac:dyDescent="0.25">
      <c r="A2055" s="15" t="s">
        <v>8219</v>
      </c>
      <c r="B2055" s="15">
        <v>17</v>
      </c>
    </row>
    <row r="2056" spans="1:2" x14ac:dyDescent="0.25">
      <c r="A2056" s="15" t="s">
        <v>8219</v>
      </c>
      <c r="B2056" s="15">
        <v>12</v>
      </c>
    </row>
    <row r="2057" spans="1:2" x14ac:dyDescent="0.25">
      <c r="A2057" s="15" t="s">
        <v>8219</v>
      </c>
      <c r="B2057" s="15">
        <v>40</v>
      </c>
    </row>
    <row r="2058" spans="1:2" x14ac:dyDescent="0.25">
      <c r="A2058" s="15" t="s">
        <v>8219</v>
      </c>
      <c r="B2058" s="15">
        <v>57</v>
      </c>
    </row>
    <row r="2059" spans="1:2" x14ac:dyDescent="0.25">
      <c r="A2059" s="15" t="s">
        <v>8219</v>
      </c>
      <c r="B2059" s="15">
        <v>114</v>
      </c>
    </row>
    <row r="2060" spans="1:2" x14ac:dyDescent="0.25">
      <c r="A2060" s="15" t="s">
        <v>8219</v>
      </c>
      <c r="B2060" s="15">
        <v>31</v>
      </c>
    </row>
    <row r="2061" spans="1:2" x14ac:dyDescent="0.25">
      <c r="A2061" s="15" t="s">
        <v>8219</v>
      </c>
      <c r="B2061" s="15">
        <v>3</v>
      </c>
    </row>
    <row r="2062" spans="1:2" x14ac:dyDescent="0.25">
      <c r="A2062" s="15" t="s">
        <v>8219</v>
      </c>
      <c r="B2062" s="15">
        <v>16</v>
      </c>
    </row>
    <row r="2063" spans="1:2" x14ac:dyDescent="0.25">
      <c r="A2063" s="15" t="s">
        <v>8219</v>
      </c>
      <c r="B2063" s="15">
        <v>199</v>
      </c>
    </row>
    <row r="2064" spans="1:2" x14ac:dyDescent="0.25">
      <c r="A2064" s="15" t="s">
        <v>8219</v>
      </c>
      <c r="B2064" s="15">
        <v>31</v>
      </c>
    </row>
    <row r="2065" spans="1:2" x14ac:dyDescent="0.25">
      <c r="A2065" s="15" t="s">
        <v>8219</v>
      </c>
      <c r="B2065" s="15">
        <v>30</v>
      </c>
    </row>
    <row r="2066" spans="1:2" x14ac:dyDescent="0.25">
      <c r="A2066" s="15" t="s">
        <v>8219</v>
      </c>
      <c r="B2066" s="15">
        <v>34</v>
      </c>
    </row>
    <row r="2067" spans="1:2" x14ac:dyDescent="0.25">
      <c r="A2067" s="15" t="s">
        <v>8219</v>
      </c>
      <c r="B2067" s="15">
        <v>18</v>
      </c>
    </row>
    <row r="2068" spans="1:2" x14ac:dyDescent="0.25">
      <c r="A2068" s="15" t="s">
        <v>8219</v>
      </c>
      <c r="B2068" s="15">
        <v>67</v>
      </c>
    </row>
    <row r="2069" spans="1:2" x14ac:dyDescent="0.25">
      <c r="A2069" s="15" t="s">
        <v>8219</v>
      </c>
      <c r="B2069" s="15">
        <v>66</v>
      </c>
    </row>
    <row r="2070" spans="1:2" x14ac:dyDescent="0.25">
      <c r="A2070" s="15" t="s">
        <v>8219</v>
      </c>
      <c r="B2070" s="15">
        <v>23</v>
      </c>
    </row>
    <row r="2071" spans="1:2" x14ac:dyDescent="0.25">
      <c r="A2071" s="15" t="s">
        <v>8219</v>
      </c>
      <c r="B2071" s="15">
        <v>126</v>
      </c>
    </row>
    <row r="2072" spans="1:2" x14ac:dyDescent="0.25">
      <c r="A2072" s="15" t="s">
        <v>8219</v>
      </c>
      <c r="B2072" s="15">
        <v>6</v>
      </c>
    </row>
    <row r="2073" spans="1:2" x14ac:dyDescent="0.25">
      <c r="A2073" s="15" t="s">
        <v>8219</v>
      </c>
      <c r="B2073" s="15">
        <v>25</v>
      </c>
    </row>
    <row r="2074" spans="1:2" x14ac:dyDescent="0.25">
      <c r="A2074" s="15" t="s">
        <v>8219</v>
      </c>
      <c r="B2074" s="15">
        <v>39</v>
      </c>
    </row>
    <row r="2075" spans="1:2" x14ac:dyDescent="0.25">
      <c r="A2075" s="15" t="s">
        <v>8219</v>
      </c>
      <c r="B2075" s="15">
        <v>62</v>
      </c>
    </row>
    <row r="2076" spans="1:2" x14ac:dyDescent="0.25">
      <c r="A2076" s="15" t="s">
        <v>8219</v>
      </c>
      <c r="B2076" s="15">
        <v>31</v>
      </c>
    </row>
    <row r="2077" spans="1:2" x14ac:dyDescent="0.25">
      <c r="A2077" s="15" t="s">
        <v>8219</v>
      </c>
      <c r="B2077" s="15">
        <v>274</v>
      </c>
    </row>
    <row r="2078" spans="1:2" x14ac:dyDescent="0.25">
      <c r="A2078" s="15" t="s">
        <v>8219</v>
      </c>
      <c r="B2078" s="15">
        <v>17</v>
      </c>
    </row>
    <row r="2079" spans="1:2" x14ac:dyDescent="0.25">
      <c r="A2079" s="15" t="s">
        <v>8219</v>
      </c>
      <c r="B2079" s="15">
        <v>14</v>
      </c>
    </row>
    <row r="2080" spans="1:2" x14ac:dyDescent="0.25">
      <c r="A2080" s="15" t="s">
        <v>8219</v>
      </c>
      <c r="B2080" s="15">
        <v>60</v>
      </c>
    </row>
    <row r="2081" spans="1:2" x14ac:dyDescent="0.25">
      <c r="A2081" s="15" t="s">
        <v>8219</v>
      </c>
      <c r="B2081" s="15">
        <v>33</v>
      </c>
    </row>
    <row r="2082" spans="1:2" x14ac:dyDescent="0.25">
      <c r="A2082" s="15" t="s">
        <v>8219</v>
      </c>
      <c r="B2082" s="15">
        <v>78</v>
      </c>
    </row>
    <row r="2083" spans="1:2" x14ac:dyDescent="0.25">
      <c r="A2083" s="15" t="s">
        <v>8219</v>
      </c>
      <c r="B2083" s="15">
        <v>30</v>
      </c>
    </row>
    <row r="2084" spans="1:2" x14ac:dyDescent="0.25">
      <c r="A2084" s="15" t="s">
        <v>8219</v>
      </c>
      <c r="B2084" s="15">
        <v>136</v>
      </c>
    </row>
    <row r="2085" spans="1:2" x14ac:dyDescent="0.25">
      <c r="A2085" s="15" t="s">
        <v>8219</v>
      </c>
      <c r="B2085" s="15">
        <v>40</v>
      </c>
    </row>
    <row r="2086" spans="1:2" x14ac:dyDescent="0.25">
      <c r="A2086" s="15" t="s">
        <v>8219</v>
      </c>
      <c r="B2086" s="15">
        <v>18</v>
      </c>
    </row>
    <row r="2087" spans="1:2" x14ac:dyDescent="0.25">
      <c r="A2087" s="15" t="s">
        <v>8219</v>
      </c>
      <c r="B2087" s="15">
        <v>39</v>
      </c>
    </row>
    <row r="2088" spans="1:2" x14ac:dyDescent="0.25">
      <c r="A2088" s="15" t="s">
        <v>8219</v>
      </c>
      <c r="B2088" s="15">
        <v>21</v>
      </c>
    </row>
    <row r="2089" spans="1:2" x14ac:dyDescent="0.25">
      <c r="A2089" s="15" t="s">
        <v>8219</v>
      </c>
      <c r="B2089" s="15">
        <v>30</v>
      </c>
    </row>
    <row r="2090" spans="1:2" x14ac:dyDescent="0.25">
      <c r="A2090" s="15" t="s">
        <v>8219</v>
      </c>
      <c r="B2090" s="15">
        <v>27</v>
      </c>
    </row>
    <row r="2091" spans="1:2" x14ac:dyDescent="0.25">
      <c r="A2091" s="15" t="s">
        <v>8219</v>
      </c>
      <c r="B2091" s="15">
        <v>35</v>
      </c>
    </row>
    <row r="2092" spans="1:2" x14ac:dyDescent="0.25">
      <c r="A2092" s="15" t="s">
        <v>8219</v>
      </c>
      <c r="B2092" s="15">
        <v>13</v>
      </c>
    </row>
    <row r="2093" spans="1:2" x14ac:dyDescent="0.25">
      <c r="A2093" s="15" t="s">
        <v>8219</v>
      </c>
      <c r="B2093" s="15">
        <v>23</v>
      </c>
    </row>
    <row r="2094" spans="1:2" x14ac:dyDescent="0.25">
      <c r="A2094" s="15" t="s">
        <v>8219</v>
      </c>
      <c r="B2094" s="15">
        <v>39</v>
      </c>
    </row>
    <row r="2095" spans="1:2" x14ac:dyDescent="0.25">
      <c r="A2095" s="15" t="s">
        <v>8219</v>
      </c>
      <c r="B2095" s="15">
        <v>35</v>
      </c>
    </row>
    <row r="2096" spans="1:2" x14ac:dyDescent="0.25">
      <c r="A2096" s="15" t="s">
        <v>8219</v>
      </c>
      <c r="B2096" s="15">
        <v>27</v>
      </c>
    </row>
    <row r="2097" spans="1:2" x14ac:dyDescent="0.25">
      <c r="A2097" s="15" t="s">
        <v>8219</v>
      </c>
      <c r="B2097" s="15">
        <v>21</v>
      </c>
    </row>
    <row r="2098" spans="1:2" x14ac:dyDescent="0.25">
      <c r="A2098" s="15" t="s">
        <v>8219</v>
      </c>
      <c r="B2098" s="15">
        <v>104</v>
      </c>
    </row>
    <row r="2099" spans="1:2" x14ac:dyDescent="0.25">
      <c r="A2099" s="15" t="s">
        <v>8219</v>
      </c>
      <c r="B2099" s="15">
        <v>19</v>
      </c>
    </row>
    <row r="2100" spans="1:2" x14ac:dyDescent="0.25">
      <c r="A2100" s="15" t="s">
        <v>8219</v>
      </c>
      <c r="B2100" s="15">
        <v>97</v>
      </c>
    </row>
    <row r="2101" spans="1:2" x14ac:dyDescent="0.25">
      <c r="A2101" s="15" t="s">
        <v>8219</v>
      </c>
      <c r="B2101" s="15">
        <v>27</v>
      </c>
    </row>
    <row r="2102" spans="1:2" x14ac:dyDescent="0.25">
      <c r="A2102" s="15" t="s">
        <v>8219</v>
      </c>
      <c r="B2102" s="15">
        <v>24</v>
      </c>
    </row>
    <row r="2103" spans="1:2" x14ac:dyDescent="0.25">
      <c r="A2103" s="15" t="s">
        <v>8219</v>
      </c>
      <c r="B2103" s="15">
        <v>13</v>
      </c>
    </row>
    <row r="2104" spans="1:2" x14ac:dyDescent="0.25">
      <c r="A2104" s="15" t="s">
        <v>8219</v>
      </c>
      <c r="B2104" s="15">
        <v>46</v>
      </c>
    </row>
    <row r="2105" spans="1:2" x14ac:dyDescent="0.25">
      <c r="A2105" s="15" t="s">
        <v>8219</v>
      </c>
      <c r="B2105" s="15">
        <v>4</v>
      </c>
    </row>
    <row r="2106" spans="1:2" x14ac:dyDescent="0.25">
      <c r="A2106" s="15" t="s">
        <v>8219</v>
      </c>
      <c r="B2106" s="15">
        <v>40</v>
      </c>
    </row>
    <row r="2107" spans="1:2" x14ac:dyDescent="0.25">
      <c r="A2107" s="15" t="s">
        <v>8219</v>
      </c>
      <c r="B2107" s="15">
        <v>44</v>
      </c>
    </row>
    <row r="2108" spans="1:2" x14ac:dyDescent="0.25">
      <c r="A2108" s="15" t="s">
        <v>8219</v>
      </c>
      <c r="B2108" s="15">
        <v>35</v>
      </c>
    </row>
    <row r="2109" spans="1:2" x14ac:dyDescent="0.25">
      <c r="A2109" s="15" t="s">
        <v>8219</v>
      </c>
      <c r="B2109" s="15">
        <v>63</v>
      </c>
    </row>
    <row r="2110" spans="1:2" x14ac:dyDescent="0.25">
      <c r="A2110" s="15" t="s">
        <v>8219</v>
      </c>
      <c r="B2110" s="15">
        <v>89</v>
      </c>
    </row>
    <row r="2111" spans="1:2" x14ac:dyDescent="0.25">
      <c r="A2111" s="15" t="s">
        <v>8219</v>
      </c>
      <c r="B2111" s="15">
        <v>15</v>
      </c>
    </row>
    <row r="2112" spans="1:2" x14ac:dyDescent="0.25">
      <c r="A2112" s="15" t="s">
        <v>8219</v>
      </c>
      <c r="B2112" s="15">
        <v>46</v>
      </c>
    </row>
    <row r="2113" spans="1:2" x14ac:dyDescent="0.25">
      <c r="A2113" s="15" t="s">
        <v>8219</v>
      </c>
      <c r="B2113" s="15">
        <v>33</v>
      </c>
    </row>
    <row r="2114" spans="1:2" x14ac:dyDescent="0.25">
      <c r="A2114" s="15" t="s">
        <v>8219</v>
      </c>
      <c r="B2114" s="15">
        <v>52</v>
      </c>
    </row>
    <row r="2115" spans="1:2" x14ac:dyDescent="0.25">
      <c r="A2115" s="15" t="s">
        <v>8219</v>
      </c>
      <c r="B2115" s="15">
        <v>7</v>
      </c>
    </row>
    <row r="2116" spans="1:2" x14ac:dyDescent="0.25">
      <c r="A2116" s="15" t="s">
        <v>8219</v>
      </c>
      <c r="B2116" s="15">
        <v>28</v>
      </c>
    </row>
    <row r="2117" spans="1:2" x14ac:dyDescent="0.25">
      <c r="A2117" s="15" t="s">
        <v>8219</v>
      </c>
      <c r="B2117" s="15">
        <v>11</v>
      </c>
    </row>
    <row r="2118" spans="1:2" x14ac:dyDescent="0.25">
      <c r="A2118" s="15" t="s">
        <v>8219</v>
      </c>
      <c r="B2118" s="15">
        <v>15</v>
      </c>
    </row>
    <row r="2119" spans="1:2" x14ac:dyDescent="0.25">
      <c r="A2119" s="15" t="s">
        <v>8219</v>
      </c>
      <c r="B2119" s="15">
        <v>30</v>
      </c>
    </row>
    <row r="2120" spans="1:2" x14ac:dyDescent="0.25">
      <c r="A2120" s="15" t="s">
        <v>8219</v>
      </c>
      <c r="B2120" s="15">
        <v>27</v>
      </c>
    </row>
    <row r="2121" spans="1:2" x14ac:dyDescent="0.25">
      <c r="A2121" s="15" t="s">
        <v>8219</v>
      </c>
      <c r="B2121" s="15">
        <v>28</v>
      </c>
    </row>
    <row r="2122" spans="1:2" x14ac:dyDescent="0.25">
      <c r="A2122" s="15" t="s">
        <v>8219</v>
      </c>
      <c r="B2122" s="15">
        <v>17</v>
      </c>
    </row>
    <row r="2123" spans="1:2" x14ac:dyDescent="0.25">
      <c r="A2123" s="15" t="s">
        <v>8219</v>
      </c>
      <c r="B2123" s="15">
        <v>50</v>
      </c>
    </row>
    <row r="2124" spans="1:2" x14ac:dyDescent="0.25">
      <c r="A2124" s="15" t="s">
        <v>8219</v>
      </c>
      <c r="B2124" s="15">
        <v>26</v>
      </c>
    </row>
    <row r="2125" spans="1:2" x14ac:dyDescent="0.25">
      <c r="A2125" s="15" t="s">
        <v>8219</v>
      </c>
      <c r="B2125" s="15">
        <v>88</v>
      </c>
    </row>
    <row r="2126" spans="1:2" x14ac:dyDescent="0.25">
      <c r="A2126" s="15" t="s">
        <v>8219</v>
      </c>
      <c r="B2126" s="15">
        <v>91</v>
      </c>
    </row>
    <row r="2127" spans="1:2" x14ac:dyDescent="0.25">
      <c r="A2127" s="15" t="s">
        <v>8219</v>
      </c>
      <c r="B2127" s="15">
        <v>3</v>
      </c>
    </row>
    <row r="2128" spans="1:2" x14ac:dyDescent="0.25">
      <c r="A2128" s="15" t="s">
        <v>8219</v>
      </c>
      <c r="B2128" s="15">
        <v>28</v>
      </c>
    </row>
    <row r="2129" spans="1:2" x14ac:dyDescent="0.25">
      <c r="A2129" s="15" t="s">
        <v>8219</v>
      </c>
      <c r="B2129" s="15">
        <v>77</v>
      </c>
    </row>
    <row r="2130" spans="1:2" x14ac:dyDescent="0.25">
      <c r="A2130" s="15" t="s">
        <v>8219</v>
      </c>
      <c r="B2130" s="15">
        <v>27</v>
      </c>
    </row>
    <row r="2131" spans="1:2" x14ac:dyDescent="0.25">
      <c r="A2131" s="15" t="s">
        <v>8219</v>
      </c>
      <c r="B2131" s="15">
        <v>107</v>
      </c>
    </row>
    <row r="2132" spans="1:2" x14ac:dyDescent="0.25">
      <c r="A2132" s="15" t="s">
        <v>8219</v>
      </c>
      <c r="B2132" s="15">
        <v>96</v>
      </c>
    </row>
    <row r="2133" spans="1:2" x14ac:dyDescent="0.25">
      <c r="A2133" s="15" t="s">
        <v>8219</v>
      </c>
      <c r="B2133" s="15">
        <v>56</v>
      </c>
    </row>
    <row r="2134" spans="1:2" x14ac:dyDescent="0.25">
      <c r="A2134" s="15" t="s">
        <v>8219</v>
      </c>
      <c r="B2134" s="15">
        <v>58</v>
      </c>
    </row>
    <row r="2135" spans="1:2" x14ac:dyDescent="0.25">
      <c r="A2135" s="15" t="s">
        <v>8219</v>
      </c>
      <c r="B2135" s="15">
        <v>15</v>
      </c>
    </row>
    <row r="2136" spans="1:2" x14ac:dyDescent="0.25">
      <c r="A2136" s="15" t="s">
        <v>8219</v>
      </c>
      <c r="B2136" s="15">
        <v>20</v>
      </c>
    </row>
    <row r="2137" spans="1:2" x14ac:dyDescent="0.25">
      <c r="A2137" s="15" t="s">
        <v>8219</v>
      </c>
      <c r="B2137" s="15">
        <v>38</v>
      </c>
    </row>
    <row r="2138" spans="1:2" x14ac:dyDescent="0.25">
      <c r="A2138" s="15" t="s">
        <v>8219</v>
      </c>
      <c r="B2138" s="15">
        <v>33</v>
      </c>
    </row>
    <row r="2139" spans="1:2" x14ac:dyDescent="0.25">
      <c r="A2139" s="15" t="s">
        <v>8219</v>
      </c>
      <c r="B2139" s="15">
        <v>57</v>
      </c>
    </row>
    <row r="2140" spans="1:2" x14ac:dyDescent="0.25">
      <c r="A2140" s="15" t="s">
        <v>8219</v>
      </c>
      <c r="B2140" s="15">
        <v>25</v>
      </c>
    </row>
    <row r="2141" spans="1:2" x14ac:dyDescent="0.25">
      <c r="A2141" s="15" t="s">
        <v>8219</v>
      </c>
      <c r="B2141" s="15">
        <v>14</v>
      </c>
    </row>
    <row r="2142" spans="1:2" x14ac:dyDescent="0.25">
      <c r="A2142" s="15" t="s">
        <v>8219</v>
      </c>
      <c r="B2142" s="15">
        <v>94</v>
      </c>
    </row>
    <row r="2143" spans="1:2" x14ac:dyDescent="0.25">
      <c r="A2143" s="15" t="s">
        <v>8219</v>
      </c>
      <c r="B2143" s="15">
        <v>59</v>
      </c>
    </row>
    <row r="2144" spans="1:2" x14ac:dyDescent="0.25">
      <c r="A2144" s="15" t="s">
        <v>8219</v>
      </c>
      <c r="B2144" s="15">
        <v>36</v>
      </c>
    </row>
    <row r="2145" spans="1:2" x14ac:dyDescent="0.25">
      <c r="A2145" s="15" t="s">
        <v>8219</v>
      </c>
      <c r="B2145" s="15">
        <v>115</v>
      </c>
    </row>
    <row r="2146" spans="1:2" x14ac:dyDescent="0.25">
      <c r="A2146" s="15" t="s">
        <v>8219</v>
      </c>
      <c r="B2146" s="15">
        <v>30</v>
      </c>
    </row>
    <row r="2147" spans="1:2" x14ac:dyDescent="0.25">
      <c r="A2147" s="15" t="s">
        <v>8219</v>
      </c>
      <c r="B2147" s="15">
        <v>52</v>
      </c>
    </row>
    <row r="2148" spans="1:2" x14ac:dyDescent="0.25">
      <c r="A2148" s="15" t="s">
        <v>8219</v>
      </c>
      <c r="B2148" s="15">
        <v>27</v>
      </c>
    </row>
    <row r="2149" spans="1:2" x14ac:dyDescent="0.25">
      <c r="A2149" s="15" t="s">
        <v>8219</v>
      </c>
      <c r="B2149" s="15">
        <v>24</v>
      </c>
    </row>
    <row r="2150" spans="1:2" x14ac:dyDescent="0.25">
      <c r="A2150" s="15" t="s">
        <v>8219</v>
      </c>
      <c r="B2150" s="15">
        <v>10</v>
      </c>
    </row>
    <row r="2151" spans="1:2" x14ac:dyDescent="0.25">
      <c r="A2151" s="15" t="s">
        <v>8219</v>
      </c>
      <c r="B2151" s="15">
        <v>30</v>
      </c>
    </row>
    <row r="2152" spans="1:2" x14ac:dyDescent="0.25">
      <c r="A2152" s="15" t="s">
        <v>8219</v>
      </c>
      <c r="B2152" s="15">
        <v>71</v>
      </c>
    </row>
    <row r="2153" spans="1:2" x14ac:dyDescent="0.25">
      <c r="A2153" s="15" t="s">
        <v>8219</v>
      </c>
      <c r="B2153" s="15">
        <v>10</v>
      </c>
    </row>
    <row r="2154" spans="1:2" x14ac:dyDescent="0.25">
      <c r="A2154" s="15" t="s">
        <v>8219</v>
      </c>
      <c r="B2154" s="15">
        <v>24</v>
      </c>
    </row>
    <row r="2155" spans="1:2" x14ac:dyDescent="0.25">
      <c r="A2155" s="15" t="s">
        <v>8219</v>
      </c>
      <c r="B2155" s="15">
        <v>38</v>
      </c>
    </row>
    <row r="2156" spans="1:2" x14ac:dyDescent="0.25">
      <c r="A2156" s="15" t="s">
        <v>8219</v>
      </c>
      <c r="B2156" s="15">
        <v>26</v>
      </c>
    </row>
    <row r="2157" spans="1:2" x14ac:dyDescent="0.25">
      <c r="A2157" s="15" t="s">
        <v>8219</v>
      </c>
      <c r="B2157" s="15">
        <v>19</v>
      </c>
    </row>
    <row r="2158" spans="1:2" x14ac:dyDescent="0.25">
      <c r="A2158" s="15" t="s">
        <v>8219</v>
      </c>
      <c r="B2158" s="15">
        <v>11</v>
      </c>
    </row>
    <row r="2159" spans="1:2" x14ac:dyDescent="0.25">
      <c r="A2159" s="15" t="s">
        <v>8219</v>
      </c>
      <c r="B2159" s="15">
        <v>27</v>
      </c>
    </row>
    <row r="2160" spans="1:2" x14ac:dyDescent="0.25">
      <c r="A2160" s="15" t="s">
        <v>8219</v>
      </c>
      <c r="B2160" s="15">
        <v>34</v>
      </c>
    </row>
    <row r="2161" spans="1:2" x14ac:dyDescent="0.25">
      <c r="A2161" s="15" t="s">
        <v>8219</v>
      </c>
      <c r="B2161" s="15">
        <v>20</v>
      </c>
    </row>
    <row r="2162" spans="1:2" x14ac:dyDescent="0.25">
      <c r="A2162" s="15" t="s">
        <v>8219</v>
      </c>
      <c r="B2162" s="15">
        <v>37</v>
      </c>
    </row>
    <row r="2163" spans="1:2" x14ac:dyDescent="0.25">
      <c r="A2163" s="15" t="s">
        <v>8219</v>
      </c>
      <c r="B2163" s="15">
        <v>20</v>
      </c>
    </row>
    <row r="2164" spans="1:2" x14ac:dyDescent="0.25">
      <c r="A2164" s="15" t="s">
        <v>8219</v>
      </c>
      <c r="B2164" s="15">
        <v>10</v>
      </c>
    </row>
    <row r="2165" spans="1:2" x14ac:dyDescent="0.25">
      <c r="A2165" s="15" t="s">
        <v>8219</v>
      </c>
      <c r="B2165" s="15">
        <v>26</v>
      </c>
    </row>
    <row r="2166" spans="1:2" x14ac:dyDescent="0.25">
      <c r="A2166" s="15" t="s">
        <v>8219</v>
      </c>
      <c r="B2166" s="15">
        <v>20</v>
      </c>
    </row>
    <row r="2167" spans="1:2" x14ac:dyDescent="0.25">
      <c r="A2167" s="15" t="s">
        <v>8219</v>
      </c>
      <c r="B2167" s="15">
        <v>46</v>
      </c>
    </row>
    <row r="2168" spans="1:2" x14ac:dyDescent="0.25">
      <c r="A2168" s="15" t="s">
        <v>8219</v>
      </c>
      <c r="B2168" s="15">
        <v>76</v>
      </c>
    </row>
    <row r="2169" spans="1:2" x14ac:dyDescent="0.25">
      <c r="A2169" s="15" t="s">
        <v>8219</v>
      </c>
      <c r="B2169" s="15">
        <v>41</v>
      </c>
    </row>
    <row r="2170" spans="1:2" x14ac:dyDescent="0.25">
      <c r="A2170" s="15" t="s">
        <v>8219</v>
      </c>
      <c r="B2170" s="15">
        <v>7</v>
      </c>
    </row>
    <row r="2171" spans="1:2" x14ac:dyDescent="0.25">
      <c r="A2171" s="15" t="s">
        <v>8219</v>
      </c>
      <c r="B2171" s="15">
        <v>49</v>
      </c>
    </row>
    <row r="2172" spans="1:2" x14ac:dyDescent="0.25">
      <c r="A2172" s="15" t="s">
        <v>8219</v>
      </c>
      <c r="B2172" s="15">
        <v>26</v>
      </c>
    </row>
    <row r="2173" spans="1:2" x14ac:dyDescent="0.25">
      <c r="A2173" s="15" t="s">
        <v>8219</v>
      </c>
      <c r="B2173" s="15">
        <v>65</v>
      </c>
    </row>
    <row r="2174" spans="1:2" x14ac:dyDescent="0.25">
      <c r="A2174" s="15" t="s">
        <v>8219</v>
      </c>
      <c r="B2174" s="15">
        <v>28</v>
      </c>
    </row>
    <row r="2175" spans="1:2" x14ac:dyDescent="0.25">
      <c r="A2175" s="15" t="s">
        <v>8219</v>
      </c>
      <c r="B2175" s="15">
        <v>8</v>
      </c>
    </row>
    <row r="2176" spans="1:2" x14ac:dyDescent="0.25">
      <c r="A2176" s="15" t="s">
        <v>8219</v>
      </c>
      <c r="B2176" s="15">
        <v>3</v>
      </c>
    </row>
    <row r="2177" spans="1:2" x14ac:dyDescent="0.25">
      <c r="A2177" s="15" t="s">
        <v>8219</v>
      </c>
      <c r="B2177" s="15">
        <v>9</v>
      </c>
    </row>
    <row r="2178" spans="1:2" x14ac:dyDescent="0.25">
      <c r="A2178" s="15" t="s">
        <v>8219</v>
      </c>
      <c r="B2178" s="15">
        <v>9</v>
      </c>
    </row>
    <row r="2179" spans="1:2" x14ac:dyDescent="0.25">
      <c r="A2179" s="15" t="s">
        <v>8219</v>
      </c>
      <c r="B2179" s="15">
        <v>20</v>
      </c>
    </row>
    <row r="2180" spans="1:2" x14ac:dyDescent="0.25">
      <c r="A2180" s="15" t="s">
        <v>8219</v>
      </c>
      <c r="B2180" s="15">
        <v>57</v>
      </c>
    </row>
    <row r="2181" spans="1:2" x14ac:dyDescent="0.25">
      <c r="A2181" s="15" t="s">
        <v>8219</v>
      </c>
      <c r="B2181" s="15">
        <v>8</v>
      </c>
    </row>
    <row r="2182" spans="1:2" x14ac:dyDescent="0.25">
      <c r="A2182" s="15" t="s">
        <v>8219</v>
      </c>
      <c r="B2182" s="15">
        <v>14</v>
      </c>
    </row>
    <row r="2183" spans="1:2" x14ac:dyDescent="0.25">
      <c r="A2183" s="15" t="s">
        <v>8219</v>
      </c>
      <c r="B2183" s="15">
        <v>17</v>
      </c>
    </row>
    <row r="2184" spans="1:2" x14ac:dyDescent="0.25">
      <c r="A2184" s="15" t="s">
        <v>8219</v>
      </c>
      <c r="B2184" s="15">
        <v>100</v>
      </c>
    </row>
    <row r="2185" spans="1:2" x14ac:dyDescent="0.25">
      <c r="A2185" s="15" t="s">
        <v>8219</v>
      </c>
      <c r="B2185" s="15">
        <v>32</v>
      </c>
    </row>
    <row r="2186" spans="1:2" x14ac:dyDescent="0.25">
      <c r="A2186" s="15" t="s">
        <v>8219</v>
      </c>
      <c r="B2186" s="15">
        <v>3</v>
      </c>
    </row>
  </sheetData>
  <conditionalFormatting sqref="A2:A2186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E2:E153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77394-2F33-4D36-9C9E-665FC7F1F0EE}">
  <dimension ref="A3:B8"/>
  <sheetViews>
    <sheetView workbookViewId="0">
      <selection activeCell="A4" sqref="A4"/>
    </sheetView>
  </sheetViews>
  <sheetFormatPr defaultRowHeight="15" x14ac:dyDescent="0.25"/>
  <cols>
    <col min="1" max="1" width="13.140625" bestFit="1" customWidth="1"/>
    <col min="2" max="2" width="10.7109375" bestFit="1" customWidth="1"/>
  </cols>
  <sheetData>
    <row r="3" spans="1:2" x14ac:dyDescent="0.25">
      <c r="A3" s="5" t="s">
        <v>8310</v>
      </c>
      <c r="B3" t="s">
        <v>8322</v>
      </c>
    </row>
    <row r="4" spans="1:2" x14ac:dyDescent="0.25">
      <c r="A4" s="6" t="s">
        <v>8220</v>
      </c>
      <c r="B4" s="11">
        <v>349</v>
      </c>
    </row>
    <row r="5" spans="1:2" x14ac:dyDescent="0.25">
      <c r="A5" s="6" t="s">
        <v>8221</v>
      </c>
      <c r="B5" s="11">
        <v>1530</v>
      </c>
    </row>
    <row r="6" spans="1:2" x14ac:dyDescent="0.25">
      <c r="A6" s="6" t="s">
        <v>8222</v>
      </c>
      <c r="B6" s="11">
        <v>50</v>
      </c>
    </row>
    <row r="7" spans="1:2" x14ac:dyDescent="0.25">
      <c r="A7" s="6" t="s">
        <v>8219</v>
      </c>
      <c r="B7" s="11">
        <v>2185</v>
      </c>
    </row>
    <row r="8" spans="1:2" x14ac:dyDescent="0.25">
      <c r="A8" s="6" t="s">
        <v>8311</v>
      </c>
      <c r="B8" s="11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 Campaign Data</vt:lpstr>
      <vt:lpstr>Outcome_ParentCat Pivot</vt:lpstr>
      <vt:lpstr>Outcome_SubCat Pivot</vt:lpstr>
      <vt:lpstr>Date_Create-Date_End Pivot</vt:lpstr>
      <vt:lpstr>Bonus 1</vt:lpstr>
      <vt:lpstr>Bonus Stat Analysis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Cody Dance-Wilson</cp:lastModifiedBy>
  <dcterms:created xsi:type="dcterms:W3CDTF">2017-04-20T15:17:24Z</dcterms:created>
  <dcterms:modified xsi:type="dcterms:W3CDTF">2021-05-13T08:29:49Z</dcterms:modified>
</cp:coreProperties>
</file>