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akebarlow/Dropbox/Projects/Multicentre Anaesthesia Trials/resources/"/>
    </mc:Choice>
  </mc:AlternateContent>
  <xr:revisionPtr revIDLastSave="0" documentId="13_ncr:1_{FF9A7FBA-4070-0240-BFB9-1EE8BC2790DE}" xr6:coauthVersionLast="47" xr6:coauthVersionMax="47" xr10:uidLastSave="{00000000-0000-0000-0000-000000000000}"/>
  <bookViews>
    <workbookView xWindow="0" yWindow="760" windowWidth="30240" windowHeight="18880" activeTab="1" xr2:uid="{0E408FA4-20F7-F14A-B396-222BD925A5B2}"/>
  </bookViews>
  <sheets>
    <sheet name="ExtractionDatset" sheetId="1" r:id="rId1"/>
    <sheet name="FinalDataset" sheetId="2" r:id="rId2"/>
  </sheets>
  <definedNames>
    <definedName name="OLE_LINK42" localSheetId="0">ExtractionDatset!$AH$40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60" i="1" l="1"/>
  <c r="T57" i="2"/>
  <c r="Q57" i="2"/>
  <c r="T56" i="2"/>
  <c r="Q56" i="2"/>
  <c r="T55" i="2"/>
  <c r="Q55" i="2"/>
  <c r="U55" i="2" s="1"/>
  <c r="T54" i="2"/>
  <c r="Q54" i="2"/>
  <c r="T53" i="2"/>
  <c r="Q53" i="2"/>
  <c r="U53" i="2" s="1"/>
  <c r="T52" i="2"/>
  <c r="Q52" i="2"/>
  <c r="T51" i="2"/>
  <c r="Q51" i="2"/>
  <c r="U51" i="2" s="1"/>
  <c r="T50" i="2"/>
  <c r="Q50" i="2"/>
  <c r="T49" i="2"/>
  <c r="Q49" i="2"/>
  <c r="U49" i="2" s="1"/>
  <c r="T48" i="2"/>
  <c r="Q48" i="2"/>
  <c r="T47" i="2"/>
  <c r="Q47" i="2"/>
  <c r="U47" i="2" s="1"/>
  <c r="T46" i="2"/>
  <c r="Q46" i="2"/>
  <c r="T45" i="2"/>
  <c r="Q45" i="2"/>
  <c r="U45" i="2" s="1"/>
  <c r="T44" i="2"/>
  <c r="Q44" i="2"/>
  <c r="T43" i="2"/>
  <c r="Q43" i="2"/>
  <c r="T42" i="2"/>
  <c r="Q42" i="2"/>
  <c r="T41" i="2"/>
  <c r="Q41" i="2"/>
  <c r="T40" i="2"/>
  <c r="Q40" i="2"/>
  <c r="T39" i="2"/>
  <c r="Q39" i="2"/>
  <c r="T38" i="2"/>
  <c r="Q38" i="2"/>
  <c r="T37" i="2"/>
  <c r="Q37" i="2"/>
  <c r="U37" i="2" s="1"/>
  <c r="T36" i="2"/>
  <c r="Q36" i="2"/>
  <c r="T35" i="2"/>
  <c r="Q35" i="2"/>
  <c r="U35" i="2" s="1"/>
  <c r="T34" i="2"/>
  <c r="Q34" i="2"/>
  <c r="T33" i="2"/>
  <c r="Q33" i="2"/>
  <c r="U33" i="2" s="1"/>
  <c r="T32" i="2"/>
  <c r="Q32" i="2"/>
  <c r="T31" i="2"/>
  <c r="Q31" i="2"/>
  <c r="U31" i="2" s="1"/>
  <c r="T30" i="2"/>
  <c r="Q30" i="2"/>
  <c r="T29" i="2"/>
  <c r="Q29" i="2"/>
  <c r="U29" i="2" s="1"/>
  <c r="T28" i="2"/>
  <c r="Q28" i="2"/>
  <c r="T27" i="2"/>
  <c r="Q27" i="2"/>
  <c r="T26" i="2"/>
  <c r="U26" i="2" s="1"/>
  <c r="Q26" i="2"/>
  <c r="T25" i="2"/>
  <c r="Q25" i="2"/>
  <c r="T24" i="2"/>
  <c r="Q24" i="2"/>
  <c r="T23" i="2"/>
  <c r="Q23" i="2"/>
  <c r="T22" i="2"/>
  <c r="Q22" i="2"/>
  <c r="T21" i="2"/>
  <c r="Q21" i="2"/>
  <c r="U21" i="2" s="1"/>
  <c r="T20" i="2"/>
  <c r="Q20" i="2"/>
  <c r="T19" i="2"/>
  <c r="Q19" i="2"/>
  <c r="U19" i="2" s="1"/>
  <c r="T18" i="2"/>
  <c r="Q18" i="2"/>
  <c r="T17" i="2"/>
  <c r="Q17" i="2"/>
  <c r="U17" i="2" s="1"/>
  <c r="T16" i="2"/>
  <c r="Q16" i="2"/>
  <c r="T15" i="2"/>
  <c r="Q15" i="2"/>
  <c r="U15" i="2" s="1"/>
  <c r="T14" i="2"/>
  <c r="Q14" i="2"/>
  <c r="T13" i="2"/>
  <c r="Q13" i="2"/>
  <c r="U13" i="2" s="1"/>
  <c r="T12" i="2"/>
  <c r="Q12" i="2"/>
  <c r="T11" i="2"/>
  <c r="Q11" i="2"/>
  <c r="U11" i="2" s="1"/>
  <c r="T10" i="2"/>
  <c r="Q10" i="2"/>
  <c r="T9" i="2"/>
  <c r="Q9" i="2"/>
  <c r="T8" i="2"/>
  <c r="Q8" i="2"/>
  <c r="T7" i="2"/>
  <c r="Q7" i="2"/>
  <c r="T6" i="2"/>
  <c r="Q6" i="2"/>
  <c r="T5" i="2"/>
  <c r="Q5" i="2"/>
  <c r="U5" i="2" s="1"/>
  <c r="T4" i="2"/>
  <c r="Q4" i="2"/>
  <c r="T3" i="2"/>
  <c r="Q3" i="2"/>
  <c r="U3" i="2" s="1"/>
  <c r="T2" i="2"/>
  <c r="Q2" i="2"/>
  <c r="Q8" i="1"/>
  <c r="T40" i="1"/>
  <c r="Q40" i="1"/>
  <c r="T8" i="1"/>
  <c r="T20" i="1"/>
  <c r="Q20" i="1"/>
  <c r="T12" i="1"/>
  <c r="Q12" i="1"/>
  <c r="Q58" i="1"/>
  <c r="T58" i="1"/>
  <c r="Q59" i="1"/>
  <c r="T59" i="1"/>
  <c r="T56" i="1"/>
  <c r="Q56" i="1"/>
  <c r="T35" i="1"/>
  <c r="Q35" i="1"/>
  <c r="T34" i="1"/>
  <c r="Q34" i="1"/>
  <c r="T3" i="1"/>
  <c r="T4" i="1"/>
  <c r="T5" i="1"/>
  <c r="T6" i="1"/>
  <c r="T7" i="1"/>
  <c r="T9" i="1"/>
  <c r="T10" i="1"/>
  <c r="T11" i="1"/>
  <c r="T13" i="1"/>
  <c r="T14" i="1"/>
  <c r="T15" i="1"/>
  <c r="T16" i="1"/>
  <c r="T17" i="1"/>
  <c r="T18" i="1"/>
  <c r="T19" i="1"/>
  <c r="T21" i="1"/>
  <c r="T22" i="1"/>
  <c r="T23" i="1"/>
  <c r="T24" i="1"/>
  <c r="T25" i="1"/>
  <c r="T26" i="1"/>
  <c r="T27" i="1"/>
  <c r="T30" i="1"/>
  <c r="T31" i="1"/>
  <c r="T32" i="1"/>
  <c r="T33" i="1"/>
  <c r="T36" i="1"/>
  <c r="T37" i="1"/>
  <c r="T38" i="1"/>
  <c r="T39" i="1"/>
  <c r="T41" i="1"/>
  <c r="T42" i="1"/>
  <c r="T43" i="1"/>
  <c r="T44" i="1"/>
  <c r="T45" i="1"/>
  <c r="T46" i="1"/>
  <c r="T47" i="1"/>
  <c r="T48" i="1"/>
  <c r="T49" i="1"/>
  <c r="T50" i="1"/>
  <c r="T51" i="1"/>
  <c r="T52" i="1"/>
  <c r="T53" i="1"/>
  <c r="T54" i="1"/>
  <c r="T55" i="1"/>
  <c r="T57" i="1"/>
  <c r="T2" i="1"/>
  <c r="Q3" i="1"/>
  <c r="Q4" i="1"/>
  <c r="Q5" i="1"/>
  <c r="Q6" i="1"/>
  <c r="Q7" i="1"/>
  <c r="Q9" i="1"/>
  <c r="Q10" i="1"/>
  <c r="Q11" i="1"/>
  <c r="Q13" i="1"/>
  <c r="Q14" i="1"/>
  <c r="Q15" i="1"/>
  <c r="Q16" i="1"/>
  <c r="Q17" i="1"/>
  <c r="Q18" i="1"/>
  <c r="Q19" i="1"/>
  <c r="Q21" i="1"/>
  <c r="Q22" i="1"/>
  <c r="Q23" i="1"/>
  <c r="Q24" i="1"/>
  <c r="Q25" i="1"/>
  <c r="Q26" i="1"/>
  <c r="Q27" i="1"/>
  <c r="Q30" i="1"/>
  <c r="Q31" i="1"/>
  <c r="Q32" i="1"/>
  <c r="Q33" i="1"/>
  <c r="Q36" i="1"/>
  <c r="Q37" i="1"/>
  <c r="Q38" i="1"/>
  <c r="Q39" i="1"/>
  <c r="Q41" i="1"/>
  <c r="Q42" i="1"/>
  <c r="Q43" i="1"/>
  <c r="Q44" i="1"/>
  <c r="Q45" i="1"/>
  <c r="Q46" i="1"/>
  <c r="Q47" i="1"/>
  <c r="Q48" i="1"/>
  <c r="Q49" i="1"/>
  <c r="Q50" i="1"/>
  <c r="Q51" i="1"/>
  <c r="Q52" i="1"/>
  <c r="Q53" i="1"/>
  <c r="Q54" i="1"/>
  <c r="Q55" i="1"/>
  <c r="Q57" i="1"/>
  <c r="Q2" i="1"/>
  <c r="U8" i="2" l="1"/>
  <c r="U12" i="2"/>
  <c r="U20" i="2"/>
  <c r="U30" i="2"/>
  <c r="U46" i="2"/>
  <c r="U48" i="2"/>
  <c r="U52" i="2"/>
  <c r="U54" i="2"/>
  <c r="U56" i="2"/>
  <c r="U42" i="2"/>
  <c r="U32" i="2"/>
  <c r="U36" i="2"/>
  <c r="U14" i="2"/>
  <c r="U22" i="2"/>
  <c r="U24" i="2"/>
  <c r="U28" i="2"/>
  <c r="U39" i="2"/>
  <c r="U41" i="2"/>
  <c r="U43" i="2"/>
  <c r="U50" i="2"/>
  <c r="U57" i="2"/>
  <c r="U4" i="2"/>
  <c r="U9" i="2"/>
  <c r="U23" i="2"/>
  <c r="U25" i="2"/>
  <c r="U27" i="2"/>
  <c r="U34" i="2"/>
  <c r="U38" i="2"/>
  <c r="U40" i="2"/>
  <c r="U44" i="2"/>
  <c r="U18" i="2"/>
  <c r="U2" i="2"/>
  <c r="U6" i="2"/>
  <c r="U7" i="2"/>
  <c r="U10" i="2"/>
  <c r="U16" i="2"/>
  <c r="U40" i="1"/>
  <c r="U8" i="1"/>
  <c r="U20" i="1"/>
  <c r="U56" i="1"/>
  <c r="U58" i="1"/>
  <c r="U48" i="1"/>
  <c r="U3" i="1"/>
  <c r="U55" i="1"/>
  <c r="U16" i="1"/>
  <c r="U23" i="1"/>
  <c r="U10" i="1"/>
  <c r="U59" i="1"/>
  <c r="U2" i="1"/>
  <c r="U39" i="1"/>
  <c r="U35" i="1"/>
  <c r="U13" i="1"/>
  <c r="U27" i="1"/>
  <c r="U46" i="1"/>
  <c r="U36" i="1"/>
  <c r="U53" i="1"/>
  <c r="U45" i="1"/>
  <c r="U21" i="1"/>
  <c r="U14" i="1"/>
  <c r="U34" i="1"/>
  <c r="U32" i="1"/>
  <c r="U50" i="1"/>
  <c r="U18" i="1"/>
  <c r="U4" i="1"/>
  <c r="U6" i="1"/>
  <c r="U42" i="1"/>
  <c r="U25" i="1"/>
  <c r="U57" i="1"/>
  <c r="U31" i="1"/>
  <c r="U54" i="1"/>
  <c r="U47" i="1"/>
  <c r="U38" i="1"/>
  <c r="U22" i="1"/>
  <c r="U15" i="1"/>
  <c r="U9" i="1"/>
  <c r="U37" i="1"/>
  <c r="U7" i="1"/>
  <c r="U49" i="1"/>
  <c r="U41" i="1"/>
  <c r="U33" i="1"/>
  <c r="U24" i="1"/>
  <c r="U17" i="1"/>
  <c r="U52" i="1"/>
  <c r="U44" i="1"/>
  <c r="U26" i="1"/>
  <c r="U12" i="1"/>
  <c r="U5" i="1"/>
  <c r="U51" i="1"/>
  <c r="U11" i="1"/>
  <c r="U43" i="1"/>
  <c r="U19" i="1"/>
  <c r="U30" i="1"/>
</calcChain>
</file>

<file path=xl/sharedStrings.xml><?xml version="1.0" encoding="utf-8"?>
<sst xmlns="http://schemas.openxmlformats.org/spreadsheetml/2006/main" count="1402" uniqueCount="453">
  <si>
    <t>First author</t>
  </si>
  <si>
    <t>Date</t>
  </si>
  <si>
    <t>Title (* indicates factorial design or co-primary outcome)</t>
  </si>
  <si>
    <t>Journal</t>
  </si>
  <si>
    <t>Centres</t>
  </si>
  <si>
    <t>Intervention</t>
  </si>
  <si>
    <t>Primary outcome</t>
  </si>
  <si>
    <t>Design power</t>
  </si>
  <si>
    <t>Alpha</t>
  </si>
  <si>
    <t>Planned sample size</t>
  </si>
  <si>
    <t>Exp event rate control (%)</t>
  </si>
  <si>
    <t>Exp event rate intervention (%)</t>
  </si>
  <si>
    <t>Exp effect size (%)</t>
  </si>
  <si>
    <t>N randomised</t>
  </si>
  <si>
    <t>N intervention</t>
  </si>
  <si>
    <t>Event intervention</t>
  </si>
  <si>
    <t>Intervention event rate</t>
  </si>
  <si>
    <t>N control</t>
  </si>
  <si>
    <t>Event control</t>
  </si>
  <si>
    <t>Control event rate</t>
  </si>
  <si>
    <t>Observed effect size (%)</t>
  </si>
  <si>
    <t>Term early?</t>
  </si>
  <si>
    <t>Reason</t>
  </si>
  <si>
    <t>Significant (y/n)</t>
  </si>
  <si>
    <t>p value</t>
  </si>
  <si>
    <t>ARD, RR, OR, HR</t>
  </si>
  <si>
    <t>Point estimate</t>
  </si>
  <si>
    <t>95% CI</t>
  </si>
  <si>
    <t>Notes</t>
  </si>
  <si>
    <t>Questions</t>
  </si>
  <si>
    <t>Response</t>
  </si>
  <si>
    <t>Outcome</t>
  </si>
  <si>
    <t xml:space="preserve">Costing email </t>
  </si>
  <si>
    <t>Cost Estimate</t>
  </si>
  <si>
    <t>Cost in USD</t>
  </si>
  <si>
    <t>Cost for 17 studies (2 significant)</t>
  </si>
  <si>
    <t>Akca</t>
  </si>
  <si>
    <t>Hypercapnia and surgical site infection: a randomized trial</t>
  </si>
  <si>
    <t>BJA</t>
  </si>
  <si>
    <t>mild intraop hypercapnia</t>
  </si>
  <si>
    <t>SSI within 30 days</t>
  </si>
  <si>
    <t>0.05 (one tailed)</t>
  </si>
  <si>
    <t>Y</t>
  </si>
  <si>
    <t>futility</t>
  </si>
  <si>
    <t>N</t>
  </si>
  <si>
    <t>RR</t>
  </si>
  <si>
    <t>(0.57, 1.24)</t>
  </si>
  <si>
    <t>Same patient group as the Kurz trial (three study comparisons). No sample size calcualtion reported.</t>
  </si>
  <si>
    <t>p762, the expected effect size in the treatment group is given as 5.4% in the discussion.</t>
  </si>
  <si>
    <t>Agreed</t>
  </si>
  <si>
    <t>Resolved</t>
  </si>
  <si>
    <t>Sent</t>
  </si>
  <si>
    <t>na</t>
  </si>
  <si>
    <t>Albi-Feldzer</t>
  </si>
  <si>
    <t>A double-blind randomized trial of wound and intercostal space infiltration with ropivacaine during breast cancer surgery: effects on chronic postoperative pain</t>
  </si>
  <si>
    <t>Anesth</t>
  </si>
  <si>
    <t>3 mg/kg of 0.375% ropivacaine or equivalent volume of saline</t>
  </si>
  <si>
    <t>BPI 3months post surgery</t>
  </si>
  <si>
    <t>p322, Table 2 the p value is given as 0.37 not 0.42 (also in the abstract)</t>
  </si>
  <si>
    <t>no delivery (nd)</t>
  </si>
  <si>
    <t>Avidan</t>
  </si>
  <si>
    <t>Prevention of intraoperative awareness in a high-risk surgical population</t>
  </si>
  <si>
    <t>NEJM</t>
  </si>
  <si>
    <t>BIS vs End Tidal Anaesthetic Agent Conc</t>
  </si>
  <si>
    <t>Awareness</t>
  </si>
  <si>
    <t>(-0.03, 0.38)</t>
  </si>
  <si>
    <t>AG</t>
  </si>
  <si>
    <t>Beck-Schimmer</t>
  </si>
  <si>
    <t>Which Anesthesia Regimen Is Best to Reduce Morbidity and Mortality in Lung Surgery?: A Multicenter Randomized Controlled Trial</t>
  </si>
  <si>
    <t>Propofol TCI vs desflurane for Lung resection</t>
  </si>
  <si>
    <t>Time to first major complication</t>
  </si>
  <si>
    <t>HR</t>
  </si>
  <si>
    <t>(0.47,1.24)</t>
  </si>
  <si>
    <t>The quoted p value and CI are for the adjusted p value and HR (see table 2 page 319 for a comparison of adjused and unadjusted values)</t>
  </si>
  <si>
    <t>Beloeil</t>
  </si>
  <si>
    <t>Balanced Opioid-free Anesthesia with Dexmedetomidine versus Balanced Anesthesia with Remifentanil for Major or Intermediate Noncardiac Surgery</t>
  </si>
  <si>
    <t>Dexmedetomidine vs Remifentanil</t>
  </si>
  <si>
    <t>Opioid related events in first 48hrs post extubation</t>
  </si>
  <si>
    <t>side-effects</t>
  </si>
  <si>
    <t>Risk Difference</t>
  </si>
  <si>
    <t>(1 to 20)</t>
  </si>
  <si>
    <t>Designed as a superiority trial</t>
  </si>
  <si>
    <t xml:space="preserve">The result is signifcant </t>
  </si>
  <si>
    <t>Bluth</t>
  </si>
  <si>
    <t>Effect of Intraoperative High Positive End-Expiratory Pressure (PEEP) With Recruitment Maneuvers vs Low PEEP on Postoperative Pulmonary Complications in Obese Patients: A Randomized Clinical Trial</t>
  </si>
  <si>
    <t>JAMA</t>
  </si>
  <si>
    <t>PEEP 12 + recruitment vs PEEP 4</t>
  </si>
  <si>
    <t>Pulmonary complications in first 5 postop days</t>
  </si>
  <si>
    <t>(0.83,1.04)</t>
  </si>
  <si>
    <t>Blinded data review by steering committee and sample size recalculated during recruitment- new sample size used here</t>
  </si>
  <si>
    <t>Carson</t>
  </si>
  <si>
    <t>Liberal or restrictive transfusion in high-risk patients after hip surgery</t>
  </si>
  <si>
    <t>Liberal (10) vs restrictive transfusion following hip surgery</t>
  </si>
  <si>
    <t>Death or an inablity to walk across room at 60 days</t>
  </si>
  <si>
    <t>NR</t>
  </si>
  <si>
    <t>OR</t>
  </si>
  <si>
    <t>(0.84, 1.22)</t>
  </si>
  <si>
    <t xml:space="preserve">Liberal is the intervention group. Sample size reduced at interim analyssis - reduced size used </t>
  </si>
  <si>
    <t>I have used a range of factors to determine the expected event rates including the paper quoted in the introduction and the expected OR and the change that occured midway through trial</t>
  </si>
  <si>
    <t>nd</t>
  </si>
  <si>
    <t>Cholley</t>
  </si>
  <si>
    <t>Effect of Levosimendan on Low Cardiac Output Syndrome in Patients With Low Ejection Fraction Undergoing Coronary Artery Bypass Grafting With Cardiopulmonary Bypass: The LICORN Randomized Clinical Trial</t>
  </si>
  <si>
    <t>levosimendan vs placebo in pts  with impaired left ventricular function (left ventricular ejection fraction ≤40%) who were undergoing CABG (alone or combined)</t>
  </si>
  <si>
    <t>Low cardiac outcput syndrome (composite)</t>
  </si>
  <si>
    <t>ARD</t>
  </si>
  <si>
    <t>(-17,3)</t>
  </si>
  <si>
    <t>Coburn</t>
  </si>
  <si>
    <t>The hip fracture surgery in elderly patients (HIPELD) study to evaluate xenon anaesthesia for the prevention of postoperative delirium: a multicentre, randomized clinical trial</t>
  </si>
  <si>
    <t>xenon vs sevo in NOF patients</t>
  </si>
  <si>
    <t>Post opertaive delirium within 4 days post op</t>
  </si>
  <si>
    <t>Unclear about intention to treat vs per protocol analysis (ie numbers different in text and in tables)</t>
  </si>
  <si>
    <t>Devereaux</t>
  </si>
  <si>
    <t>*Aspirin in Patients Undergoing Noncardiac Surgery</t>
  </si>
  <si>
    <t>aspirin vs placebo in non cardiac surgery</t>
  </si>
  <si>
    <t>Death or non fatal MI 30 days after randomization</t>
  </si>
  <si>
    <t>(0.86,1.15)</t>
  </si>
  <si>
    <t xml:space="preserve">FACTORIAL design </t>
  </si>
  <si>
    <t>All good but I could not confirm the number of study centres or the expected event rate in the interventon group</t>
  </si>
  <si>
    <t>p1495 'We recruited patients from... 135 hospitals in 23 countries' NEED TO CONFIRM EXPECTED EVENTS</t>
  </si>
  <si>
    <t>*Clonidine in Patients Undergoing Noncardiac Surgery</t>
  </si>
  <si>
    <t>clonidine vs placebo in non cardiac surgery</t>
  </si>
  <si>
    <t>(0.93,1.26)</t>
  </si>
  <si>
    <t>Duncan</t>
  </si>
  <si>
    <t>Hyperinsulinemic Normoglycemia during Cardiac Surgery Reduces a Composite of 30-day Mortality and Serious In-hospital Complications</t>
  </si>
  <si>
    <t>hyperinsulinemic normoglycemia vs  standard glycemic management</t>
  </si>
  <si>
    <t>Comosite of complications within 30days postop</t>
  </si>
  <si>
    <t>success</t>
  </si>
  <si>
    <t>(0.39,0.97)</t>
  </si>
  <si>
    <t>Trial terminated early for efficacy</t>
  </si>
  <si>
    <t>The p value for the primary outcome was 0.0043</t>
  </si>
  <si>
    <t>2000000USD</t>
  </si>
  <si>
    <t>Falk</t>
  </si>
  <si>
    <t>Comparison between epidural and intravenous analgesia effects on disease-free survival after colorectal cancer surgery: a randomised multicentre controlled trial</t>
  </si>
  <si>
    <t>Thoracic Epidural Analgesia vs PCA morphine</t>
  </si>
  <si>
    <t>Disease free survival at 5 years</t>
  </si>
  <si>
    <t>(0.74,2.32)</t>
  </si>
  <si>
    <t>I think the sample size must be based on a 15% absolute reduction (not relative). For a relative reduction of 15% you need 2000 patients whereas for an absolute reduction of 15% you need 300 patients (approx). So, i have changed the 15% to an absolute reduction</t>
  </si>
  <si>
    <t>Ferrando</t>
  </si>
  <si>
    <t>Effects of oxygen on post-surgical infections during an individualised perioperative open-lung ventilatory strategy: a randomised controlled trial</t>
  </si>
  <si>
    <t>High FiO2 (0.8) vs Standard FiO2 (0.3)</t>
  </si>
  <si>
    <t>Incidence of SSI</t>
  </si>
  <si>
    <t>(0.59,1.50)</t>
  </si>
  <si>
    <t>138000EURO</t>
  </si>
  <si>
    <t>Futier</t>
  </si>
  <si>
    <t>A trial of Intraopeative Low-Tidal Volumr Ventilation in Abdomina Surgery</t>
  </si>
  <si>
    <t>Non lung protective ventilation vs Lung protective ventilation</t>
  </si>
  <si>
    <t>Composite of complications by day 7 postop</t>
  </si>
  <si>
    <t>(0.24,0.68)</t>
  </si>
  <si>
    <t>All good but I could not confirm the number of study centres</t>
  </si>
  <si>
    <t>p429 Patients were screened and underwent random- ization... at seven French university teaching hospitals</t>
  </si>
  <si>
    <t>Effect of Hydroxyethyl Starch vs Saline for Volume Replacement Therapy on Death or Postoperative Complications among High-Risk Patients</t>
  </si>
  <si>
    <t>HES vs Saline</t>
  </si>
  <si>
    <t>Composite of death or complications by day 14</t>
  </si>
  <si>
    <t>(0.91,1.34)</t>
  </si>
  <si>
    <t>Effect of Individualized vs Standard Blood Pressure Management Strategies on Postoperative Organ Dysfunction Among High-Risk Patients Undergoing Major Surgery A Randomized Clinical Trial</t>
  </si>
  <si>
    <t>Standard BP strategy (ephedrine boluses) vs Tailored BP strategy (norad. Infusion) to maintain BP within 10% of preoperative level</t>
  </si>
  <si>
    <t>Composite of SIRS and at least one organ dysfunction</t>
  </si>
  <si>
    <t>(0.57,0.95)</t>
  </si>
  <si>
    <t>Gan (US study)</t>
  </si>
  <si>
    <t>Intravenous Amisulpride for the Prevention of Postoperative Nausea and Vomiting</t>
  </si>
  <si>
    <t>Amisulpride vs placebo for PONV</t>
  </si>
  <si>
    <t>composite measure com plete response (Cr), defined as no episodes of emesis (vom iting or retching) and no use of rescue medication in the first 24h after wound closure, the opposite of which was defined as poNv</t>
  </si>
  <si>
    <t>Two RCTs in one publication</t>
  </si>
  <si>
    <t>Unknown</t>
  </si>
  <si>
    <t>Gan (Euro study)</t>
  </si>
  <si>
    <t>Hausenloy</t>
  </si>
  <si>
    <t>Remote Ischemic Preconditioning and Outcomes of Cardiac Surgery</t>
  </si>
  <si>
    <t>Remote ischaemic preconditioning vs sham in high-risk CABG patients</t>
  </si>
  <si>
    <t>Composite of death from cardiac cause, non-fatal MI, coronary revascularisation, or stroke at 12 months</t>
  </si>
  <si>
    <t>(0.79, 1.15)</t>
  </si>
  <si>
    <t>1700000GBP</t>
  </si>
  <si>
    <t>Hemmes</t>
  </si>
  <si>
    <t>High versus low positive end-expiratory pressure during general anaesthesia for open abdominal surgery (PROVHILO trial): a multicentre randomised controlled trial</t>
  </si>
  <si>
    <t>Lancet</t>
  </si>
  <si>
    <t>Low vs high PEEP during open abdominal surgery</t>
  </si>
  <si>
    <t>Composite of postoperative pulmonary complications</t>
  </si>
  <si>
    <t>(0.86, 1.20)</t>
  </si>
  <si>
    <t>240000EURO</t>
  </si>
  <si>
    <t>Jans</t>
  </si>
  <si>
    <t>Oral Midodrine Hydrochloride for Prevention of Orthostatic Hypotension during Early Mobilization after Hip Arthroplasty</t>
  </si>
  <si>
    <t>Oral midodrine for preventing orthostatic hypotension after hip arthroplasty</t>
  </si>
  <si>
    <t>Incidence of orthostatic hypotension</t>
  </si>
  <si>
    <t>(0.36, 1.10)</t>
  </si>
  <si>
    <t>Kabon</t>
  </si>
  <si>
    <t>Effect of Intraoperative Goal-directed Balanced Crystalloid versus Colloid Administration on Major Postoperative Morbidity</t>
  </si>
  <si>
    <t>Goal-directed balanced crystalloid vs colloid administration</t>
  </si>
  <si>
    <t>Composite of serious cardiac, pulmonary, GI, renal, and coagulation complications</t>
  </si>
  <si>
    <t>(0.65, 1.23)</t>
  </si>
  <si>
    <t>I cannot confirm the expected event rates and the expected effect size as the values given in the power analysis are given as ranges (page 731).</t>
  </si>
  <si>
    <t>Agree I don’t know where I got the 6% and 3.9% from. Do we remove tis study?</t>
  </si>
  <si>
    <t>1000000USD</t>
  </si>
  <si>
    <t>Kranke</t>
  </si>
  <si>
    <t>Amisulpride Prevents Postoperative Nausea and Vomiting in Patients at High Risk</t>
  </si>
  <si>
    <t>Complete response to emesis or need for rescue</t>
  </si>
  <si>
    <t>0.025 (one tailed)</t>
  </si>
  <si>
    <t>(5.3, 16.8)</t>
  </si>
  <si>
    <t>Note expected event rate (no emesis) higher in intervention group</t>
  </si>
  <si>
    <t>Kurz</t>
  </si>
  <si>
    <t>*Effects of supplemental oxygen and dexamethasone on surgical site infection (oxygen arm)</t>
  </si>
  <si>
    <t>Inspired FiO2 0.3 vs 0.8</t>
  </si>
  <si>
    <t>(0.59,  1.85)</t>
  </si>
  <si>
    <t>Factorial design also same trial as Acka 2013. Sample size based on the Acka 2013 study</t>
  </si>
  <si>
    <t>500000USD</t>
  </si>
  <si>
    <t>*Effects of supplemental oxygen and dexamethasone on surgical site infection (dexamathasone arm)</t>
  </si>
  <si>
    <t>Dexamathasone 4 mg vs placebo</t>
  </si>
  <si>
    <t>SSi within 30 days</t>
  </si>
  <si>
    <t>I think we should use the same power, alpha, and expected event rates a s in the Acka study as the trials are all related. I have calculated the sample size based on the planned sample size minus the number recruited by the time these elements were added.</t>
  </si>
  <si>
    <t>Landoni</t>
  </si>
  <si>
    <t>Volatile compared with total intravenous anaesthesia in patients undergoing high-risk cardiac surgery: a randomized multicentre study</t>
  </si>
  <si>
    <t>Sevoflurane vs propofol for high risk cardiac surgery</t>
  </si>
  <si>
    <t>Composite of death or prolonged ICU stay</t>
  </si>
  <si>
    <t>(0.80, 1.62)</t>
  </si>
  <si>
    <t>p958 'we planned to enrol 1200 subjects' - typo or should planned sample size be changed?</t>
  </si>
  <si>
    <t>Typo I'm pretty sure - for the event rates I calculated a sample size of 194 so it should read planned sample size of 200</t>
  </si>
  <si>
    <t>105,725EU</t>
  </si>
  <si>
    <t>Levosimendan for Hemodynamic Support after Cardiac Surgery</t>
  </si>
  <si>
    <t>Levosimendan vs placebo in cardiac surgery</t>
  </si>
  <si>
    <t>Mortality at 30 days</t>
  </si>
  <si>
    <t>(-5.7%,  5.9%)</t>
  </si>
  <si>
    <t>Sample size reduced during trial due to higher than expected event rate but then trial terminated for futility</t>
  </si>
  <si>
    <t>All Good (AG)</t>
  </si>
  <si>
    <t>570,000EU</t>
  </si>
  <si>
    <t>Volatile anesthetics versus total intravenous anesthesia for cardiac surgery</t>
  </si>
  <si>
    <t>Sevoflurane vs propofol for elective CABG</t>
  </si>
  <si>
    <t>Mortality at 1 year</t>
  </si>
  <si>
    <t>(0.69, 1.29)</t>
  </si>
  <si>
    <t>500,000EU</t>
  </si>
  <si>
    <t>Lee</t>
  </si>
  <si>
    <t>A double-blinded randomized evaluation of alfentanil and morphine vs fentanyl: analgesia and sleep trial (DREAMFAST)</t>
  </si>
  <si>
    <t xml:space="preserve">PCA alfentanil + morphine versus morphine </t>
  </si>
  <si>
    <t>Proportion of patients awoken by pain on the second postoperative night</t>
  </si>
  <si>
    <t>NA</t>
  </si>
  <si>
    <t>p294 'primary outcome measure was defined as a reduction in the number of pain-related awakenings' event rates where from? Fig 2 AM n=91 and F=85)</t>
  </si>
  <si>
    <t>I take your point. I spent some time trying to work this out. The outcome is reported as the difference in proportion of patients that awake on the second postoperative night (Fig 2). On balance I would include this paper and keep the data collected unchanged. I have mucked up the event rates and redone them from Fig 2 and abstract. I have emailed author - we may have to can this trial.</t>
  </si>
  <si>
    <t xml:space="preserve">Unresolved. I have emailed the author. We should discuss. </t>
  </si>
  <si>
    <t>Li</t>
  </si>
  <si>
    <t>Intravenous versus Volatile Anesthetic Effects on Postoperative Cognition in Elderly Patients Undergoing Laparoscopic Abdominal Surgery</t>
  </si>
  <si>
    <t>TIVA versus inhalational anaesthesia</t>
  </si>
  <si>
    <t>Proportion with delayed neurocognitive recovery</t>
  </si>
  <si>
    <t>(0.48, 1.24)</t>
  </si>
  <si>
    <t>p384 ? Where are expected event sizes from 'We planned to detect 33% reduction in delayed neurocognitive recovery incidence in the propofol group compared with sevoflurane group or vice versa.</t>
  </si>
  <si>
    <t>The expected event rate in the control group was 40% and they expected a 33% (ie relative) reduction, which gives and expected event rate in the interventon group of 26.8% and an effect size of 13.2% absolute.</t>
  </si>
  <si>
    <t>Delirium in Older Patients after Combined Epidural-General Anesthesia or General Anesthesia for Major Surgery: A Randomized Trial</t>
  </si>
  <si>
    <t>Epidual + GA versus GA</t>
  </si>
  <si>
    <t xml:space="preserve">Incidence of delirium </t>
  </si>
  <si>
    <t>(0.197,0.627)</t>
  </si>
  <si>
    <t>354000USD</t>
  </si>
  <si>
    <t>Mashour</t>
  </si>
  <si>
    <t>Prevention of intraoperative awareness with explicit recall in an unselected surgical population: a randomized comparative effectiveness trial</t>
  </si>
  <si>
    <t>BIS vs ET anaesthetic gas alerts</t>
  </si>
  <si>
    <t>Intraoperative awareness</t>
  </si>
  <si>
    <t>No difference between BIS and ET gas monitoring between the groups</t>
  </si>
  <si>
    <t>corrections to power and event intervention</t>
  </si>
  <si>
    <t>Agreed.</t>
  </si>
  <si>
    <t>550000USD</t>
  </si>
  <si>
    <t>Mehta</t>
  </si>
  <si>
    <t>Levosimendan in Patients with Left Ventricular Dysfunction Undergoing Cardiac Surgery</t>
  </si>
  <si>
    <t>Levosimendan vs placebo in high risk cardiac surgery</t>
  </si>
  <si>
    <t>Composite of death , RRT, periop MI, mech circ support</t>
  </si>
  <si>
    <t>(0.66, 1.54)</t>
  </si>
  <si>
    <t>can we please review power claculations and expected event rates p2034</t>
  </si>
  <si>
    <t>Looks like I mucked up the expected event rates and effect size. I have redone the numbers and think they are OK now.</t>
  </si>
  <si>
    <t>24763921USD</t>
  </si>
  <si>
    <t>Meybohm</t>
  </si>
  <si>
    <t>A Multicenter Trial of Remote Ischemic Preconditioning for Heart Surgery</t>
  </si>
  <si>
    <t>Upper limb preconditioning vs sham preconditioning</t>
  </si>
  <si>
    <t>Composite of death, myocardial infarction, stroke, or acute renal failure</t>
  </si>
  <si>
    <t xml:space="preserve"> (0.76–1.38) </t>
  </si>
  <si>
    <t>Mukai</t>
  </si>
  <si>
    <t>Impact of intraoperative goal-directed fluid therapy on major morbidity and mortality after transthoracic oesophagectomy: a multicentre, randomised controlled trial</t>
  </si>
  <si>
    <t>Goal-directed fluid therapy during oesophagectomy</t>
  </si>
  <si>
    <t>Composite of death or major complications</t>
  </si>
  <si>
    <t>(-27.2, -4.7)</t>
  </si>
  <si>
    <t>Murphy</t>
  </si>
  <si>
    <t>Liberal or restrictive transfusion after cardiac surgery</t>
  </si>
  <si>
    <t>Liberal (9) vs restrictive (7.5) transfusion following hip surgery</t>
  </si>
  <si>
    <t>Composite of infection, stroke, MI, gut infarction, or AKI</t>
  </si>
  <si>
    <t>(0.91, 1.34)</t>
  </si>
  <si>
    <t>Intervention is the restrictive group</t>
  </si>
  <si>
    <t>1368801GBP</t>
  </si>
  <si>
    <t>Myles</t>
  </si>
  <si>
    <t>Restrictive versus Liberal Fluid Therapy for Major Abdominal Surgery</t>
  </si>
  <si>
    <t>Restrictive vs liberal IV fluids during major surgery</t>
  </si>
  <si>
    <t>Disability-free survival at 12 months</t>
  </si>
  <si>
    <t>(0.88, 1.24)</t>
  </si>
  <si>
    <t>Event driven trial. Sample size increased due to lower-than-expected event rate. Sample size calculated detect a HR of 0.75</t>
  </si>
  <si>
    <t>Expected event rate review p2266 'greater-than- expected probability of 1-year disability-free sur- vival of 85%' where is 35% from?</t>
  </si>
  <si>
    <t>First point to note - I changed the expected event rate to non-event rate (bad idea - I have changed it back). Note on pg 2266 (stats section) the expected probablity of disablity free survival was 65% in the control. I have redone the numbers and am happy.</t>
  </si>
  <si>
    <t>3154841AUD</t>
  </si>
  <si>
    <t>The safety of addition of nitrous oxide to general anaesthesia in at-risk patients having major non-cardiac surgery (ENIGMA-II): a randomised, single-blind trial</t>
  </si>
  <si>
    <t>GA with or without nitrous oxide</t>
  </si>
  <si>
    <t>Composite of death or CVS complicaitons at 30 days</t>
  </si>
  <si>
    <t>(0.83, 1.12)</t>
  </si>
  <si>
    <t>Note the expected event rate is higher in the inverventon group</t>
  </si>
  <si>
    <t>2780000AUD</t>
  </si>
  <si>
    <t>*Tranexamic Acid in Patients Undergoing Coronary-Artery Surgery</t>
  </si>
  <si>
    <t>Tranexamic acid versus placebo during CABG surgery</t>
  </si>
  <si>
    <t>Composite of death and other complications at 30 days</t>
  </si>
  <si>
    <t>(0.81, 1.05)</t>
  </si>
  <si>
    <t>Note a factorial study. Note expected event rate higher in intervention group</t>
  </si>
  <si>
    <t>4498614AUD</t>
  </si>
  <si>
    <t xml:space="preserve">Myles </t>
  </si>
  <si>
    <t>*Stopping vs. Continuing Aspirin before Coronary Artery Surgery</t>
  </si>
  <si>
    <t>Stopping aspirin vs not stopping aspirin before CABG surgery</t>
  </si>
  <si>
    <t>higher than expected event rate</t>
  </si>
  <si>
    <t>(0.80, 1.12)</t>
  </si>
  <si>
    <t>Note a factorial study. Note expected event rate higher in intervention group. Terminated for difficulty recruiting and higher than expected event rate</t>
  </si>
  <si>
    <t>Changes to N in apsirin and N in placebo by one</t>
  </si>
  <si>
    <t xml:space="preserve">I took the values from the first data row of table 2 rather than the headings but happy to go with your figures. </t>
  </si>
  <si>
    <t>Newman</t>
  </si>
  <si>
    <t>Effect of adenosine-regulating agent acadesine on morbidity and mortality associated with coronary artery bypass grafting: the RED-CABG randomized controlled trial</t>
  </si>
  <si>
    <t>Acadesine vs placebo for preventing ischaemia reperfusion injury during CABG surgery</t>
  </si>
  <si>
    <t>Composite death, stroke or mechancial support</t>
  </si>
  <si>
    <t xml:space="preserve">(0.73-1.41) </t>
  </si>
  <si>
    <t>Norskov</t>
  </si>
  <si>
    <t>Effects of using the simplified airway risk index vs usual airway assessment on unanticipated difficult tracheal intubation - a cluster randomized trial with 64,273 participants</t>
  </si>
  <si>
    <t>Use of simplified airway risk index (SARI) on the incidence of unanticipated difficult intubation</t>
  </si>
  <si>
    <t>Incidence of unanticipated difficult intubation</t>
  </si>
  <si>
    <t>(0.77–1.38)</t>
  </si>
  <si>
    <t>Cluster randomisation at level of hospitals</t>
  </si>
  <si>
    <t>2700000DKK</t>
  </si>
  <si>
    <t>Olofsson</t>
  </si>
  <si>
    <t>Evaluation of MP4OX for prevention of perioperative hypotension in patients undergoing primary hip arthroplasty with spinal anesthesia: a randomized, double-blind, multicenter study</t>
  </si>
  <si>
    <t>MP4OX or hydroxyethyl starch  for preventing hypotension in hip arthroplasty</t>
  </si>
  <si>
    <t>Proportion of patients developing 1 or more episodes of hypotension</t>
  </si>
  <si>
    <t>(0.11, 0.35)</t>
  </si>
  <si>
    <t>Raw data not given. Raw data calculated from percentages using the intention to treat groups</t>
  </si>
  <si>
    <t>Pearse</t>
  </si>
  <si>
    <t>Effect of a perioperative, cardiac output-guided hemodynamic therapy algorithm on outcomes following major gastrointestinal surgery: a randomized clinical trial and systematic review</t>
  </si>
  <si>
    <t>Cardiac output guided haemodynmic therapy in high-risk patients undergoing major non-cardiac surgery</t>
  </si>
  <si>
    <t>(-13.9, 0.3)</t>
  </si>
  <si>
    <t>Radtke</t>
  </si>
  <si>
    <t>Monitoring depth of anaesthesia in a randomized trial decreases the rate of postoperative delirium but not postoperative cognitive dysfunction</t>
  </si>
  <si>
    <t>BIS guided anaesthesia vs non-BIS guided anaesthesia</t>
  </si>
  <si>
    <t>Incidence of delirium</t>
  </si>
  <si>
    <t>limited funding</t>
  </si>
  <si>
    <t>Trial stopped early p 101</t>
  </si>
  <si>
    <t>Agree</t>
  </si>
  <si>
    <t>Sessler</t>
  </si>
  <si>
    <t>Recurrence of breast cancer after regional or general anaesthesia: a randomised controlled trial</t>
  </si>
  <si>
    <t>Regional versus geneeral anaesthesia</t>
  </si>
  <si>
    <t>Recurrance of breast cancer</t>
  </si>
  <si>
    <t>(0.74, 1.28)</t>
  </si>
  <si>
    <t>Event driven trial with no pre-planned sample size</t>
  </si>
  <si>
    <t>Shanthanna</t>
  </si>
  <si>
    <t>Satisfactory analgesia with minimal emesis in day surguries: a randomised controlled trial of morphine vesus hydromorphone</t>
  </si>
  <si>
    <t>Morphine vs hydromorphone for analgesia following ambulatory surgery</t>
  </si>
  <si>
    <t>Proportion of participants achieving SAME (satisfactory anagesia with minimal emesis)</t>
  </si>
  <si>
    <t>(0.57, 1.80)</t>
  </si>
  <si>
    <t>Same size calculation ambigious but values checked using a calculator so expected event rates correct</t>
  </si>
  <si>
    <t>Short</t>
  </si>
  <si>
    <t>Anaesthetic depth and complications after major surgery: an international, randomised controlled trial</t>
  </si>
  <si>
    <t>Light (BIS 50) vs deep (BIS 35) anaesthesia</t>
  </si>
  <si>
    <t>Mortality at 12 months</t>
  </si>
  <si>
    <t>(-0.5, 2)</t>
  </si>
  <si>
    <t>5380000NZD</t>
  </si>
  <si>
    <t>Su</t>
  </si>
  <si>
    <t>Dexmedetomidine for prevention of delirium in elderly patients after non-cardiac surgery: a randomised, double-blind, placebo-controlled trial</t>
  </si>
  <si>
    <t>Dexmedetomidine vs placebo</t>
  </si>
  <si>
    <t>Postoperative delirium</t>
  </si>
  <si>
    <t>(0.22, 0.54)</t>
  </si>
  <si>
    <t>Svircevic</t>
  </si>
  <si>
    <t>Thoracic epidural anaesthesia for cardiac surgery: a randomized controlled trial</t>
  </si>
  <si>
    <t>Epidural + GA vs GA alone</t>
  </si>
  <si>
    <t>Survival at 30 days free from MI, pulmonary complications, renal failure and stroke</t>
  </si>
  <si>
    <t>(0.95, 2.16)</t>
  </si>
  <si>
    <t>Note a higher event rate (survival without complications) is better</t>
  </si>
  <si>
    <t>Discrepency bet Table 2 and written report p 265</t>
  </si>
  <si>
    <t>Bottom line in Table 2 for 30-day follow up is the same as in the text (got to subtract from 100%).</t>
  </si>
  <si>
    <t>Turan</t>
  </si>
  <si>
    <t>*Dexmedetomidine for reduction of atrial fibrillation and delirium after cardiac surgery (DECADE): a randomised placebo-controlled trial (AF)</t>
  </si>
  <si>
    <t>Incidence of AF</t>
  </si>
  <si>
    <t>RR (97.5% CI)</t>
  </si>
  <si>
    <t>(0.72, 1.15)</t>
  </si>
  <si>
    <t>Co-primary outcome. This row is for AF. Sample size calculated for AF rate not delirium.</t>
  </si>
  <si>
    <t>*Dexmedetomidine for reduction of atrial fibrillation and delirium after cardiac surgery (DECADE): a randomised placebo-controlled trial (Delirium)</t>
  </si>
  <si>
    <t>(0.99, 2.23)</t>
  </si>
  <si>
    <t>Co-primary outcome. This row is for delirium. Sample size calculated for AF rate not delirium.</t>
  </si>
  <si>
    <t>Whitlock</t>
  </si>
  <si>
    <t>*Methylprednisolone in patients undergoing cardiopulmonary bypass (SIRS): a randomised, double blind, placebo-controlled trial (Mortality)</t>
  </si>
  <si>
    <t>Methylprednisolone vs placebo</t>
  </si>
  <si>
    <t>30-day mortality</t>
  </si>
  <si>
    <t xml:space="preserve">RR </t>
  </si>
  <si>
    <t>(0.70, 1.07)</t>
  </si>
  <si>
    <t>Co-primary outcome. This row is for mortality. Sample size calculated for mortality</t>
  </si>
  <si>
    <t>4200000CAD</t>
  </si>
  <si>
    <t>*Methylprednisolone in patients undergoing cardiopulmonary bypass (SIRS): a randomised, double blind, placebo-controlled trial (Composite outcome)</t>
  </si>
  <si>
    <t>Composite of death or major co-morbidity</t>
  </si>
  <si>
    <t>(0.95, 1.11)</t>
  </si>
  <si>
    <t>Co-primary outcome. This row is for composite. Sample size calculated for mortality</t>
  </si>
  <si>
    <t>Zabock</t>
  </si>
  <si>
    <t>Effect of remote ischemic preconditioning on kidney injury among high-risk patients undergoing cardiac surgery: a randomized clinical trial</t>
  </si>
  <si>
    <t>Remote ischaemic preconditioning</t>
  </si>
  <si>
    <t>Rate of AKI</t>
  </si>
  <si>
    <t>(2.56, 27.44)</t>
  </si>
  <si>
    <t>Excluded</t>
  </si>
  <si>
    <t>Intraoperative ketamine for prevention of postoperative delirium or pain after major surgery in older adults: an international, multicentre, double-blind, randomised clinical trial</t>
  </si>
  <si>
    <t>Suggest excluding due to mulltiple group comparisons</t>
  </si>
  <si>
    <t>Anwar</t>
  </si>
  <si>
    <t>Prolonged Perioperative Use of Pregabalin and Ketamine to Prevent Persistent Pain after Cardiac Surgery</t>
  </si>
  <si>
    <r>
      <rPr>
        <sz val="12"/>
        <color rgb="FFFF0000"/>
        <rFont val="Calibri (Body)"/>
      </rPr>
      <t>Suggest excluding due to mulltiple group</t>
    </r>
    <r>
      <rPr>
        <sz val="12"/>
        <color rgb="FFFF0000"/>
        <rFont val="Calibri"/>
        <family val="2"/>
        <scheme val="minor"/>
      </rPr>
      <t xml:space="preserve"> comparisons</t>
    </r>
  </si>
  <si>
    <t>da Costa</t>
  </si>
  <si>
    <t>Same-admission versus interval cholecystectomy for mild gallstone pancreatitis (PONCHO): a multicentre randomised controlled trial</t>
  </si>
  <si>
    <t>Suggest excluding due to surgical intervention</t>
  </si>
  <si>
    <t>Deschamps</t>
  </si>
  <si>
    <t>Cerebral Oximetry Monitoring to Maintain Normal Cerebral Oxygen Saturation during High-risk Cardiac Surgery</t>
  </si>
  <si>
    <t>Suggest excluding as a feasiblity study with no sample size calculation</t>
  </si>
  <si>
    <t>Garg</t>
  </si>
  <si>
    <t>Perioperative Aspirin and Clonidine and Risk of Acute Kidney Injury A Randomized controlled trial</t>
  </si>
  <si>
    <t>Suggest excluding due to subgroup analysis of POISE-2</t>
  </si>
  <si>
    <t>Habib</t>
  </si>
  <si>
    <t>Amisulpride for the Rescue Treatment of Postoperative Nausea or Vomiting in Patients Failing Prophylaxis</t>
  </si>
  <si>
    <t>Suggest excluding as preplanned analysis of Avidan 2017</t>
  </si>
  <si>
    <t>I.V. APD421 (amisulpride) prevents postoperative nausea and vomiting: a randomized, double-blind, placebo-controlled, multicentre trial</t>
  </si>
  <si>
    <t>Spence</t>
  </si>
  <si>
    <t>Restricted versus liberal intraoperative benzodiazepine use in cardiac anaesthesia for reducing delirium (B-Free Pilot): a pilot, multicentre, randomised cluster crossover trial</t>
  </si>
  <si>
    <t>Suggest excluding as pilot study with no power calculation</t>
  </si>
  <si>
    <t>CI</t>
  </si>
  <si>
    <t>Cost (USD)</t>
  </si>
  <si>
    <t>Title</t>
  </si>
  <si>
    <t xml:space="preserve"> (* indicates factorial design or co-primary outcome)</t>
  </si>
  <si>
    <t>Design Power</t>
  </si>
  <si>
    <t>First Author</t>
  </si>
  <si>
    <t>Primary Outcome</t>
  </si>
  <si>
    <t>Planned Sample Size</t>
  </si>
  <si>
    <t>Expected Control Event Rate (%)</t>
  </si>
  <si>
    <t>Expected Intervention Event Rate (%)</t>
  </si>
  <si>
    <t>Expected Effect Size (%)</t>
  </si>
  <si>
    <t>N (Intervention)</t>
  </si>
  <si>
    <t>N (Randomised)</t>
  </si>
  <si>
    <t>Event Intervention</t>
  </si>
  <si>
    <t>N Control</t>
  </si>
  <si>
    <t>Event Control</t>
  </si>
  <si>
    <t>Observed Effect Size (%)</t>
  </si>
  <si>
    <t>Terminated Early?</t>
  </si>
  <si>
    <t>Point Estimate</t>
  </si>
  <si>
    <t>Outcome Measure</t>
  </si>
  <si>
    <t xml:space="preserve"> (* indicates 97.5% CI)</t>
  </si>
  <si>
    <t>*(0.72, 1.15)</t>
  </si>
  <si>
    <t>*(0.99, 2.23)</t>
  </si>
  <si>
    <t>Significant</t>
  </si>
  <si>
    <t>Control Event Rate (%)</t>
  </si>
  <si>
    <t>Intervention Event Rate (%)</t>
  </si>
  <si>
    <t>Gan (US)</t>
  </si>
  <si>
    <t>Gan (European)</t>
  </si>
  <si>
    <t>A trial of Intraoperative Low-Tidal Volume Ventilation in Abdominal Surgery</t>
  </si>
  <si>
    <t>High versus Low positive end-expiratory pressure during general anaesthesia for open abdominal surgery (PROVHILO trial): a multicentre randomised controlled trial</t>
  </si>
  <si>
    <t>*Effects of supplemental oxygen and dexamethasone on surgical site infection (Oxygen arm)</t>
  </si>
  <si>
    <t>*Effects of supplemental oxygen and dexamethasone on surgical site infection (Dexamathasone arm)</t>
  </si>
  <si>
    <t>Anesthesiology</t>
  </si>
  <si>
    <t>Zarbock</t>
  </si>
  <si>
    <t>*Dexmedetomidine for reduction of atrial fibrillation and delirium after cardiac surgery (DECADE): A randomised placebo-controlled trial (Delirium)</t>
  </si>
  <si>
    <t>*Dexmedetomidine for reduction of atrial fibrillation and delirium after cardiac surgery (DECADE): A randomised placebo-controlled trial (AF)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</si>
</sst>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
    <numFmt numFmtId="167" formatCode="0.0000"/>
  </numFmts>
  <fonts count="18" x14ac:knownFonts="1">
    <font>
      <sz val="12"/>
      <color theme="1"/>
      <name val="Calibri"/>
      <family val="2"/>
      <scheme val="minor"/>
    </font>
    <font>
      <b/>
      <sz val="12"/>
      <color theme="1"/>
      <name val="Calibri"/>
      <family val="2"/>
      <scheme val="minor"/>
    </font>
    <font>
      <sz val="11"/>
      <color rgb="FF000000"/>
      <name val="Helvetica"/>
      <family val="2"/>
    </font>
    <font>
      <sz val="12"/>
      <color rgb="FF000000"/>
      <name val="Helvetica"/>
      <family val="2"/>
    </font>
    <font>
      <sz val="12"/>
      <color rgb="FF000000"/>
      <name val="Calibri"/>
      <family val="2"/>
      <scheme val="minor"/>
    </font>
    <font>
      <sz val="12"/>
      <color rgb="FFFF0000"/>
      <name val="Calibri"/>
      <family val="2"/>
      <scheme val="minor"/>
    </font>
    <font>
      <sz val="12"/>
      <color rgb="FF000000"/>
      <name val="Calibri"/>
      <family val="2"/>
    </font>
    <font>
      <sz val="11"/>
      <color rgb="FF444444"/>
      <name val="Calibri"/>
      <family val="2"/>
    </font>
    <font>
      <sz val="12"/>
      <color rgb="FFFF0000"/>
      <name val="Calibri (Body)"/>
    </font>
    <font>
      <sz val="12"/>
      <name val="Calibri"/>
      <family val="2"/>
      <scheme val="minor"/>
    </font>
    <font>
      <sz val="12"/>
      <color rgb="FF000000"/>
      <name val="Calibri (Body)"/>
    </font>
    <font>
      <sz val="12"/>
      <color theme="4"/>
      <name val="Calibri (Body)"/>
    </font>
    <font>
      <sz val="12"/>
      <color theme="4"/>
      <name val="Calibri"/>
      <family val="2"/>
      <scheme val="minor"/>
    </font>
    <font>
      <sz val="12"/>
      <color rgb="FF4472C4"/>
      <name val="Calibri (Body)"/>
    </font>
    <font>
      <sz val="12"/>
      <color rgb="FF4472C4"/>
      <name val="Calibri"/>
      <family val="2"/>
      <scheme val="minor"/>
    </font>
    <font>
      <sz val="12"/>
      <color rgb="FF7030A0"/>
      <name val="Calibri"/>
      <family val="2"/>
      <scheme val="minor"/>
    </font>
    <font>
      <sz val="12"/>
      <color theme="1"/>
      <name val="Calibri (Body)"/>
    </font>
    <font>
      <sz val="12"/>
      <color rgb="FF44444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70">
    <xf numFmtId="0" fontId="0" fillId="0" borderId="0" xfId="0"/>
    <xf numFmtId="0" fontId="1" fillId="0" borderId="0" xfId="0" applyFont="1"/>
    <xf numFmtId="0" fontId="2" fillId="0" borderId="0" xfId="0" applyFont="1"/>
    <xf numFmtId="2" fontId="0" fillId="0" borderId="0" xfId="0" applyNumberFormat="1"/>
    <xf numFmtId="10" fontId="0" fillId="0" borderId="0" xfId="0" applyNumberFormat="1"/>
    <xf numFmtId="164" fontId="0" fillId="0" borderId="0" xfId="0" applyNumberFormat="1"/>
    <xf numFmtId="165" fontId="0" fillId="0" borderId="0" xfId="0" applyNumberFormat="1"/>
    <xf numFmtId="1" fontId="1" fillId="0" borderId="0" xfId="0" applyNumberFormat="1" applyFont="1"/>
    <xf numFmtId="1" fontId="0" fillId="0" borderId="0" xfId="0" applyNumberFormat="1"/>
    <xf numFmtId="166" fontId="1" fillId="0" borderId="0" xfId="0" applyNumberFormat="1" applyFont="1"/>
    <xf numFmtId="166" fontId="0" fillId="0" borderId="0" xfId="0" applyNumberFormat="1"/>
    <xf numFmtId="2" fontId="4" fillId="0" borderId="0" xfId="0" applyNumberFormat="1" applyFont="1"/>
    <xf numFmtId="0" fontId="4" fillId="0" borderId="0" xfId="0" applyFont="1"/>
    <xf numFmtId="0" fontId="6" fillId="0" borderId="0" xfId="0" applyFont="1"/>
    <xf numFmtId="0" fontId="5" fillId="0" borderId="0" xfId="0" applyFont="1"/>
    <xf numFmtId="0" fontId="8" fillId="0" borderId="0" xfId="0" applyFont="1"/>
    <xf numFmtId="164" fontId="4" fillId="0" borderId="0" xfId="0" applyNumberFormat="1" applyFont="1"/>
    <xf numFmtId="1" fontId="4" fillId="0" borderId="0" xfId="0" applyNumberFormat="1" applyFont="1"/>
    <xf numFmtId="10" fontId="4" fillId="0" borderId="0" xfId="0" applyNumberFormat="1" applyFont="1"/>
    <xf numFmtId="166" fontId="4" fillId="0" borderId="0" xfId="0" applyNumberFormat="1" applyFont="1"/>
    <xf numFmtId="0" fontId="9" fillId="0" borderId="0" xfId="0" applyFont="1"/>
    <xf numFmtId="164" fontId="9" fillId="0" borderId="0" xfId="0" applyNumberFormat="1" applyFont="1"/>
    <xf numFmtId="1" fontId="9" fillId="0" borderId="0" xfId="0" applyNumberFormat="1" applyFont="1"/>
    <xf numFmtId="165" fontId="4" fillId="0" borderId="0" xfId="0" applyNumberFormat="1" applyFont="1"/>
    <xf numFmtId="167" fontId="4" fillId="0" borderId="0" xfId="0" applyNumberFormat="1" applyFont="1"/>
    <xf numFmtId="0" fontId="1" fillId="0" borderId="2" xfId="0" applyFont="1" applyBorder="1"/>
    <xf numFmtId="0" fontId="4" fillId="0" borderId="3" xfId="0" applyFont="1" applyBorder="1"/>
    <xf numFmtId="0" fontId="4" fillId="3" borderId="3" xfId="0" applyFont="1" applyFill="1" applyBorder="1"/>
    <xf numFmtId="0" fontId="10" fillId="3" borderId="3" xfId="0" applyFont="1" applyFill="1" applyBorder="1"/>
    <xf numFmtId="0" fontId="4" fillId="3" borderId="1" xfId="0" applyFont="1" applyFill="1" applyBorder="1"/>
    <xf numFmtId="0" fontId="11" fillId="0" borderId="0" xfId="0" applyFont="1"/>
    <xf numFmtId="0" fontId="12" fillId="0" borderId="0" xfId="0" applyFont="1"/>
    <xf numFmtId="0" fontId="0" fillId="3" borderId="0" xfId="0" applyFill="1"/>
    <xf numFmtId="2" fontId="0" fillId="3" borderId="0" xfId="0" applyNumberFormat="1" applyFill="1"/>
    <xf numFmtId="0" fontId="4" fillId="3" borderId="0" xfId="0" applyFont="1" applyFill="1"/>
    <xf numFmtId="164" fontId="4" fillId="3" borderId="0" xfId="0" applyNumberFormat="1" applyFont="1" applyFill="1"/>
    <xf numFmtId="1" fontId="4" fillId="3" borderId="0" xfId="0" applyNumberFormat="1" applyFont="1" applyFill="1"/>
    <xf numFmtId="10" fontId="4" fillId="3" borderId="0" xfId="0" applyNumberFormat="1" applyFont="1" applyFill="1"/>
    <xf numFmtId="166" fontId="4" fillId="3" borderId="0" xfId="0" applyNumberFormat="1" applyFont="1" applyFill="1"/>
    <xf numFmtId="0" fontId="5" fillId="3" borderId="0" xfId="0" applyFont="1" applyFill="1"/>
    <xf numFmtId="3" fontId="9" fillId="0" borderId="0" xfId="0" applyNumberFormat="1" applyFont="1"/>
    <xf numFmtId="1" fontId="5" fillId="3" borderId="0" xfId="0" applyNumberFormat="1" applyFont="1" applyFill="1"/>
    <xf numFmtId="164" fontId="5" fillId="3" borderId="0" xfId="0" applyNumberFormat="1" applyFont="1" applyFill="1"/>
    <xf numFmtId="2" fontId="4" fillId="3" borderId="0" xfId="0" applyNumberFormat="1" applyFont="1" applyFill="1"/>
    <xf numFmtId="49" fontId="0" fillId="3" borderId="0" xfId="0" applyNumberFormat="1" applyFill="1"/>
    <xf numFmtId="49" fontId="4" fillId="3" borderId="0" xfId="0" applyNumberFormat="1" applyFont="1" applyFill="1"/>
    <xf numFmtId="164" fontId="0" fillId="3" borderId="0" xfId="0" applyNumberFormat="1" applyFill="1"/>
    <xf numFmtId="1" fontId="0" fillId="3" borderId="0" xfId="0" applyNumberFormat="1" applyFill="1"/>
    <xf numFmtId="10" fontId="0" fillId="3" borderId="0" xfId="0" applyNumberFormat="1" applyFill="1"/>
    <xf numFmtId="0" fontId="3" fillId="3" borderId="0" xfId="0" applyFont="1" applyFill="1"/>
    <xf numFmtId="0" fontId="7" fillId="3" borderId="0" xfId="0" applyFont="1" applyFill="1"/>
    <xf numFmtId="0" fontId="8" fillId="3" borderId="0" xfId="0" applyFont="1" applyFill="1"/>
    <xf numFmtId="4" fontId="4" fillId="3" borderId="0" xfId="0" applyNumberFormat="1" applyFont="1" applyFill="1"/>
    <xf numFmtId="165" fontId="4" fillId="3" borderId="0" xfId="0" applyNumberFormat="1" applyFont="1" applyFill="1"/>
    <xf numFmtId="0" fontId="13" fillId="3" borderId="0" xfId="0" applyFont="1" applyFill="1"/>
    <xf numFmtId="0" fontId="14" fillId="3" borderId="0" xfId="0" applyFont="1" applyFill="1"/>
    <xf numFmtId="0" fontId="15" fillId="3" borderId="0" xfId="0" applyFont="1" applyFill="1"/>
    <xf numFmtId="166" fontId="0" fillId="3" borderId="0" xfId="0" applyNumberFormat="1" applyFill="1"/>
    <xf numFmtId="0" fontId="16" fillId="3" borderId="0" xfId="0" applyFont="1" applyFill="1"/>
    <xf numFmtId="0" fontId="16" fillId="3" borderId="3" xfId="0" applyFont="1" applyFill="1" applyBorder="1"/>
    <xf numFmtId="0" fontId="11" fillId="3" borderId="0" xfId="0" applyFont="1" applyFill="1"/>
    <xf numFmtId="167" fontId="0" fillId="0" borderId="0" xfId="0" applyNumberFormat="1"/>
    <xf numFmtId="3" fontId="0" fillId="0" borderId="0" xfId="0" applyNumberFormat="1"/>
    <xf numFmtId="3" fontId="0" fillId="3" borderId="0" xfId="0" applyNumberFormat="1" applyFill="1"/>
    <xf numFmtId="3" fontId="0" fillId="2" borderId="0" xfId="0" applyNumberFormat="1" applyFill="1"/>
    <xf numFmtId="0" fontId="0" fillId="3" borderId="3" xfId="0" applyFill="1" applyBorder="1"/>
    <xf numFmtId="0" fontId="2" fillId="3" borderId="0" xfId="0" applyFont="1" applyFill="1"/>
    <xf numFmtId="2" fontId="5" fillId="3" borderId="0" xfId="0" applyNumberFormat="1" applyFont="1" applyFill="1"/>
    <xf numFmtId="0" fontId="12" fillId="3" borderId="0" xfId="0" applyFont="1" applyFill="1"/>
    <xf numFmtId="0" fontId="17"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F6B6A-2E49-B74D-B975-FACFF5039E7C}">
  <dimension ref="A1:AK73"/>
  <sheetViews>
    <sheetView topLeftCell="Z1" zoomScale="70" zoomScaleNormal="70" workbookViewId="0">
      <selection activeCell="AF33" sqref="AF33"/>
    </sheetView>
  </sheetViews>
  <sheetFormatPr baseColWidth="10" defaultColWidth="11" defaultRowHeight="16" x14ac:dyDescent="0.2"/>
  <cols>
    <col min="1" max="1" width="15.6640625" customWidth="1"/>
    <col min="2" max="2" width="9.6640625" customWidth="1"/>
    <col min="3" max="3" width="47.33203125" customWidth="1"/>
    <col min="4" max="4" width="9" customWidth="1"/>
    <col min="5" max="5" width="7.33203125" customWidth="1"/>
    <col min="6" max="6" width="37.5" customWidth="1"/>
    <col min="7" max="7" width="54.83203125" customWidth="1"/>
    <col min="8" max="8" width="13.5" customWidth="1"/>
    <col min="9" max="9" width="17" customWidth="1"/>
    <col min="10" max="10" width="19.6640625" customWidth="1"/>
    <col min="11" max="11" width="23.6640625" customWidth="1"/>
    <col min="12" max="12" width="19.83203125" customWidth="1"/>
    <col min="13" max="13" width="16.6640625" customWidth="1"/>
    <col min="14" max="15" width="17.5" style="8" customWidth="1"/>
    <col min="16" max="16" width="20.6640625" style="8" customWidth="1"/>
    <col min="17" max="17" width="21.33203125" customWidth="1"/>
    <col min="18" max="18" width="12.33203125" customWidth="1"/>
    <col min="19" max="19" width="13.83203125" customWidth="1"/>
    <col min="20" max="20" width="17.5" customWidth="1"/>
    <col min="21" max="21" width="21.5" customWidth="1"/>
    <col min="22" max="22" width="11.1640625" customWidth="1"/>
    <col min="23" max="23" width="16.5" customWidth="1"/>
    <col min="24" max="24" width="12.5" customWidth="1"/>
    <col min="25" max="25" width="11" style="10" customWidth="1"/>
    <col min="26" max="26" width="15.1640625" customWidth="1"/>
    <col min="27" max="27" width="12" customWidth="1"/>
    <col min="28" max="28" width="14.83203125" customWidth="1"/>
    <col min="29" max="29" width="82.1640625" customWidth="1"/>
    <col min="30" max="31" width="60.6640625" customWidth="1"/>
    <col min="32" max="32" width="27.1640625" customWidth="1"/>
    <col min="33" max="33" width="16.1640625" customWidth="1"/>
    <col min="37" max="37" width="12.5" customWidth="1"/>
  </cols>
  <sheetData>
    <row r="1" spans="1:3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7" t="s">
        <v>13</v>
      </c>
      <c r="O1" s="7" t="s">
        <v>14</v>
      </c>
      <c r="P1" s="7" t="s">
        <v>15</v>
      </c>
      <c r="Q1" s="1" t="s">
        <v>16</v>
      </c>
      <c r="R1" s="1" t="s">
        <v>17</v>
      </c>
      <c r="S1" s="1" t="s">
        <v>18</v>
      </c>
      <c r="T1" s="1" t="s">
        <v>19</v>
      </c>
      <c r="U1" s="1" t="s">
        <v>20</v>
      </c>
      <c r="V1" s="1" t="s">
        <v>21</v>
      </c>
      <c r="W1" s="1" t="s">
        <v>22</v>
      </c>
      <c r="X1" s="25" t="s">
        <v>23</v>
      </c>
      <c r="Y1" s="9" t="s">
        <v>24</v>
      </c>
      <c r="Z1" s="1" t="s">
        <v>25</v>
      </c>
      <c r="AA1" s="1" t="s">
        <v>26</v>
      </c>
      <c r="AB1" s="1" t="s">
        <v>27</v>
      </c>
      <c r="AC1" s="1" t="s">
        <v>28</v>
      </c>
      <c r="AD1" s="1" t="s">
        <v>29</v>
      </c>
      <c r="AE1" s="1" t="s">
        <v>30</v>
      </c>
      <c r="AF1" s="1" t="s">
        <v>31</v>
      </c>
      <c r="AG1" s="1" t="s">
        <v>32</v>
      </c>
      <c r="AH1" s="1" t="s">
        <v>33</v>
      </c>
      <c r="AI1" s="1" t="s">
        <v>34</v>
      </c>
      <c r="AJ1" s="1" t="s">
        <v>35</v>
      </c>
      <c r="AK1" s="25"/>
    </row>
    <row r="2" spans="1:37" x14ac:dyDescent="0.2">
      <c r="A2" s="32" t="s">
        <v>36</v>
      </c>
      <c r="B2">
        <v>2013</v>
      </c>
      <c r="C2" t="s">
        <v>37</v>
      </c>
      <c r="D2" t="s">
        <v>38</v>
      </c>
      <c r="E2">
        <v>6</v>
      </c>
      <c r="F2" t="s">
        <v>39</v>
      </c>
      <c r="G2" t="s">
        <v>40</v>
      </c>
      <c r="H2" s="3">
        <v>0.8</v>
      </c>
      <c r="I2" t="s">
        <v>41</v>
      </c>
      <c r="J2">
        <v>2000</v>
      </c>
      <c r="K2" s="5">
        <v>8.2000000000000003E-2</v>
      </c>
      <c r="L2" s="5">
        <v>5.1999999999999998E-2</v>
      </c>
      <c r="M2" s="5">
        <v>0.03</v>
      </c>
      <c r="N2" s="8">
        <v>1215</v>
      </c>
      <c r="O2" s="8">
        <v>590</v>
      </c>
      <c r="P2" s="17">
        <v>66</v>
      </c>
      <c r="Q2" s="18">
        <f>P2/O2</f>
        <v>0.11186440677966102</v>
      </c>
      <c r="R2" s="12">
        <v>616</v>
      </c>
      <c r="S2" s="12">
        <v>82</v>
      </c>
      <c r="T2" s="18">
        <f>S2/R2</f>
        <v>0.13311688311688311</v>
      </c>
      <c r="U2" s="18">
        <f>Q2-T2</f>
        <v>-2.125247633722209E-2</v>
      </c>
      <c r="V2" s="12" t="s">
        <v>42</v>
      </c>
      <c r="W2" s="12" t="s">
        <v>43</v>
      </c>
      <c r="X2" s="26" t="s">
        <v>44</v>
      </c>
      <c r="Y2" s="19">
        <v>0.28999999999999998</v>
      </c>
      <c r="Z2" s="12" t="s">
        <v>45</v>
      </c>
      <c r="AA2" s="12">
        <v>0.84</v>
      </c>
      <c r="AB2" s="12" t="s">
        <v>46</v>
      </c>
      <c r="AC2" s="12" t="s">
        <v>47</v>
      </c>
      <c r="AD2" s="14" t="s">
        <v>48</v>
      </c>
      <c r="AE2" s="14" t="s">
        <v>49</v>
      </c>
      <c r="AF2" s="30" t="s">
        <v>50</v>
      </c>
      <c r="AG2" s="12" t="s">
        <v>51</v>
      </c>
      <c r="AH2" t="s">
        <v>52</v>
      </c>
      <c r="AK2" s="26"/>
    </row>
    <row r="3" spans="1:37" x14ac:dyDescent="0.2">
      <c r="A3" t="s">
        <v>53</v>
      </c>
      <c r="B3">
        <v>2013</v>
      </c>
      <c r="C3" t="s">
        <v>54</v>
      </c>
      <c r="D3" t="s">
        <v>55</v>
      </c>
      <c r="E3">
        <v>4</v>
      </c>
      <c r="F3" t="s">
        <v>56</v>
      </c>
      <c r="G3" t="s">
        <v>57</v>
      </c>
      <c r="H3" s="3">
        <v>0.9</v>
      </c>
      <c r="I3">
        <v>0.05</v>
      </c>
      <c r="J3">
        <v>230</v>
      </c>
      <c r="K3" s="5">
        <v>0.4</v>
      </c>
      <c r="L3" s="5">
        <v>0.2</v>
      </c>
      <c r="M3" s="5">
        <v>0.2</v>
      </c>
      <c r="N3" s="8">
        <v>260</v>
      </c>
      <c r="O3" s="8">
        <v>111</v>
      </c>
      <c r="P3" s="17">
        <v>37</v>
      </c>
      <c r="Q3" s="18">
        <f t="shared" ref="Q3:Q57" si="0">P3/O3</f>
        <v>0.33333333333333331</v>
      </c>
      <c r="R3" s="17">
        <v>108</v>
      </c>
      <c r="S3" s="17">
        <v>29</v>
      </c>
      <c r="T3" s="18">
        <f t="shared" ref="T3:T57" si="1">S3/R3</f>
        <v>0.26851851851851855</v>
      </c>
      <c r="U3" s="18">
        <f t="shared" ref="U3:U57" si="2">Q3-T3</f>
        <v>6.481481481481477E-2</v>
      </c>
      <c r="V3" s="12" t="s">
        <v>44</v>
      </c>
      <c r="W3" s="12"/>
      <c r="X3" s="26" t="s">
        <v>44</v>
      </c>
      <c r="Y3" s="10">
        <v>0.37</v>
      </c>
      <c r="Z3" s="12"/>
      <c r="AA3" s="12"/>
      <c r="AB3" s="12"/>
      <c r="AC3" s="12"/>
      <c r="AD3" s="14" t="s">
        <v>58</v>
      </c>
      <c r="AE3" s="14"/>
      <c r="AF3" s="30" t="s">
        <v>50</v>
      </c>
      <c r="AG3" t="s">
        <v>51</v>
      </c>
      <c r="AH3" t="s">
        <v>59</v>
      </c>
      <c r="AK3" s="26"/>
    </row>
    <row r="4" spans="1:37" s="32" customFormat="1" x14ac:dyDescent="0.2">
      <c r="A4" s="32" t="s">
        <v>60</v>
      </c>
      <c r="B4" s="32">
        <v>2011</v>
      </c>
      <c r="C4" s="32" t="s">
        <v>61</v>
      </c>
      <c r="D4" s="32" t="s">
        <v>62</v>
      </c>
      <c r="E4" s="32">
        <v>3</v>
      </c>
      <c r="F4" s="32" t="s">
        <v>63</v>
      </c>
      <c r="G4" s="32" t="s">
        <v>64</v>
      </c>
      <c r="H4" s="33">
        <v>0.87</v>
      </c>
      <c r="I4" s="34" t="s">
        <v>41</v>
      </c>
      <c r="J4" s="32">
        <v>6000</v>
      </c>
      <c r="K4" s="35">
        <v>5.0000000000000001E-3</v>
      </c>
      <c r="L4" s="35">
        <v>1E-3</v>
      </c>
      <c r="M4" s="35">
        <v>4.0000000000000001E-3</v>
      </c>
      <c r="N4" s="36">
        <v>6041</v>
      </c>
      <c r="O4" s="36">
        <v>2861</v>
      </c>
      <c r="P4" s="36">
        <v>7</v>
      </c>
      <c r="Q4" s="37">
        <f t="shared" si="0"/>
        <v>2.446696959105208E-3</v>
      </c>
      <c r="R4" s="36">
        <v>2852</v>
      </c>
      <c r="S4" s="36">
        <v>2</v>
      </c>
      <c r="T4" s="37">
        <f t="shared" si="1"/>
        <v>7.0126227208976155E-4</v>
      </c>
      <c r="U4" s="37">
        <f t="shared" si="2"/>
        <v>1.7454346870154464E-3</v>
      </c>
      <c r="V4" s="34" t="s">
        <v>44</v>
      </c>
      <c r="W4" s="34"/>
      <c r="X4" s="27" t="s">
        <v>44</v>
      </c>
      <c r="Y4" s="38">
        <v>0.98</v>
      </c>
      <c r="Z4" s="34"/>
      <c r="AA4" s="34">
        <v>0.17</v>
      </c>
      <c r="AB4" s="34" t="s">
        <v>65</v>
      </c>
      <c r="AC4" s="34"/>
      <c r="AD4" s="31" t="s">
        <v>66</v>
      </c>
      <c r="AE4" s="39"/>
      <c r="AF4" s="39"/>
      <c r="AG4" s="32" t="s">
        <v>51</v>
      </c>
      <c r="AH4" s="32" t="s">
        <v>52</v>
      </c>
      <c r="AK4" s="27"/>
    </row>
    <row r="5" spans="1:37" s="32" customFormat="1" x14ac:dyDescent="0.2">
      <c r="A5" s="32" t="s">
        <v>67</v>
      </c>
      <c r="B5" s="32">
        <v>2016</v>
      </c>
      <c r="C5" s="32" t="s">
        <v>68</v>
      </c>
      <c r="D5" s="32" t="s">
        <v>55</v>
      </c>
      <c r="E5" s="32">
        <v>5</v>
      </c>
      <c r="F5" s="32" t="s">
        <v>69</v>
      </c>
      <c r="G5" s="32" t="s">
        <v>70</v>
      </c>
      <c r="H5" s="33">
        <v>0.8</v>
      </c>
      <c r="I5" s="32">
        <v>0.05</v>
      </c>
      <c r="J5" s="32">
        <v>486</v>
      </c>
      <c r="K5" s="35">
        <v>0.2</v>
      </c>
      <c r="L5" s="35">
        <v>0.1</v>
      </c>
      <c r="M5" s="35">
        <v>0.1</v>
      </c>
      <c r="N5" s="36">
        <v>460</v>
      </c>
      <c r="O5" s="36">
        <v>230</v>
      </c>
      <c r="P5" s="36">
        <v>30</v>
      </c>
      <c r="Q5" s="37">
        <f t="shared" si="0"/>
        <v>0.13043478260869565</v>
      </c>
      <c r="R5" s="36">
        <v>230</v>
      </c>
      <c r="S5" s="36">
        <v>38</v>
      </c>
      <c r="T5" s="37">
        <f t="shared" si="1"/>
        <v>0.16521739130434782</v>
      </c>
      <c r="U5" s="37">
        <f t="shared" si="2"/>
        <v>-3.4782608695652167E-2</v>
      </c>
      <c r="V5" s="34" t="s">
        <v>44</v>
      </c>
      <c r="W5" s="34"/>
      <c r="X5" s="27" t="s">
        <v>44</v>
      </c>
      <c r="Y5" s="57">
        <v>0.28000000000000003</v>
      </c>
      <c r="Z5" s="58" t="s">
        <v>71</v>
      </c>
      <c r="AA5" s="32">
        <v>0.77</v>
      </c>
      <c r="AB5" s="32" t="s">
        <v>72</v>
      </c>
      <c r="AC5" s="34"/>
      <c r="AD5" s="39" t="s">
        <v>73</v>
      </c>
      <c r="AE5" s="39"/>
      <c r="AF5" s="30" t="s">
        <v>50</v>
      </c>
      <c r="AG5" s="32" t="s">
        <v>51</v>
      </c>
      <c r="AH5" s="32" t="s">
        <v>52</v>
      </c>
      <c r="AK5" s="27"/>
    </row>
    <row r="6" spans="1:37" s="32" customFormat="1" x14ac:dyDescent="0.2">
      <c r="A6" s="32" t="s">
        <v>74</v>
      </c>
      <c r="B6" s="32">
        <v>2021</v>
      </c>
      <c r="C6" s="32" t="s">
        <v>75</v>
      </c>
      <c r="D6" s="32" t="s">
        <v>55</v>
      </c>
      <c r="E6" s="32">
        <v>10</v>
      </c>
      <c r="F6" s="32" t="s">
        <v>76</v>
      </c>
      <c r="G6" s="32" t="s">
        <v>77</v>
      </c>
      <c r="H6" s="33">
        <v>0.8</v>
      </c>
      <c r="I6" s="32">
        <v>0.05</v>
      </c>
      <c r="J6" s="32">
        <v>400</v>
      </c>
      <c r="K6" s="35">
        <v>0.3</v>
      </c>
      <c r="L6" s="35">
        <v>0.18</v>
      </c>
      <c r="M6" s="35">
        <v>0.12</v>
      </c>
      <c r="N6" s="36">
        <v>316</v>
      </c>
      <c r="O6" s="36">
        <v>157</v>
      </c>
      <c r="P6" s="36">
        <v>122</v>
      </c>
      <c r="Q6" s="37">
        <f t="shared" si="0"/>
        <v>0.77707006369426757</v>
      </c>
      <c r="R6" s="34">
        <v>157</v>
      </c>
      <c r="S6" s="34">
        <v>105</v>
      </c>
      <c r="T6" s="37">
        <f t="shared" si="1"/>
        <v>0.66878980891719741</v>
      </c>
      <c r="U6" s="37">
        <f t="shared" si="2"/>
        <v>0.10828025477707015</v>
      </c>
      <c r="V6" s="34" t="s">
        <v>42</v>
      </c>
      <c r="W6" s="34" t="s">
        <v>78</v>
      </c>
      <c r="X6" s="59" t="s">
        <v>42</v>
      </c>
      <c r="Y6" s="38">
        <v>3.1E-2</v>
      </c>
      <c r="Z6" s="34" t="s">
        <v>79</v>
      </c>
      <c r="AA6" s="34">
        <v>11</v>
      </c>
      <c r="AB6" s="34" t="s">
        <v>80</v>
      </c>
      <c r="AC6" s="34" t="s">
        <v>81</v>
      </c>
      <c r="AD6" s="39" t="s">
        <v>82</v>
      </c>
      <c r="AE6" s="39"/>
      <c r="AF6" s="60" t="s">
        <v>50</v>
      </c>
      <c r="AG6" s="34" t="s">
        <v>51</v>
      </c>
      <c r="AH6" s="32" t="s">
        <v>52</v>
      </c>
      <c r="AK6" s="59"/>
    </row>
    <row r="7" spans="1:37" s="32" customFormat="1" x14ac:dyDescent="0.2">
      <c r="A7" s="32" t="s">
        <v>83</v>
      </c>
      <c r="B7" s="32">
        <v>2019</v>
      </c>
      <c r="C7" s="32" t="s">
        <v>84</v>
      </c>
      <c r="D7" s="32" t="s">
        <v>85</v>
      </c>
      <c r="E7" s="32">
        <v>77</v>
      </c>
      <c r="F7" s="32" t="s">
        <v>86</v>
      </c>
      <c r="G7" s="32" t="s">
        <v>87</v>
      </c>
      <c r="H7" s="33">
        <v>0.8</v>
      </c>
      <c r="I7" s="32">
        <v>0.05</v>
      </c>
      <c r="J7" s="32">
        <v>2013</v>
      </c>
      <c r="K7" s="35">
        <v>0.2</v>
      </c>
      <c r="L7" s="35">
        <v>0.15</v>
      </c>
      <c r="M7" s="35">
        <v>0.05</v>
      </c>
      <c r="N7" s="36">
        <v>2013</v>
      </c>
      <c r="O7" s="36">
        <v>989</v>
      </c>
      <c r="P7" s="36">
        <v>211</v>
      </c>
      <c r="Q7" s="37">
        <f t="shared" si="0"/>
        <v>0.21334681496461072</v>
      </c>
      <c r="R7" s="36">
        <v>987</v>
      </c>
      <c r="S7" s="36">
        <v>233</v>
      </c>
      <c r="T7" s="37">
        <f t="shared" si="1"/>
        <v>0.23606889564336372</v>
      </c>
      <c r="U7" s="37">
        <f t="shared" si="2"/>
        <v>-2.2722080678753004E-2</v>
      </c>
      <c r="V7" s="34" t="s">
        <v>44</v>
      </c>
      <c r="W7" s="34"/>
      <c r="X7" s="27" t="s">
        <v>44</v>
      </c>
      <c r="Y7" s="38">
        <v>0.23</v>
      </c>
      <c r="Z7" s="34" t="s">
        <v>45</v>
      </c>
      <c r="AA7" s="34">
        <v>0.93</v>
      </c>
      <c r="AB7" s="34" t="s">
        <v>88</v>
      </c>
      <c r="AC7" s="34" t="s">
        <v>89</v>
      </c>
      <c r="AD7" s="31" t="s">
        <v>66</v>
      </c>
      <c r="AE7" s="39"/>
      <c r="AF7" s="39"/>
      <c r="AG7" s="34" t="s">
        <v>51</v>
      </c>
      <c r="AH7" s="32" t="s">
        <v>52</v>
      </c>
      <c r="AK7" s="27"/>
    </row>
    <row r="8" spans="1:37" s="32" customFormat="1" x14ac:dyDescent="0.2">
      <c r="A8" s="32" t="s">
        <v>90</v>
      </c>
      <c r="B8" s="32">
        <v>2011</v>
      </c>
      <c r="C8" s="32" t="s">
        <v>91</v>
      </c>
      <c r="D8" s="32" t="s">
        <v>62</v>
      </c>
      <c r="E8" s="32">
        <v>47</v>
      </c>
      <c r="F8" s="32" t="s">
        <v>92</v>
      </c>
      <c r="G8" s="32" t="s">
        <v>93</v>
      </c>
      <c r="H8" s="33">
        <v>0.9</v>
      </c>
      <c r="I8" s="32">
        <v>0.05</v>
      </c>
      <c r="J8" s="32">
        <v>2000</v>
      </c>
      <c r="K8" s="42">
        <v>0.23300000000000001</v>
      </c>
      <c r="L8" s="42">
        <v>0.17299999999999999</v>
      </c>
      <c r="M8" s="42">
        <v>0.06</v>
      </c>
      <c r="N8" s="47">
        <v>2016</v>
      </c>
      <c r="O8" s="47">
        <v>998</v>
      </c>
      <c r="P8" s="47">
        <v>351</v>
      </c>
      <c r="Q8" s="48">
        <f>P8/O8</f>
        <v>0.35170340681362727</v>
      </c>
      <c r="R8" s="47">
        <v>1001</v>
      </c>
      <c r="S8" s="47">
        <v>347</v>
      </c>
      <c r="T8" s="48">
        <f>S8/R8</f>
        <v>0.34665334665334663</v>
      </c>
      <c r="U8" s="48">
        <f t="shared" si="2"/>
        <v>5.050060160280645E-3</v>
      </c>
      <c r="V8" s="32" t="s">
        <v>44</v>
      </c>
      <c r="X8" s="65" t="s">
        <v>44</v>
      </c>
      <c r="Y8" s="57" t="s">
        <v>94</v>
      </c>
      <c r="Z8" s="32" t="s">
        <v>95</v>
      </c>
      <c r="AA8" s="32">
        <v>1.01</v>
      </c>
      <c r="AB8" s="32" t="s">
        <v>96</v>
      </c>
      <c r="AC8" s="32" t="s">
        <v>97</v>
      </c>
      <c r="AD8" s="39" t="s">
        <v>98</v>
      </c>
      <c r="AF8" s="60" t="s">
        <v>50</v>
      </c>
      <c r="AG8" s="32" t="s">
        <v>51</v>
      </c>
      <c r="AH8" s="32" t="s">
        <v>99</v>
      </c>
      <c r="AK8" s="65"/>
    </row>
    <row r="9" spans="1:37" s="32" customFormat="1" x14ac:dyDescent="0.2">
      <c r="A9" s="32" t="s">
        <v>100</v>
      </c>
      <c r="B9" s="32">
        <v>2017</v>
      </c>
      <c r="C9" s="32" t="s">
        <v>101</v>
      </c>
      <c r="D9" s="32" t="s">
        <v>85</v>
      </c>
      <c r="E9" s="32">
        <v>13</v>
      </c>
      <c r="F9" s="32" t="s">
        <v>102</v>
      </c>
      <c r="G9" s="32" t="s">
        <v>103</v>
      </c>
      <c r="H9" s="33">
        <v>0.8</v>
      </c>
      <c r="I9" s="32">
        <v>0.05</v>
      </c>
      <c r="J9" s="32">
        <v>340</v>
      </c>
      <c r="K9" s="35">
        <v>0.65</v>
      </c>
      <c r="L9" s="35">
        <v>0.5</v>
      </c>
      <c r="M9" s="35">
        <v>0.15</v>
      </c>
      <c r="N9" s="36">
        <v>336</v>
      </c>
      <c r="O9" s="36">
        <v>167</v>
      </c>
      <c r="P9" s="36">
        <v>87</v>
      </c>
      <c r="Q9" s="37">
        <f t="shared" si="0"/>
        <v>0.52095808383233533</v>
      </c>
      <c r="R9" s="36">
        <v>168</v>
      </c>
      <c r="S9" s="36">
        <v>101</v>
      </c>
      <c r="T9" s="37">
        <f t="shared" si="1"/>
        <v>0.60119047619047616</v>
      </c>
      <c r="U9" s="37">
        <f t="shared" si="2"/>
        <v>-8.0232392358140836E-2</v>
      </c>
      <c r="V9" s="34" t="s">
        <v>44</v>
      </c>
      <c r="W9" s="34"/>
      <c r="X9" s="27" t="s">
        <v>44</v>
      </c>
      <c r="Y9" s="38">
        <v>0.15</v>
      </c>
      <c r="Z9" s="34" t="s">
        <v>104</v>
      </c>
      <c r="AA9" s="34">
        <v>-7</v>
      </c>
      <c r="AB9" s="34" t="s">
        <v>105</v>
      </c>
      <c r="AC9" s="34"/>
      <c r="AD9" s="31" t="s">
        <v>66</v>
      </c>
      <c r="AE9" s="39"/>
      <c r="AF9" s="39"/>
      <c r="AG9" s="32" t="s">
        <v>51</v>
      </c>
      <c r="AH9" s="32" t="s">
        <v>52</v>
      </c>
      <c r="AK9" s="27"/>
    </row>
    <row r="10" spans="1:37" s="32" customFormat="1" x14ac:dyDescent="0.2">
      <c r="A10" s="32" t="s">
        <v>106</v>
      </c>
      <c r="B10" s="32">
        <v>2018</v>
      </c>
      <c r="C10" s="32" t="s">
        <v>107</v>
      </c>
      <c r="D10" s="32" t="s">
        <v>38</v>
      </c>
      <c r="E10" s="32">
        <v>13</v>
      </c>
      <c r="F10" s="32" t="s">
        <v>108</v>
      </c>
      <c r="G10" s="32" t="s">
        <v>109</v>
      </c>
      <c r="H10" s="33">
        <v>0.8</v>
      </c>
      <c r="I10" s="32">
        <v>0.05</v>
      </c>
      <c r="J10" s="32">
        <v>256</v>
      </c>
      <c r="K10" s="35">
        <v>0.3</v>
      </c>
      <c r="L10" s="35">
        <v>0.15</v>
      </c>
      <c r="M10" s="35">
        <v>0.15</v>
      </c>
      <c r="N10" s="36">
        <v>260</v>
      </c>
      <c r="O10" s="36">
        <v>124</v>
      </c>
      <c r="P10" s="36">
        <v>12</v>
      </c>
      <c r="Q10" s="37">
        <f t="shared" si="0"/>
        <v>9.6774193548387094E-2</v>
      </c>
      <c r="R10" s="36">
        <v>132</v>
      </c>
      <c r="S10" s="36">
        <v>18</v>
      </c>
      <c r="T10" s="37">
        <f t="shared" si="1"/>
        <v>0.13636363636363635</v>
      </c>
      <c r="U10" s="37">
        <f t="shared" si="2"/>
        <v>-3.9589442815249259E-2</v>
      </c>
      <c r="V10" s="34" t="s">
        <v>44</v>
      </c>
      <c r="W10" s="34"/>
      <c r="X10" s="27" t="s">
        <v>44</v>
      </c>
      <c r="Y10" s="38">
        <v>0.33</v>
      </c>
      <c r="Z10" s="34"/>
      <c r="AA10" s="34"/>
      <c r="AB10" s="34"/>
      <c r="AC10" s="34" t="s">
        <v>110</v>
      </c>
      <c r="AD10" s="31" t="s">
        <v>66</v>
      </c>
      <c r="AE10" s="39"/>
      <c r="AF10" s="39"/>
      <c r="AG10" s="32" t="s">
        <v>51</v>
      </c>
      <c r="AH10" s="32" t="s">
        <v>52</v>
      </c>
      <c r="AK10" s="27"/>
    </row>
    <row r="11" spans="1:37" s="32" customFormat="1" x14ac:dyDescent="0.2">
      <c r="A11" s="32" t="s">
        <v>111</v>
      </c>
      <c r="B11" s="32">
        <v>2014</v>
      </c>
      <c r="C11" s="32" t="s">
        <v>112</v>
      </c>
      <c r="D11" s="32" t="s">
        <v>62</v>
      </c>
      <c r="E11" s="32">
        <v>135</v>
      </c>
      <c r="F11" s="32" t="s">
        <v>113</v>
      </c>
      <c r="G11" s="32" t="s">
        <v>114</v>
      </c>
      <c r="H11" s="33">
        <v>0.84</v>
      </c>
      <c r="I11" s="32">
        <v>0.05</v>
      </c>
      <c r="J11" s="32">
        <v>10000</v>
      </c>
      <c r="K11" s="35">
        <v>6.0999999999999999E-2</v>
      </c>
      <c r="L11" s="35">
        <v>4.5999999999999999E-2</v>
      </c>
      <c r="M11" s="35">
        <v>1.4999999999999999E-2</v>
      </c>
      <c r="N11" s="36">
        <v>10010</v>
      </c>
      <c r="O11" s="36">
        <v>4998</v>
      </c>
      <c r="P11" s="36">
        <v>351</v>
      </c>
      <c r="Q11" s="37">
        <f t="shared" si="0"/>
        <v>7.0228091236494594E-2</v>
      </c>
      <c r="R11" s="34">
        <v>5012</v>
      </c>
      <c r="S11" s="36">
        <v>355</v>
      </c>
      <c r="T11" s="37">
        <f t="shared" si="1"/>
        <v>7.0830007980845974E-2</v>
      </c>
      <c r="U11" s="37">
        <f t="shared" si="2"/>
        <v>-6.019167443513801E-4</v>
      </c>
      <c r="V11" s="34" t="s">
        <v>44</v>
      </c>
      <c r="W11" s="34"/>
      <c r="X11" s="27" t="s">
        <v>44</v>
      </c>
      <c r="Y11" s="38">
        <v>0.92</v>
      </c>
      <c r="Z11" s="34" t="s">
        <v>71</v>
      </c>
      <c r="AA11" s="34">
        <v>0.99</v>
      </c>
      <c r="AB11" s="34" t="s">
        <v>115</v>
      </c>
      <c r="AC11" s="34" t="s">
        <v>116</v>
      </c>
      <c r="AD11" s="39" t="s">
        <v>117</v>
      </c>
      <c r="AE11" s="56" t="s">
        <v>118</v>
      </c>
      <c r="AF11" s="60" t="s">
        <v>50</v>
      </c>
      <c r="AG11" s="34" t="s">
        <v>51</v>
      </c>
      <c r="AH11" s="32" t="s">
        <v>52</v>
      </c>
      <c r="AK11" s="27"/>
    </row>
    <row r="12" spans="1:37" s="32" customFormat="1" x14ac:dyDescent="0.2">
      <c r="A12" s="32" t="s">
        <v>111</v>
      </c>
      <c r="B12" s="32">
        <v>2014</v>
      </c>
      <c r="C12" s="32" t="s">
        <v>119</v>
      </c>
      <c r="D12" s="32" t="s">
        <v>62</v>
      </c>
      <c r="E12" s="32">
        <v>135</v>
      </c>
      <c r="F12" s="32" t="s">
        <v>120</v>
      </c>
      <c r="G12" s="32" t="s">
        <v>114</v>
      </c>
      <c r="H12" s="33">
        <v>0.84</v>
      </c>
      <c r="I12" s="32">
        <v>0.05</v>
      </c>
      <c r="J12" s="32">
        <v>10000</v>
      </c>
      <c r="K12" s="35">
        <v>6.0999999999999999E-2</v>
      </c>
      <c r="L12" s="35">
        <v>4.5999999999999999E-2</v>
      </c>
      <c r="M12" s="35">
        <v>1.4999999999999999E-2</v>
      </c>
      <c r="N12" s="36">
        <v>10010</v>
      </c>
      <c r="O12" s="36">
        <v>5009</v>
      </c>
      <c r="P12" s="36">
        <v>367</v>
      </c>
      <c r="Q12" s="37">
        <f>P12/O12</f>
        <v>7.3268117388700343E-2</v>
      </c>
      <c r="R12" s="36">
        <v>5001</v>
      </c>
      <c r="S12" s="36">
        <v>339</v>
      </c>
      <c r="T12" s="37">
        <f>S12/R12</f>
        <v>6.7786442711457714E-2</v>
      </c>
      <c r="U12" s="37">
        <f t="shared" si="2"/>
        <v>5.4816746772426289E-3</v>
      </c>
      <c r="V12" s="34" t="s">
        <v>44</v>
      </c>
      <c r="W12" s="34"/>
      <c r="X12" s="27" t="s">
        <v>44</v>
      </c>
      <c r="Y12" s="38">
        <v>0.28999999999999998</v>
      </c>
      <c r="Z12" s="34" t="s">
        <v>71</v>
      </c>
      <c r="AA12" s="34">
        <v>1.08</v>
      </c>
      <c r="AB12" s="34" t="s">
        <v>121</v>
      </c>
      <c r="AC12" s="34" t="s">
        <v>116</v>
      </c>
      <c r="AD12" s="39" t="s">
        <v>117</v>
      </c>
      <c r="AE12" s="56" t="s">
        <v>118</v>
      </c>
      <c r="AF12" s="60" t="s">
        <v>50</v>
      </c>
      <c r="AG12" s="34" t="s">
        <v>51</v>
      </c>
      <c r="AH12" s="32" t="s">
        <v>52</v>
      </c>
      <c r="AK12" s="27"/>
    </row>
    <row r="13" spans="1:37" x14ac:dyDescent="0.2">
      <c r="A13" t="s">
        <v>122</v>
      </c>
      <c r="B13">
        <v>2018</v>
      </c>
      <c r="C13" t="s">
        <v>123</v>
      </c>
      <c r="D13" t="s">
        <v>55</v>
      </c>
      <c r="E13">
        <v>2</v>
      </c>
      <c r="F13" t="s">
        <v>124</v>
      </c>
      <c r="G13" t="s">
        <v>125</v>
      </c>
      <c r="H13" s="3">
        <v>0.9</v>
      </c>
      <c r="I13">
        <v>0.05</v>
      </c>
      <c r="J13">
        <v>2790</v>
      </c>
      <c r="K13" s="16">
        <v>0.15</v>
      </c>
      <c r="L13" s="16">
        <v>0.105</v>
      </c>
      <c r="M13" s="16">
        <v>4.4999999999999998E-2</v>
      </c>
      <c r="N13" s="17">
        <v>1439</v>
      </c>
      <c r="O13" s="17">
        <v>709</v>
      </c>
      <c r="P13" s="17">
        <v>49</v>
      </c>
      <c r="Q13" s="18">
        <f t="shared" si="0"/>
        <v>6.9111424541607902E-2</v>
      </c>
      <c r="R13" s="17">
        <v>730</v>
      </c>
      <c r="S13" s="17">
        <v>82</v>
      </c>
      <c r="T13" s="18">
        <f t="shared" si="1"/>
        <v>0.11232876712328767</v>
      </c>
      <c r="U13" s="18">
        <f t="shared" si="2"/>
        <v>-4.3217342581679766E-2</v>
      </c>
      <c r="V13" s="12" t="s">
        <v>42</v>
      </c>
      <c r="W13" s="12" t="s">
        <v>126</v>
      </c>
      <c r="X13" s="26" t="s">
        <v>42</v>
      </c>
      <c r="Y13" s="61">
        <v>4.3E-3</v>
      </c>
      <c r="Z13" s="12" t="s">
        <v>45</v>
      </c>
      <c r="AA13" s="12">
        <v>0.62</v>
      </c>
      <c r="AB13" s="12" t="s">
        <v>127</v>
      </c>
      <c r="AC13" s="12" t="s">
        <v>128</v>
      </c>
      <c r="AD13" s="14" t="s">
        <v>129</v>
      </c>
      <c r="AE13" s="14"/>
      <c r="AF13" s="60" t="s">
        <v>50</v>
      </c>
      <c r="AG13" t="s">
        <v>51</v>
      </c>
      <c r="AH13" t="s">
        <v>130</v>
      </c>
      <c r="AI13" s="62">
        <v>2000000</v>
      </c>
      <c r="AK13" s="26"/>
    </row>
    <row r="14" spans="1:37" s="32" customFormat="1" x14ac:dyDescent="0.2">
      <c r="A14" s="32" t="s">
        <v>131</v>
      </c>
      <c r="B14" s="32">
        <v>2021</v>
      </c>
      <c r="C14" s="32" t="s">
        <v>132</v>
      </c>
      <c r="D14" s="32" t="s">
        <v>38</v>
      </c>
      <c r="E14" s="32">
        <v>3</v>
      </c>
      <c r="F14" s="32" t="s">
        <v>133</v>
      </c>
      <c r="G14" s="32" t="s">
        <v>134</v>
      </c>
      <c r="H14" s="33">
        <v>0.8</v>
      </c>
      <c r="I14" s="32">
        <v>0.05</v>
      </c>
      <c r="J14" s="32">
        <v>300</v>
      </c>
      <c r="K14" s="35">
        <v>0.4</v>
      </c>
      <c r="L14" s="46">
        <v>0.25</v>
      </c>
      <c r="M14" s="46">
        <v>0.15</v>
      </c>
      <c r="N14" s="36">
        <v>221</v>
      </c>
      <c r="O14" s="36">
        <v>89</v>
      </c>
      <c r="P14" s="36">
        <v>21</v>
      </c>
      <c r="Q14" s="37">
        <f t="shared" si="0"/>
        <v>0.23595505617977527</v>
      </c>
      <c r="R14" s="36">
        <v>91</v>
      </c>
      <c r="S14" s="36">
        <v>27</v>
      </c>
      <c r="T14" s="37">
        <f t="shared" si="1"/>
        <v>0.2967032967032967</v>
      </c>
      <c r="U14" s="37">
        <f t="shared" si="2"/>
        <v>-6.074824052352143E-2</v>
      </c>
      <c r="V14" s="34" t="s">
        <v>44</v>
      </c>
      <c r="W14" s="34"/>
      <c r="X14" s="27" t="s">
        <v>44</v>
      </c>
      <c r="Y14" s="38">
        <v>0.35</v>
      </c>
      <c r="Z14" s="34" t="s">
        <v>71</v>
      </c>
      <c r="AA14" s="34">
        <v>1.31</v>
      </c>
      <c r="AB14" s="34" t="s">
        <v>135</v>
      </c>
      <c r="AC14" s="34"/>
      <c r="AD14" s="39" t="s">
        <v>136</v>
      </c>
      <c r="AE14" s="39"/>
      <c r="AF14" s="60" t="s">
        <v>50</v>
      </c>
      <c r="AG14" s="32" t="s">
        <v>51</v>
      </c>
      <c r="AH14" s="32" t="s">
        <v>52</v>
      </c>
      <c r="AK14" s="27"/>
    </row>
    <row r="15" spans="1:37" s="32" customFormat="1" x14ac:dyDescent="0.2">
      <c r="A15" s="32" t="s">
        <v>137</v>
      </c>
      <c r="B15" s="32">
        <v>2020</v>
      </c>
      <c r="C15" s="32" t="s">
        <v>138</v>
      </c>
      <c r="D15" s="32" t="s">
        <v>38</v>
      </c>
      <c r="E15" s="32">
        <v>21</v>
      </c>
      <c r="F15" s="32" t="s">
        <v>139</v>
      </c>
      <c r="G15" s="32" t="s">
        <v>140</v>
      </c>
      <c r="H15" s="33">
        <v>0.8</v>
      </c>
      <c r="I15" s="32">
        <v>0.05</v>
      </c>
      <c r="J15" s="32">
        <v>756</v>
      </c>
      <c r="K15" s="35">
        <v>0.1</v>
      </c>
      <c r="L15" s="35">
        <v>0.05</v>
      </c>
      <c r="M15" s="35">
        <v>0.05</v>
      </c>
      <c r="N15" s="36">
        <v>756</v>
      </c>
      <c r="O15" s="36">
        <v>362</v>
      </c>
      <c r="P15" s="36">
        <v>31</v>
      </c>
      <c r="Q15" s="37">
        <f t="shared" si="0"/>
        <v>8.5635359116022103E-2</v>
      </c>
      <c r="R15" s="36">
        <v>355</v>
      </c>
      <c r="S15" s="36">
        <v>34</v>
      </c>
      <c r="T15" s="37">
        <f t="shared" si="1"/>
        <v>9.5774647887323941E-2</v>
      </c>
      <c r="U15" s="37">
        <f t="shared" si="2"/>
        <v>-1.0139288771301838E-2</v>
      </c>
      <c r="V15" s="34" t="s">
        <v>44</v>
      </c>
      <c r="W15" s="34"/>
      <c r="X15" s="27" t="s">
        <v>44</v>
      </c>
      <c r="Y15" s="38">
        <v>0.9</v>
      </c>
      <c r="Z15" s="34" t="s">
        <v>45</v>
      </c>
      <c r="AA15" s="34">
        <v>0.94</v>
      </c>
      <c r="AB15" s="34" t="s">
        <v>141</v>
      </c>
      <c r="AC15" s="34"/>
      <c r="AD15" s="31" t="s">
        <v>66</v>
      </c>
      <c r="AE15" s="39"/>
      <c r="AF15" s="39"/>
      <c r="AG15" s="32" t="s">
        <v>51</v>
      </c>
      <c r="AH15" s="32" t="s">
        <v>142</v>
      </c>
      <c r="AI15" s="63">
        <v>155509</v>
      </c>
      <c r="AK15" s="27"/>
    </row>
    <row r="16" spans="1:37" s="32" customFormat="1" x14ac:dyDescent="0.2">
      <c r="A16" s="32" t="s">
        <v>143</v>
      </c>
      <c r="B16" s="32">
        <v>2013</v>
      </c>
      <c r="C16" s="32" t="s">
        <v>144</v>
      </c>
      <c r="D16" s="32" t="s">
        <v>62</v>
      </c>
      <c r="E16" s="32">
        <v>7</v>
      </c>
      <c r="F16" s="32" t="s">
        <v>145</v>
      </c>
      <c r="G16" s="32" t="s">
        <v>146</v>
      </c>
      <c r="H16" s="33">
        <v>0.8</v>
      </c>
      <c r="I16" s="32">
        <v>0.05</v>
      </c>
      <c r="J16" s="32">
        <v>400</v>
      </c>
      <c r="K16" s="35">
        <v>0.2</v>
      </c>
      <c r="L16" s="35">
        <v>0.1</v>
      </c>
      <c r="M16" s="35">
        <v>0.1</v>
      </c>
      <c r="N16" s="36">
        <v>400</v>
      </c>
      <c r="O16" s="36">
        <v>200</v>
      </c>
      <c r="P16" s="36">
        <v>21</v>
      </c>
      <c r="Q16" s="37">
        <f t="shared" si="0"/>
        <v>0.105</v>
      </c>
      <c r="R16" s="36">
        <v>200</v>
      </c>
      <c r="S16" s="36">
        <v>55</v>
      </c>
      <c r="T16" s="37">
        <f t="shared" si="1"/>
        <v>0.27500000000000002</v>
      </c>
      <c r="U16" s="37">
        <f t="shared" si="2"/>
        <v>-0.17000000000000004</v>
      </c>
      <c r="V16" s="34" t="s">
        <v>44</v>
      </c>
      <c r="W16" s="34"/>
      <c r="X16" s="27" t="s">
        <v>42</v>
      </c>
      <c r="Y16" s="38">
        <v>1E-3</v>
      </c>
      <c r="Z16" s="34" t="s">
        <v>45</v>
      </c>
      <c r="AA16" s="34">
        <v>0.4</v>
      </c>
      <c r="AB16" s="34" t="s">
        <v>147</v>
      </c>
      <c r="AC16" s="34"/>
      <c r="AD16" s="39" t="s">
        <v>148</v>
      </c>
      <c r="AE16" s="39" t="s">
        <v>149</v>
      </c>
      <c r="AF16" s="60" t="s">
        <v>50</v>
      </c>
      <c r="AG16" s="32" t="s">
        <v>51</v>
      </c>
      <c r="AH16" s="32" t="s">
        <v>52</v>
      </c>
      <c r="AK16" s="27"/>
    </row>
    <row r="17" spans="1:37" s="34" customFormat="1" x14ac:dyDescent="0.2">
      <c r="A17" s="34" t="s">
        <v>143</v>
      </c>
      <c r="B17" s="34">
        <v>2020</v>
      </c>
      <c r="C17" s="34" t="s">
        <v>150</v>
      </c>
      <c r="D17" s="34" t="s">
        <v>85</v>
      </c>
      <c r="E17" s="34">
        <v>20</v>
      </c>
      <c r="F17" s="34" t="s">
        <v>151</v>
      </c>
      <c r="G17" s="34" t="s">
        <v>152</v>
      </c>
      <c r="H17" s="43">
        <v>0.95</v>
      </c>
      <c r="I17" s="34">
        <v>0.05</v>
      </c>
      <c r="J17" s="34">
        <v>826</v>
      </c>
      <c r="K17" s="35">
        <v>0.25</v>
      </c>
      <c r="L17" s="35">
        <v>0.15</v>
      </c>
      <c r="M17" s="35">
        <v>0.1</v>
      </c>
      <c r="N17" s="36">
        <v>818</v>
      </c>
      <c r="O17" s="36">
        <v>389</v>
      </c>
      <c r="P17" s="36">
        <v>139</v>
      </c>
      <c r="Q17" s="37">
        <f t="shared" si="0"/>
        <v>0.35732647814910024</v>
      </c>
      <c r="R17" s="36">
        <v>386</v>
      </c>
      <c r="S17" s="36">
        <v>125</v>
      </c>
      <c r="T17" s="37">
        <f t="shared" si="1"/>
        <v>0.32383419689119169</v>
      </c>
      <c r="U17" s="37">
        <f t="shared" si="2"/>
        <v>3.349228125790854E-2</v>
      </c>
      <c r="V17" s="34" t="s">
        <v>44</v>
      </c>
      <c r="X17" s="27" t="s">
        <v>44</v>
      </c>
      <c r="Y17" s="38">
        <v>0.33</v>
      </c>
      <c r="Z17" s="34" t="s">
        <v>45</v>
      </c>
      <c r="AA17" s="34">
        <v>1.1000000000000001</v>
      </c>
      <c r="AB17" s="34" t="s">
        <v>153</v>
      </c>
      <c r="AD17" s="31" t="s">
        <v>66</v>
      </c>
      <c r="AE17" s="39"/>
      <c r="AF17" s="39"/>
      <c r="AG17" s="34" t="s">
        <v>51</v>
      </c>
      <c r="AH17" s="34" t="s">
        <v>52</v>
      </c>
      <c r="AK17" s="27"/>
    </row>
    <row r="18" spans="1:37" s="32" customFormat="1" x14ac:dyDescent="0.2">
      <c r="A18" s="32" t="s">
        <v>143</v>
      </c>
      <c r="B18" s="32">
        <v>2017</v>
      </c>
      <c r="C18" s="44" t="s">
        <v>154</v>
      </c>
      <c r="D18" s="32" t="s">
        <v>85</v>
      </c>
      <c r="E18" s="32">
        <v>9</v>
      </c>
      <c r="F18" s="32" t="s">
        <v>155</v>
      </c>
      <c r="G18" s="32" t="s">
        <v>156</v>
      </c>
      <c r="H18" s="33">
        <v>0.95</v>
      </c>
      <c r="I18" s="32">
        <v>0.05</v>
      </c>
      <c r="J18" s="32">
        <v>300</v>
      </c>
      <c r="K18" s="35">
        <v>0.4</v>
      </c>
      <c r="L18" s="35">
        <v>0.2</v>
      </c>
      <c r="M18" s="35">
        <v>0.2</v>
      </c>
      <c r="N18" s="36">
        <v>298</v>
      </c>
      <c r="O18" s="36">
        <v>147</v>
      </c>
      <c r="P18" s="36">
        <v>56</v>
      </c>
      <c r="Q18" s="37">
        <f t="shared" si="0"/>
        <v>0.38095238095238093</v>
      </c>
      <c r="R18" s="36">
        <v>145</v>
      </c>
      <c r="S18" s="36">
        <v>75</v>
      </c>
      <c r="T18" s="37">
        <f t="shared" si="1"/>
        <v>0.51724137931034486</v>
      </c>
      <c r="U18" s="37">
        <f t="shared" si="2"/>
        <v>-0.13628899835796393</v>
      </c>
      <c r="V18" s="34" t="s">
        <v>44</v>
      </c>
      <c r="W18" s="34"/>
      <c r="X18" s="27" t="s">
        <v>42</v>
      </c>
      <c r="Y18" s="38">
        <v>0.02</v>
      </c>
      <c r="Z18" s="34" t="s">
        <v>45</v>
      </c>
      <c r="AA18" s="34">
        <v>0.74</v>
      </c>
      <c r="AB18" s="34" t="s">
        <v>157</v>
      </c>
      <c r="AC18" s="34"/>
      <c r="AD18" s="31" t="s">
        <v>66</v>
      </c>
      <c r="AG18" s="32" t="s">
        <v>51</v>
      </c>
      <c r="AH18" s="32" t="s">
        <v>52</v>
      </c>
      <c r="AK18" s="27"/>
    </row>
    <row r="19" spans="1:37" s="32" customFormat="1" x14ac:dyDescent="0.2">
      <c r="A19" s="32" t="s">
        <v>158</v>
      </c>
      <c r="B19" s="32">
        <v>2017</v>
      </c>
      <c r="C19" s="44" t="s">
        <v>159</v>
      </c>
      <c r="D19" s="32" t="s">
        <v>55</v>
      </c>
      <c r="E19" s="32">
        <v>9</v>
      </c>
      <c r="F19" s="32" t="s">
        <v>160</v>
      </c>
      <c r="G19" s="32" t="s">
        <v>161</v>
      </c>
      <c r="H19" s="33">
        <v>0.95</v>
      </c>
      <c r="I19" s="32">
        <v>0.05</v>
      </c>
      <c r="J19" s="32">
        <v>340</v>
      </c>
      <c r="K19" s="35">
        <v>0.4</v>
      </c>
      <c r="L19" s="35">
        <v>0.6</v>
      </c>
      <c r="M19" s="35">
        <v>0.2</v>
      </c>
      <c r="N19" s="36">
        <v>342</v>
      </c>
      <c r="O19" s="36">
        <v>160</v>
      </c>
      <c r="P19" s="36">
        <v>75</v>
      </c>
      <c r="Q19" s="37">
        <f t="shared" si="0"/>
        <v>0.46875</v>
      </c>
      <c r="R19" s="34">
        <v>148</v>
      </c>
      <c r="S19" s="34">
        <v>50</v>
      </c>
      <c r="T19" s="37">
        <f t="shared" si="1"/>
        <v>0.33783783783783783</v>
      </c>
      <c r="U19" s="37">
        <f t="shared" si="2"/>
        <v>0.13091216216216217</v>
      </c>
      <c r="V19" s="34" t="s">
        <v>44</v>
      </c>
      <c r="W19" s="34"/>
      <c r="X19" s="27" t="s">
        <v>42</v>
      </c>
      <c r="Y19" s="38">
        <v>2.5999999999999999E-2</v>
      </c>
      <c r="Z19" s="34"/>
      <c r="AA19" s="34"/>
      <c r="AB19" s="34"/>
      <c r="AC19" s="34" t="s">
        <v>162</v>
      </c>
      <c r="AD19" s="31" t="s">
        <v>66</v>
      </c>
      <c r="AG19" s="32" t="s">
        <v>51</v>
      </c>
      <c r="AH19" s="32" t="s">
        <v>163</v>
      </c>
      <c r="AK19" s="27"/>
    </row>
    <row r="20" spans="1:37" s="34" customFormat="1" x14ac:dyDescent="0.2">
      <c r="A20" s="34" t="s">
        <v>164</v>
      </c>
      <c r="B20" s="34">
        <v>2017</v>
      </c>
      <c r="C20" s="45" t="s">
        <v>159</v>
      </c>
      <c r="D20" s="34" t="s">
        <v>55</v>
      </c>
      <c r="E20" s="34">
        <v>10</v>
      </c>
      <c r="F20" s="34" t="s">
        <v>160</v>
      </c>
      <c r="G20" s="32" t="s">
        <v>161</v>
      </c>
      <c r="H20" s="43">
        <v>0.95</v>
      </c>
      <c r="I20" s="34">
        <v>0.05</v>
      </c>
      <c r="J20" s="34">
        <v>340</v>
      </c>
      <c r="K20" s="35">
        <v>0.4</v>
      </c>
      <c r="L20" s="35">
        <v>0.6</v>
      </c>
      <c r="M20" s="35">
        <v>0.2</v>
      </c>
      <c r="N20" s="36">
        <v>347</v>
      </c>
      <c r="O20" s="36">
        <v>155</v>
      </c>
      <c r="P20" s="36">
        <v>89</v>
      </c>
      <c r="Q20" s="37">
        <f t="shared" ref="Q20" si="3">P20/O20</f>
        <v>0.5741935483870968</v>
      </c>
      <c r="R20" s="34">
        <v>163</v>
      </c>
      <c r="S20" s="34">
        <v>76</v>
      </c>
      <c r="T20" s="37">
        <f t="shared" ref="T20" si="4">S20/R20</f>
        <v>0.46625766871165641</v>
      </c>
      <c r="U20" s="37">
        <f t="shared" ref="U20" si="5">Q20-T20</f>
        <v>0.10793587967544038</v>
      </c>
      <c r="V20" s="34" t="s">
        <v>44</v>
      </c>
      <c r="X20" s="28" t="s">
        <v>44</v>
      </c>
      <c r="Y20" s="38">
        <v>7.0000000000000007E-2</v>
      </c>
      <c r="AC20" s="34" t="s">
        <v>162</v>
      </c>
      <c r="AD20" s="31" t="s">
        <v>66</v>
      </c>
      <c r="AG20" s="34" t="s">
        <v>51</v>
      </c>
      <c r="AH20" s="34" t="s">
        <v>163</v>
      </c>
      <c r="AK20" s="28"/>
    </row>
    <row r="21" spans="1:37" s="32" customFormat="1" x14ac:dyDescent="0.2">
      <c r="A21" s="32" t="s">
        <v>165</v>
      </c>
      <c r="B21" s="32">
        <v>2015</v>
      </c>
      <c r="C21" s="32" t="s">
        <v>166</v>
      </c>
      <c r="D21" s="32" t="s">
        <v>62</v>
      </c>
      <c r="E21" s="32">
        <v>30</v>
      </c>
      <c r="F21" s="32" t="s">
        <v>167</v>
      </c>
      <c r="G21" s="32" t="s">
        <v>168</v>
      </c>
      <c r="H21" s="33">
        <v>0.8</v>
      </c>
      <c r="I21" s="32">
        <v>0.05</v>
      </c>
      <c r="J21" s="32">
        <v>1610</v>
      </c>
      <c r="K21" s="46">
        <v>0.2</v>
      </c>
      <c r="L21" s="46">
        <v>0.14599999999999999</v>
      </c>
      <c r="M21" s="46">
        <v>6.4000000000000001E-2</v>
      </c>
      <c r="N21" s="47">
        <v>1612</v>
      </c>
      <c r="O21" s="47">
        <v>801</v>
      </c>
      <c r="P21" s="36">
        <v>212</v>
      </c>
      <c r="Q21" s="37">
        <f t="shared" si="0"/>
        <v>0.26466916354556802</v>
      </c>
      <c r="R21" s="34">
        <v>811</v>
      </c>
      <c r="S21" s="34">
        <v>225</v>
      </c>
      <c r="T21" s="37">
        <f t="shared" si="1"/>
        <v>0.27743526510480887</v>
      </c>
      <c r="U21" s="37">
        <f t="shared" si="2"/>
        <v>-1.276610155924085E-2</v>
      </c>
      <c r="V21" s="34" t="s">
        <v>44</v>
      </c>
      <c r="W21" s="34"/>
      <c r="X21" s="27" t="s">
        <v>44</v>
      </c>
      <c r="Y21" s="38">
        <v>0.57999999999999996</v>
      </c>
      <c r="Z21" s="34" t="s">
        <v>71</v>
      </c>
      <c r="AA21" s="34">
        <v>0.95</v>
      </c>
      <c r="AB21" s="34" t="s">
        <v>169</v>
      </c>
      <c r="AC21" s="34"/>
      <c r="AD21" s="31" t="s">
        <v>66</v>
      </c>
      <c r="AG21" s="32" t="s">
        <v>51</v>
      </c>
      <c r="AH21" s="32" t="s">
        <v>170</v>
      </c>
      <c r="AI21" s="63">
        <v>2300000</v>
      </c>
      <c r="AK21" s="27"/>
    </row>
    <row r="22" spans="1:37" s="32" customFormat="1" x14ac:dyDescent="0.2">
      <c r="A22" s="32" t="s">
        <v>171</v>
      </c>
      <c r="B22" s="32">
        <v>2014</v>
      </c>
      <c r="C22" s="32" t="s">
        <v>172</v>
      </c>
      <c r="D22" s="32" t="s">
        <v>173</v>
      </c>
      <c r="E22" s="32">
        <v>30</v>
      </c>
      <c r="F22" s="32" t="s">
        <v>174</v>
      </c>
      <c r="G22" s="32" t="s">
        <v>175</v>
      </c>
      <c r="H22" s="33">
        <v>0.8</v>
      </c>
      <c r="I22" s="32">
        <v>0.05</v>
      </c>
      <c r="J22" s="32">
        <v>900</v>
      </c>
      <c r="K22" s="46">
        <v>0.24</v>
      </c>
      <c r="L22" s="48">
        <v>0.16500000000000001</v>
      </c>
      <c r="M22" s="46">
        <v>7.4999999999999997E-2</v>
      </c>
      <c r="N22" s="47">
        <v>900</v>
      </c>
      <c r="O22" s="47">
        <v>445</v>
      </c>
      <c r="P22" s="36">
        <v>174</v>
      </c>
      <c r="Q22" s="37">
        <f t="shared" si="0"/>
        <v>0.39101123595505616</v>
      </c>
      <c r="R22" s="34">
        <v>449</v>
      </c>
      <c r="S22" s="34">
        <v>172</v>
      </c>
      <c r="T22" s="37">
        <f t="shared" si="1"/>
        <v>0.38307349665924278</v>
      </c>
      <c r="U22" s="37">
        <f t="shared" si="2"/>
        <v>7.937739295813373E-3</v>
      </c>
      <c r="V22" s="34" t="s">
        <v>44</v>
      </c>
      <c r="W22" s="34"/>
      <c r="X22" s="27" t="s">
        <v>44</v>
      </c>
      <c r="Y22" s="38">
        <v>0.86</v>
      </c>
      <c r="Z22" s="34" t="s">
        <v>45</v>
      </c>
      <c r="AA22" s="34">
        <v>1.01</v>
      </c>
      <c r="AB22" s="34" t="s">
        <v>176</v>
      </c>
      <c r="AC22" s="34"/>
      <c r="AD22" s="31" t="s">
        <v>66</v>
      </c>
      <c r="AG22" s="32" t="s">
        <v>51</v>
      </c>
      <c r="AH22" s="32" t="s">
        <v>177</v>
      </c>
      <c r="AI22" s="63">
        <v>275000</v>
      </c>
      <c r="AK22" s="27"/>
    </row>
    <row r="23" spans="1:37" x14ac:dyDescent="0.2">
      <c r="A23" t="s">
        <v>178</v>
      </c>
      <c r="B23">
        <v>2015</v>
      </c>
      <c r="C23" t="s">
        <v>179</v>
      </c>
      <c r="D23" t="s">
        <v>55</v>
      </c>
      <c r="E23">
        <v>3</v>
      </c>
      <c r="F23" t="s">
        <v>180</v>
      </c>
      <c r="G23" t="s">
        <v>181</v>
      </c>
      <c r="H23" s="3">
        <v>0.8</v>
      </c>
      <c r="I23">
        <v>0.05</v>
      </c>
      <c r="J23">
        <v>120</v>
      </c>
      <c r="K23" s="5">
        <v>0.5</v>
      </c>
      <c r="L23" s="5">
        <v>0.25</v>
      </c>
      <c r="M23" s="5">
        <v>0.25</v>
      </c>
      <c r="N23" s="8">
        <v>120</v>
      </c>
      <c r="O23" s="8">
        <v>56</v>
      </c>
      <c r="P23" s="17">
        <v>14</v>
      </c>
      <c r="Q23" s="18">
        <f t="shared" si="0"/>
        <v>0.25</v>
      </c>
      <c r="R23" s="12">
        <v>58</v>
      </c>
      <c r="S23" s="12">
        <v>23</v>
      </c>
      <c r="T23" s="18">
        <f t="shared" si="1"/>
        <v>0.39655172413793105</v>
      </c>
      <c r="U23" s="18">
        <f t="shared" si="2"/>
        <v>-0.14655172413793105</v>
      </c>
      <c r="V23" s="12" t="s">
        <v>44</v>
      </c>
      <c r="W23" s="12"/>
      <c r="X23" s="27" t="s">
        <v>44</v>
      </c>
      <c r="Y23" s="19">
        <v>0.1</v>
      </c>
      <c r="Z23" s="12" t="s">
        <v>45</v>
      </c>
      <c r="AA23" s="12">
        <v>0.63</v>
      </c>
      <c r="AB23" s="12" t="s">
        <v>182</v>
      </c>
      <c r="AC23" s="12"/>
      <c r="AD23" s="31" t="s">
        <v>66</v>
      </c>
      <c r="AG23" t="s">
        <v>51</v>
      </c>
      <c r="AH23" s="32" t="s">
        <v>52</v>
      </c>
      <c r="AK23" s="27"/>
    </row>
    <row r="24" spans="1:37" s="32" customFormat="1" x14ac:dyDescent="0.2">
      <c r="A24" s="32" t="s">
        <v>183</v>
      </c>
      <c r="B24" s="32">
        <v>2019</v>
      </c>
      <c r="C24" s="49" t="s">
        <v>184</v>
      </c>
      <c r="D24" s="32" t="s">
        <v>55</v>
      </c>
      <c r="E24" s="32">
        <v>3</v>
      </c>
      <c r="F24" s="32" t="s">
        <v>185</v>
      </c>
      <c r="G24" s="32" t="s">
        <v>186</v>
      </c>
      <c r="H24" s="33">
        <v>0.8</v>
      </c>
      <c r="I24" s="32">
        <v>0.05</v>
      </c>
      <c r="J24" s="32">
        <v>1112</v>
      </c>
      <c r="K24" s="46">
        <v>0.06</v>
      </c>
      <c r="L24" s="46">
        <v>3.9E-2</v>
      </c>
      <c r="M24" s="46">
        <v>2.1000000000000001E-2</v>
      </c>
      <c r="N24" s="47">
        <v>1102</v>
      </c>
      <c r="O24" s="47">
        <v>523</v>
      </c>
      <c r="P24" s="36">
        <v>91</v>
      </c>
      <c r="Q24" s="37">
        <f t="shared" si="0"/>
        <v>0.17399617590822181</v>
      </c>
      <c r="R24" s="34">
        <v>534</v>
      </c>
      <c r="S24" s="34">
        <v>103</v>
      </c>
      <c r="T24" s="37">
        <f t="shared" si="1"/>
        <v>0.19288389513108614</v>
      </c>
      <c r="U24" s="37">
        <f t="shared" si="2"/>
        <v>-1.8887719222864335E-2</v>
      </c>
      <c r="V24" s="34" t="s">
        <v>42</v>
      </c>
      <c r="W24" s="34" t="s">
        <v>43</v>
      </c>
      <c r="X24" s="27" t="s">
        <v>44</v>
      </c>
      <c r="Y24" s="38">
        <v>0.51</v>
      </c>
      <c r="Z24" s="34" t="s">
        <v>45</v>
      </c>
      <c r="AA24" s="34">
        <v>0.9</v>
      </c>
      <c r="AB24" s="34" t="s">
        <v>187</v>
      </c>
      <c r="AC24" s="34"/>
      <c r="AD24" s="39" t="s">
        <v>188</v>
      </c>
      <c r="AE24" s="56" t="s">
        <v>189</v>
      </c>
      <c r="AF24" s="60" t="s">
        <v>50</v>
      </c>
      <c r="AG24" s="32" t="s">
        <v>51</v>
      </c>
      <c r="AH24" s="32" t="s">
        <v>190</v>
      </c>
      <c r="AI24" s="63">
        <v>1000000</v>
      </c>
      <c r="AK24" s="27"/>
    </row>
    <row r="25" spans="1:37" s="32" customFormat="1" x14ac:dyDescent="0.2">
      <c r="A25" s="32" t="s">
        <v>191</v>
      </c>
      <c r="B25" s="32">
        <v>2018</v>
      </c>
      <c r="C25" s="32" t="s">
        <v>192</v>
      </c>
      <c r="D25" s="32" t="s">
        <v>55</v>
      </c>
      <c r="E25" s="32">
        <v>29</v>
      </c>
      <c r="F25" s="50" t="s">
        <v>160</v>
      </c>
      <c r="G25" s="32" t="s">
        <v>193</v>
      </c>
      <c r="H25" s="33">
        <v>0.90600000000000003</v>
      </c>
      <c r="I25" s="32" t="s">
        <v>194</v>
      </c>
      <c r="J25" s="32">
        <v>1100</v>
      </c>
      <c r="K25" s="46">
        <v>0.5</v>
      </c>
      <c r="L25" s="46">
        <v>0.6</v>
      </c>
      <c r="M25" s="46">
        <v>0.1</v>
      </c>
      <c r="N25" s="47">
        <v>1204</v>
      </c>
      <c r="O25" s="47">
        <v>572</v>
      </c>
      <c r="P25" s="36">
        <v>330</v>
      </c>
      <c r="Q25" s="37">
        <f t="shared" si="0"/>
        <v>0.57692307692307687</v>
      </c>
      <c r="R25" s="34">
        <v>575</v>
      </c>
      <c r="S25" s="34">
        <v>268</v>
      </c>
      <c r="T25" s="37">
        <f t="shared" si="1"/>
        <v>0.46608695652173915</v>
      </c>
      <c r="U25" s="37">
        <f t="shared" si="2"/>
        <v>0.11083612040133772</v>
      </c>
      <c r="V25" s="34" t="s">
        <v>44</v>
      </c>
      <c r="W25" s="34"/>
      <c r="X25" s="27" t="s">
        <v>42</v>
      </c>
      <c r="Y25" s="38">
        <v>1E-3</v>
      </c>
      <c r="Z25" s="34" t="s">
        <v>104</v>
      </c>
      <c r="AA25" s="34">
        <v>11.08</v>
      </c>
      <c r="AB25" s="34" t="s">
        <v>195</v>
      </c>
      <c r="AC25" s="34" t="s">
        <v>196</v>
      </c>
      <c r="AD25" s="31" t="s">
        <v>66</v>
      </c>
      <c r="AG25" s="34" t="s">
        <v>51</v>
      </c>
      <c r="AH25" s="32" t="s">
        <v>52</v>
      </c>
      <c r="AK25" s="27"/>
    </row>
    <row r="26" spans="1:37" s="32" customFormat="1" x14ac:dyDescent="0.2">
      <c r="A26" s="32" t="s">
        <v>197</v>
      </c>
      <c r="B26" s="32">
        <v>2015</v>
      </c>
      <c r="C26" s="66" t="s">
        <v>198</v>
      </c>
      <c r="D26" s="32" t="s">
        <v>38</v>
      </c>
      <c r="E26" s="32">
        <v>5</v>
      </c>
      <c r="F26" s="32" t="s">
        <v>199</v>
      </c>
      <c r="G26" s="32" t="s">
        <v>40</v>
      </c>
      <c r="H26" s="67"/>
      <c r="I26" s="32">
        <v>0.05</v>
      </c>
      <c r="J26" s="34">
        <v>1371</v>
      </c>
      <c r="K26" s="42"/>
      <c r="L26" s="42"/>
      <c r="M26" s="42"/>
      <c r="N26" s="47">
        <v>586</v>
      </c>
      <c r="O26" s="47">
        <v>285</v>
      </c>
      <c r="P26" s="36">
        <v>45</v>
      </c>
      <c r="Q26" s="37">
        <f t="shared" si="0"/>
        <v>0.15789473684210525</v>
      </c>
      <c r="R26" s="34">
        <v>270</v>
      </c>
      <c r="S26" s="34">
        <v>42</v>
      </c>
      <c r="T26" s="37">
        <f t="shared" si="1"/>
        <v>0.15555555555555556</v>
      </c>
      <c r="U26" s="37">
        <f t="shared" si="2"/>
        <v>2.3391812865496964E-3</v>
      </c>
      <c r="V26" s="34" t="s">
        <v>42</v>
      </c>
      <c r="W26" s="34" t="s">
        <v>43</v>
      </c>
      <c r="X26" s="27" t="s">
        <v>44</v>
      </c>
      <c r="Y26" s="38">
        <v>1</v>
      </c>
      <c r="Z26" s="34" t="s">
        <v>95</v>
      </c>
      <c r="AA26" s="34">
        <v>1.03</v>
      </c>
      <c r="AB26" s="34" t="s">
        <v>200</v>
      </c>
      <c r="AC26" s="34" t="s">
        <v>201</v>
      </c>
      <c r="AD26" s="68" t="s">
        <v>66</v>
      </c>
      <c r="AF26" s="60" t="s">
        <v>50</v>
      </c>
      <c r="AG26" s="34" t="s">
        <v>51</v>
      </c>
      <c r="AH26" s="32" t="s">
        <v>202</v>
      </c>
      <c r="AI26" s="63">
        <v>5000000</v>
      </c>
      <c r="AK26" s="27"/>
    </row>
    <row r="27" spans="1:37" s="32" customFormat="1" x14ac:dyDescent="0.2">
      <c r="A27" s="32" t="s">
        <v>197</v>
      </c>
      <c r="B27" s="32">
        <v>2015</v>
      </c>
      <c r="C27" s="66" t="s">
        <v>203</v>
      </c>
      <c r="D27" s="32" t="s">
        <v>38</v>
      </c>
      <c r="E27" s="32">
        <v>5</v>
      </c>
      <c r="F27" s="32" t="s">
        <v>204</v>
      </c>
      <c r="G27" s="32" t="s">
        <v>205</v>
      </c>
      <c r="H27" s="67"/>
      <c r="I27" s="32">
        <v>0.05</v>
      </c>
      <c r="J27" s="34">
        <v>1371</v>
      </c>
      <c r="K27" s="42"/>
      <c r="L27" s="42"/>
      <c r="M27" s="42"/>
      <c r="N27" s="47">
        <v>586</v>
      </c>
      <c r="O27" s="47">
        <v>283</v>
      </c>
      <c r="P27" s="36">
        <v>45</v>
      </c>
      <c r="Q27" s="37">
        <f t="shared" si="0"/>
        <v>0.15901060070671377</v>
      </c>
      <c r="R27" s="34">
        <v>272</v>
      </c>
      <c r="S27" s="34">
        <v>42</v>
      </c>
      <c r="T27" s="37">
        <f t="shared" si="1"/>
        <v>0.15441176470588236</v>
      </c>
      <c r="U27" s="37">
        <f t="shared" si="2"/>
        <v>4.5988360008314133E-3</v>
      </c>
      <c r="V27" s="34" t="s">
        <v>42</v>
      </c>
      <c r="W27" s="34" t="s">
        <v>43</v>
      </c>
      <c r="X27" s="27" t="s">
        <v>44</v>
      </c>
      <c r="Y27" s="57">
        <v>0.90700000000000003</v>
      </c>
      <c r="Z27" s="34"/>
      <c r="AA27" s="34"/>
      <c r="AB27" s="34"/>
      <c r="AC27" s="34" t="s">
        <v>201</v>
      </c>
      <c r="AD27" s="39" t="s">
        <v>206</v>
      </c>
      <c r="AF27" s="60" t="s">
        <v>50</v>
      </c>
      <c r="AG27" s="32" t="s">
        <v>51</v>
      </c>
      <c r="AH27" s="32" t="s">
        <v>202</v>
      </c>
      <c r="AI27" s="63">
        <v>5000000</v>
      </c>
      <c r="AK27" s="27"/>
    </row>
    <row r="28" spans="1:37" x14ac:dyDescent="0.2">
      <c r="C28" s="2"/>
      <c r="K28" s="5"/>
      <c r="L28" s="5"/>
      <c r="M28" s="5"/>
      <c r="P28" s="17"/>
      <c r="Q28" s="18"/>
      <c r="R28" s="12"/>
      <c r="S28" s="12"/>
      <c r="T28" s="18"/>
      <c r="U28" s="18"/>
      <c r="V28" s="12"/>
      <c r="W28" s="12"/>
      <c r="X28" s="27"/>
      <c r="Y28" s="19"/>
      <c r="Z28" s="12"/>
      <c r="AA28" s="12"/>
      <c r="AB28" s="12"/>
      <c r="AC28" s="12"/>
      <c r="AK28" s="27"/>
    </row>
    <row r="29" spans="1:37" s="1" customFormat="1" x14ac:dyDescent="0.2">
      <c r="A29" s="1" t="s">
        <v>0</v>
      </c>
      <c r="B29" s="1" t="s">
        <v>1</v>
      </c>
      <c r="C29" s="1" t="s">
        <v>2</v>
      </c>
      <c r="D29" s="1" t="s">
        <v>3</v>
      </c>
      <c r="E29" s="1" t="s">
        <v>4</v>
      </c>
      <c r="F29" s="1" t="s">
        <v>5</v>
      </c>
      <c r="G29" s="1" t="s">
        <v>6</v>
      </c>
      <c r="H29" s="1" t="s">
        <v>7</v>
      </c>
      <c r="I29" s="1" t="s">
        <v>8</v>
      </c>
      <c r="J29" s="1" t="s">
        <v>9</v>
      </c>
      <c r="K29" s="1" t="s">
        <v>10</v>
      </c>
      <c r="L29" s="1" t="s">
        <v>11</v>
      </c>
      <c r="M29" s="1" t="s">
        <v>12</v>
      </c>
      <c r="N29" s="7" t="s">
        <v>13</v>
      </c>
      <c r="O29" s="7" t="s">
        <v>14</v>
      </c>
      <c r="P29" s="7" t="s">
        <v>15</v>
      </c>
      <c r="Q29" s="1" t="s">
        <v>16</v>
      </c>
      <c r="R29" s="1" t="s">
        <v>17</v>
      </c>
      <c r="S29" s="1" t="s">
        <v>18</v>
      </c>
      <c r="T29" s="1" t="s">
        <v>19</v>
      </c>
      <c r="U29" s="1" t="s">
        <v>20</v>
      </c>
      <c r="V29" s="1" t="s">
        <v>21</v>
      </c>
      <c r="W29" s="1" t="s">
        <v>22</v>
      </c>
      <c r="X29" s="25" t="s">
        <v>23</v>
      </c>
      <c r="Y29" s="9" t="s">
        <v>24</v>
      </c>
      <c r="Z29" s="1" t="s">
        <v>25</v>
      </c>
      <c r="AA29" s="1" t="s">
        <v>26</v>
      </c>
      <c r="AB29" s="1" t="s">
        <v>27</v>
      </c>
      <c r="AC29" s="1" t="s">
        <v>28</v>
      </c>
      <c r="AD29" s="1" t="s">
        <v>29</v>
      </c>
      <c r="AE29" s="1" t="s">
        <v>30</v>
      </c>
      <c r="AF29" s="1" t="s">
        <v>31</v>
      </c>
      <c r="AK29" s="25"/>
    </row>
    <row r="30" spans="1:37" s="32" customFormat="1" x14ac:dyDescent="0.2">
      <c r="A30" s="32" t="s">
        <v>207</v>
      </c>
      <c r="B30" s="32">
        <v>2014</v>
      </c>
      <c r="C30" s="32" t="s">
        <v>208</v>
      </c>
      <c r="D30" s="32" t="s">
        <v>38</v>
      </c>
      <c r="E30" s="32">
        <v>2</v>
      </c>
      <c r="F30" s="32" t="s">
        <v>209</v>
      </c>
      <c r="G30" s="32" t="s">
        <v>210</v>
      </c>
      <c r="H30" s="32">
        <v>0.8</v>
      </c>
      <c r="I30" s="32">
        <v>0.05</v>
      </c>
      <c r="J30" s="32">
        <v>200</v>
      </c>
      <c r="K30" s="46">
        <v>0.6</v>
      </c>
      <c r="L30" s="46">
        <v>0.4</v>
      </c>
      <c r="M30" s="46">
        <v>0.2</v>
      </c>
      <c r="N30" s="47">
        <v>200</v>
      </c>
      <c r="O30" s="47">
        <v>100</v>
      </c>
      <c r="P30" s="36">
        <v>41</v>
      </c>
      <c r="Q30" s="37">
        <f t="shared" si="0"/>
        <v>0.41</v>
      </c>
      <c r="R30" s="34">
        <v>100</v>
      </c>
      <c r="S30" s="34">
        <v>36</v>
      </c>
      <c r="T30" s="37">
        <f t="shared" si="1"/>
        <v>0.36</v>
      </c>
      <c r="U30" s="37">
        <f t="shared" si="2"/>
        <v>4.9999999999999989E-2</v>
      </c>
      <c r="V30" s="34" t="s">
        <v>44</v>
      </c>
      <c r="W30" s="34"/>
      <c r="X30" s="27" t="s">
        <v>44</v>
      </c>
      <c r="Y30" s="38">
        <v>0.5</v>
      </c>
      <c r="Z30" s="34" t="s">
        <v>45</v>
      </c>
      <c r="AA30" s="34">
        <v>1.1399999999999999</v>
      </c>
      <c r="AB30" s="34" t="s">
        <v>211</v>
      </c>
      <c r="AC30" s="34"/>
      <c r="AD30" s="39" t="s">
        <v>212</v>
      </c>
      <c r="AE30" s="39" t="s">
        <v>213</v>
      </c>
      <c r="AF30" s="55" t="s">
        <v>50</v>
      </c>
      <c r="AG30" s="34" t="s">
        <v>51</v>
      </c>
      <c r="AH30" s="32" t="s">
        <v>214</v>
      </c>
      <c r="AI30" s="63">
        <v>120758</v>
      </c>
      <c r="AK30" s="27"/>
    </row>
    <row r="31" spans="1:37" x14ac:dyDescent="0.2">
      <c r="A31" t="s">
        <v>207</v>
      </c>
      <c r="B31">
        <v>2017</v>
      </c>
      <c r="C31" t="s">
        <v>215</v>
      </c>
      <c r="D31" t="s">
        <v>62</v>
      </c>
      <c r="E31">
        <v>14</v>
      </c>
      <c r="F31" t="s">
        <v>216</v>
      </c>
      <c r="G31" t="s">
        <v>217</v>
      </c>
      <c r="H31">
        <v>0.8</v>
      </c>
      <c r="I31">
        <v>0.05</v>
      </c>
      <c r="J31">
        <v>1000</v>
      </c>
      <c r="K31" s="5">
        <v>0.1</v>
      </c>
      <c r="L31" s="5">
        <v>0.05</v>
      </c>
      <c r="M31" s="5">
        <v>0.05</v>
      </c>
      <c r="N31" s="8">
        <v>506</v>
      </c>
      <c r="O31" s="8">
        <v>248</v>
      </c>
      <c r="P31" s="17">
        <v>32</v>
      </c>
      <c r="Q31" s="18">
        <f t="shared" si="0"/>
        <v>0.12903225806451613</v>
      </c>
      <c r="R31" s="12">
        <v>258</v>
      </c>
      <c r="S31" s="12">
        <v>33</v>
      </c>
      <c r="T31" s="18">
        <f t="shared" si="1"/>
        <v>0.12790697674418605</v>
      </c>
      <c r="U31" s="18">
        <f t="shared" si="2"/>
        <v>1.1252813203300738E-3</v>
      </c>
      <c r="V31" s="12" t="s">
        <v>42</v>
      </c>
      <c r="W31" s="12" t="s">
        <v>43</v>
      </c>
      <c r="X31" s="26" t="s">
        <v>44</v>
      </c>
      <c r="Y31" s="19">
        <v>0.97</v>
      </c>
      <c r="Z31" s="12" t="s">
        <v>104</v>
      </c>
      <c r="AA31" s="12">
        <v>0.11</v>
      </c>
      <c r="AB31" s="12" t="s">
        <v>218</v>
      </c>
      <c r="AC31" s="12" t="s">
        <v>219</v>
      </c>
      <c r="AD31" s="30" t="s">
        <v>220</v>
      </c>
      <c r="AE31" s="30"/>
      <c r="AF31" s="30"/>
      <c r="AG31" s="12" t="s">
        <v>51</v>
      </c>
      <c r="AH31" t="s">
        <v>221</v>
      </c>
      <c r="AI31" s="63">
        <v>651050</v>
      </c>
      <c r="AK31" s="26"/>
    </row>
    <row r="32" spans="1:37" x14ac:dyDescent="0.2">
      <c r="A32" t="s">
        <v>207</v>
      </c>
      <c r="B32">
        <v>2019</v>
      </c>
      <c r="C32" t="s">
        <v>222</v>
      </c>
      <c r="D32" t="s">
        <v>62</v>
      </c>
      <c r="E32">
        <v>36</v>
      </c>
      <c r="F32" t="s">
        <v>223</v>
      </c>
      <c r="G32" t="s">
        <v>224</v>
      </c>
      <c r="H32">
        <v>0.9</v>
      </c>
      <c r="I32">
        <v>0.05</v>
      </c>
      <c r="J32">
        <v>10600</v>
      </c>
      <c r="K32" s="5">
        <v>0.03</v>
      </c>
      <c r="L32" s="5">
        <v>0.02</v>
      </c>
      <c r="M32" s="5">
        <v>0.01</v>
      </c>
      <c r="N32" s="8">
        <v>5400</v>
      </c>
      <c r="O32" s="8">
        <v>2709</v>
      </c>
      <c r="P32" s="17">
        <v>75</v>
      </c>
      <c r="Q32" s="18">
        <f t="shared" si="0"/>
        <v>2.768549280177187E-2</v>
      </c>
      <c r="R32" s="17">
        <v>2691</v>
      </c>
      <c r="S32" s="17">
        <v>79</v>
      </c>
      <c r="T32" s="18">
        <f t="shared" si="1"/>
        <v>2.9357116313638052E-2</v>
      </c>
      <c r="U32" s="18">
        <f t="shared" si="2"/>
        <v>-1.6716235118661819E-3</v>
      </c>
      <c r="V32" s="12" t="s">
        <v>42</v>
      </c>
      <c r="W32" s="12" t="s">
        <v>43</v>
      </c>
      <c r="X32" s="26" t="s">
        <v>44</v>
      </c>
      <c r="Y32" s="19">
        <v>0.71</v>
      </c>
      <c r="Z32" s="12" t="s">
        <v>45</v>
      </c>
      <c r="AA32" s="12">
        <v>0.94</v>
      </c>
      <c r="AB32" s="12" t="s">
        <v>225</v>
      </c>
      <c r="AC32" s="12"/>
      <c r="AD32" s="30" t="s">
        <v>66</v>
      </c>
      <c r="AE32" s="30"/>
      <c r="AF32" s="30"/>
      <c r="AG32" s="12" t="s">
        <v>51</v>
      </c>
      <c r="AH32" t="s">
        <v>226</v>
      </c>
      <c r="AI32" s="62">
        <v>571111</v>
      </c>
      <c r="AK32" s="26"/>
    </row>
    <row r="33" spans="1:37" s="32" customFormat="1" x14ac:dyDescent="0.2">
      <c r="A33" s="32" t="s">
        <v>227</v>
      </c>
      <c r="B33" s="32">
        <v>2013</v>
      </c>
      <c r="C33" s="32" t="s">
        <v>228</v>
      </c>
      <c r="D33" s="32" t="s">
        <v>38</v>
      </c>
      <c r="E33" s="32">
        <v>2</v>
      </c>
      <c r="F33" s="32" t="s">
        <v>229</v>
      </c>
      <c r="G33" s="32" t="s">
        <v>230</v>
      </c>
      <c r="H33" s="32">
        <v>0.8</v>
      </c>
      <c r="I33" s="32">
        <v>0.05</v>
      </c>
      <c r="J33" s="32">
        <v>176</v>
      </c>
      <c r="K33" s="46" t="s">
        <v>231</v>
      </c>
      <c r="L33" s="46" t="s">
        <v>231</v>
      </c>
      <c r="M33" s="46" t="s">
        <v>231</v>
      </c>
      <c r="N33" s="47">
        <v>206</v>
      </c>
      <c r="O33" s="41">
        <v>91</v>
      </c>
      <c r="P33" s="41">
        <v>37</v>
      </c>
      <c r="Q33" s="37">
        <f t="shared" si="0"/>
        <v>0.40659340659340659</v>
      </c>
      <c r="R33" s="41">
        <v>85</v>
      </c>
      <c r="S33" s="41">
        <v>45</v>
      </c>
      <c r="T33" s="37">
        <f t="shared" si="1"/>
        <v>0.52941176470588236</v>
      </c>
      <c r="U33" s="37">
        <f t="shared" si="2"/>
        <v>-0.12281835811247577</v>
      </c>
      <c r="V33" s="34" t="s">
        <v>44</v>
      </c>
      <c r="W33" s="34"/>
      <c r="X33" s="27" t="s">
        <v>44</v>
      </c>
      <c r="Y33" s="38">
        <v>0.1</v>
      </c>
      <c r="Z33" s="34"/>
      <c r="AA33" s="34"/>
      <c r="AB33" s="34"/>
      <c r="AC33" s="34"/>
      <c r="AD33" s="39" t="s">
        <v>232</v>
      </c>
      <c r="AE33" s="39" t="s">
        <v>233</v>
      </c>
      <c r="AF33" s="39" t="s">
        <v>234</v>
      </c>
      <c r="AG33" s="34" t="s">
        <v>51</v>
      </c>
      <c r="AH33" s="32" t="s">
        <v>99</v>
      </c>
      <c r="AK33" s="27"/>
    </row>
    <row r="34" spans="1:37" s="34" customFormat="1" x14ac:dyDescent="0.2">
      <c r="A34" s="34" t="s">
        <v>235</v>
      </c>
      <c r="B34" s="34">
        <v>2021</v>
      </c>
      <c r="C34" s="34" t="s">
        <v>236</v>
      </c>
      <c r="D34" s="34" t="s">
        <v>55</v>
      </c>
      <c r="E34" s="34">
        <v>4</v>
      </c>
      <c r="F34" s="34" t="s">
        <v>237</v>
      </c>
      <c r="G34" s="34" t="s">
        <v>238</v>
      </c>
      <c r="H34" s="34">
        <v>0.8</v>
      </c>
      <c r="I34" s="34">
        <v>0.05</v>
      </c>
      <c r="J34" s="34">
        <v>500</v>
      </c>
      <c r="K34" s="35">
        <v>0.4</v>
      </c>
      <c r="L34" s="35">
        <v>0.26800000000000002</v>
      </c>
      <c r="M34" s="35">
        <v>0.13200000000000001</v>
      </c>
      <c r="N34" s="36">
        <v>544</v>
      </c>
      <c r="O34" s="36">
        <v>226</v>
      </c>
      <c r="P34" s="36">
        <v>38</v>
      </c>
      <c r="Q34" s="37">
        <f t="shared" si="0"/>
        <v>0.16814159292035399</v>
      </c>
      <c r="R34" s="36">
        <v>221</v>
      </c>
      <c r="S34" s="36">
        <v>46</v>
      </c>
      <c r="T34" s="37">
        <f t="shared" si="1"/>
        <v>0.20814479638009051</v>
      </c>
      <c r="U34" s="37">
        <f t="shared" si="2"/>
        <v>-4.0003203459736514E-2</v>
      </c>
      <c r="V34" s="34" t="s">
        <v>44</v>
      </c>
      <c r="X34" s="27" t="s">
        <v>44</v>
      </c>
      <c r="Y34" s="38">
        <v>0.27900000000000003</v>
      </c>
      <c r="Z34" s="34" t="s">
        <v>95</v>
      </c>
      <c r="AA34" s="34">
        <v>0.77</v>
      </c>
      <c r="AB34" s="34" t="s">
        <v>239</v>
      </c>
      <c r="AD34" s="39" t="s">
        <v>240</v>
      </c>
      <c r="AE34" s="39" t="s">
        <v>241</v>
      </c>
      <c r="AF34" s="55" t="s">
        <v>50</v>
      </c>
      <c r="AG34" s="34" t="s">
        <v>51</v>
      </c>
      <c r="AH34" s="34" t="s">
        <v>52</v>
      </c>
      <c r="AK34" s="27"/>
    </row>
    <row r="35" spans="1:37" x14ac:dyDescent="0.2">
      <c r="A35" t="s">
        <v>235</v>
      </c>
      <c r="B35">
        <v>2021</v>
      </c>
      <c r="C35" t="s">
        <v>242</v>
      </c>
      <c r="D35" t="s">
        <v>55</v>
      </c>
      <c r="E35">
        <v>5</v>
      </c>
      <c r="F35" t="s">
        <v>243</v>
      </c>
      <c r="G35" t="s">
        <v>244</v>
      </c>
      <c r="H35">
        <v>0.8</v>
      </c>
      <c r="I35">
        <v>0.05</v>
      </c>
      <c r="J35">
        <v>1800</v>
      </c>
      <c r="K35" s="5">
        <v>0.13100000000000001</v>
      </c>
      <c r="L35" s="5">
        <v>8.6999999999999994E-2</v>
      </c>
      <c r="M35" s="5">
        <v>4.3999999999999997E-2</v>
      </c>
      <c r="N35" s="8">
        <v>1802</v>
      </c>
      <c r="O35" s="8">
        <v>857</v>
      </c>
      <c r="P35" s="17">
        <v>15</v>
      </c>
      <c r="Q35" s="18">
        <f t="shared" si="0"/>
        <v>1.7502917152858809E-2</v>
      </c>
      <c r="R35" s="17">
        <v>863</v>
      </c>
      <c r="S35" s="17">
        <v>43</v>
      </c>
      <c r="T35" s="18">
        <f t="shared" si="1"/>
        <v>4.9826187717265352E-2</v>
      </c>
      <c r="U35" s="18">
        <f t="shared" si="2"/>
        <v>-3.2323270564406544E-2</v>
      </c>
      <c r="V35" s="12" t="s">
        <v>44</v>
      </c>
      <c r="W35" s="12"/>
      <c r="X35" s="27" t="s">
        <v>42</v>
      </c>
      <c r="Y35" s="19">
        <v>1E-3</v>
      </c>
      <c r="Z35" s="12" t="s">
        <v>45</v>
      </c>
      <c r="AA35" s="12">
        <v>0.35</v>
      </c>
      <c r="AB35" s="12" t="s">
        <v>245</v>
      </c>
      <c r="AC35" s="12"/>
      <c r="AD35" s="31" t="s">
        <v>66</v>
      </c>
      <c r="AE35" s="31"/>
      <c r="AF35" s="31"/>
      <c r="AG35" s="12" t="s">
        <v>51</v>
      </c>
      <c r="AH35" t="s">
        <v>246</v>
      </c>
      <c r="AI35" s="62">
        <v>354000</v>
      </c>
      <c r="AK35" s="27"/>
    </row>
    <row r="36" spans="1:37" s="32" customFormat="1" x14ac:dyDescent="0.2">
      <c r="A36" s="32" t="s">
        <v>247</v>
      </c>
      <c r="B36" s="32">
        <v>2012</v>
      </c>
      <c r="C36" s="32" t="s">
        <v>248</v>
      </c>
      <c r="D36" s="32" t="s">
        <v>55</v>
      </c>
      <c r="E36" s="32">
        <v>3</v>
      </c>
      <c r="F36" s="32" t="s">
        <v>249</v>
      </c>
      <c r="G36" s="32" t="s">
        <v>250</v>
      </c>
      <c r="H36" s="34">
        <v>0.8</v>
      </c>
      <c r="I36" s="32">
        <v>0.05</v>
      </c>
      <c r="J36" s="32">
        <v>30000</v>
      </c>
      <c r="K36" s="48">
        <v>1.5E-3</v>
      </c>
      <c r="L36" s="48">
        <v>4.0000000000000002E-4</v>
      </c>
      <c r="M36" s="48">
        <v>1.1000000000000001E-3</v>
      </c>
      <c r="N36" s="47">
        <v>21601</v>
      </c>
      <c r="O36" s="47">
        <v>9460</v>
      </c>
      <c r="P36" s="36">
        <v>11</v>
      </c>
      <c r="Q36" s="37">
        <f t="shared" si="0"/>
        <v>1.1627906976744186E-3</v>
      </c>
      <c r="R36" s="36">
        <v>9376</v>
      </c>
      <c r="S36" s="36">
        <v>8</v>
      </c>
      <c r="T36" s="37">
        <f t="shared" si="1"/>
        <v>8.5324232081911264E-4</v>
      </c>
      <c r="U36" s="53">
        <f t="shared" si="2"/>
        <v>3.0954837685530595E-4</v>
      </c>
      <c r="V36" s="34" t="s">
        <v>42</v>
      </c>
      <c r="W36" s="34" t="s">
        <v>43</v>
      </c>
      <c r="X36" s="27" t="s">
        <v>44</v>
      </c>
      <c r="Y36" s="38">
        <v>0.48</v>
      </c>
      <c r="Z36" s="34"/>
      <c r="AA36" s="43"/>
      <c r="AB36" s="34"/>
      <c r="AC36" s="34" t="s">
        <v>251</v>
      </c>
      <c r="AD36" s="39" t="s">
        <v>252</v>
      </c>
      <c r="AE36" s="39" t="s">
        <v>253</v>
      </c>
      <c r="AF36" s="55" t="s">
        <v>50</v>
      </c>
      <c r="AG36" s="34" t="s">
        <v>51</v>
      </c>
      <c r="AH36" s="34" t="s">
        <v>254</v>
      </c>
      <c r="AI36" s="63">
        <v>550000</v>
      </c>
      <c r="AK36" s="27"/>
    </row>
    <row r="37" spans="1:37" s="32" customFormat="1" x14ac:dyDescent="0.2">
      <c r="A37" s="32" t="s">
        <v>255</v>
      </c>
      <c r="B37" s="32">
        <v>2017</v>
      </c>
      <c r="C37" s="32" t="s">
        <v>256</v>
      </c>
      <c r="D37" s="32" t="s">
        <v>62</v>
      </c>
      <c r="E37" s="32">
        <v>70</v>
      </c>
      <c r="F37" s="32" t="s">
        <v>257</v>
      </c>
      <c r="G37" s="32" t="s">
        <v>258</v>
      </c>
      <c r="H37" s="32">
        <v>0.8</v>
      </c>
      <c r="I37" s="32">
        <v>0.01</v>
      </c>
      <c r="J37" s="32">
        <v>800</v>
      </c>
      <c r="K37" s="42">
        <v>0.32</v>
      </c>
      <c r="L37" s="42">
        <v>0.20799999999999999</v>
      </c>
      <c r="M37" s="42">
        <v>0.112</v>
      </c>
      <c r="N37" s="47">
        <v>882</v>
      </c>
      <c r="O37" s="47">
        <v>428</v>
      </c>
      <c r="P37" s="36">
        <v>105</v>
      </c>
      <c r="Q37" s="37">
        <f t="shared" si="0"/>
        <v>0.24532710280373832</v>
      </c>
      <c r="R37" s="36">
        <v>421</v>
      </c>
      <c r="S37" s="36">
        <v>103</v>
      </c>
      <c r="T37" s="37">
        <f t="shared" si="1"/>
        <v>0.24465558194774348</v>
      </c>
      <c r="U37" s="37">
        <f t="shared" si="2"/>
        <v>6.7152085599483935E-4</v>
      </c>
      <c r="V37" s="34" t="s">
        <v>44</v>
      </c>
      <c r="W37" s="34"/>
      <c r="X37" s="27" t="s">
        <v>44</v>
      </c>
      <c r="Y37" s="38">
        <v>0.98</v>
      </c>
      <c r="Z37" s="34" t="s">
        <v>95</v>
      </c>
      <c r="AA37" s="43">
        <v>1</v>
      </c>
      <c r="AB37" s="34" t="s">
        <v>259</v>
      </c>
      <c r="AC37" s="34"/>
      <c r="AD37" s="39" t="s">
        <v>260</v>
      </c>
      <c r="AE37" s="39" t="s">
        <v>261</v>
      </c>
      <c r="AF37" s="55" t="s">
        <v>50</v>
      </c>
      <c r="AG37" s="34" t="s">
        <v>51</v>
      </c>
      <c r="AH37" s="52" t="s">
        <v>262</v>
      </c>
      <c r="AI37" s="63">
        <v>24763921</v>
      </c>
      <c r="AK37" s="27"/>
    </row>
    <row r="38" spans="1:37" x14ac:dyDescent="0.2">
      <c r="A38" t="s">
        <v>263</v>
      </c>
      <c r="B38">
        <v>2015</v>
      </c>
      <c r="C38" t="s">
        <v>264</v>
      </c>
      <c r="D38" t="s">
        <v>62</v>
      </c>
      <c r="E38">
        <v>14</v>
      </c>
      <c r="F38" t="s">
        <v>265</v>
      </c>
      <c r="G38" t="s">
        <v>266</v>
      </c>
      <c r="H38">
        <v>0.9</v>
      </c>
      <c r="I38">
        <v>0.05</v>
      </c>
      <c r="J38">
        <v>1400</v>
      </c>
      <c r="K38" s="5">
        <v>0.17</v>
      </c>
      <c r="L38" s="5">
        <v>0.114</v>
      </c>
      <c r="M38" s="5">
        <v>5.6000000000000001E-2</v>
      </c>
      <c r="N38" s="8">
        <v>1403</v>
      </c>
      <c r="O38" s="8">
        <v>692</v>
      </c>
      <c r="P38" s="17">
        <v>99</v>
      </c>
      <c r="Q38" s="18">
        <f t="shared" si="0"/>
        <v>0.1430635838150289</v>
      </c>
      <c r="R38" s="17">
        <v>693</v>
      </c>
      <c r="S38" s="17">
        <v>101</v>
      </c>
      <c r="T38" s="18">
        <f t="shared" si="1"/>
        <v>0.14574314574314573</v>
      </c>
      <c r="U38" s="18">
        <f t="shared" si="2"/>
        <v>-2.6795619281168304E-3</v>
      </c>
      <c r="V38" s="12" t="s">
        <v>44</v>
      </c>
      <c r="W38" s="12"/>
      <c r="X38" s="26" t="s">
        <v>44</v>
      </c>
      <c r="Y38" s="19">
        <v>0.89</v>
      </c>
      <c r="Z38" s="12" t="s">
        <v>95</v>
      </c>
      <c r="AA38" s="11">
        <v>1.02</v>
      </c>
      <c r="AB38" s="12" t="s">
        <v>267</v>
      </c>
      <c r="AC38" s="12"/>
      <c r="AD38" s="31" t="s">
        <v>66</v>
      </c>
      <c r="AE38" s="31"/>
      <c r="AF38" s="31"/>
      <c r="AG38" s="12" t="s">
        <v>51</v>
      </c>
      <c r="AH38" s="12" t="s">
        <v>99</v>
      </c>
      <c r="AK38" s="26"/>
    </row>
    <row r="39" spans="1:37" x14ac:dyDescent="0.2">
      <c r="A39" t="s">
        <v>268</v>
      </c>
      <c r="B39">
        <v>2020</v>
      </c>
      <c r="C39" t="s">
        <v>269</v>
      </c>
      <c r="D39" t="s">
        <v>38</v>
      </c>
      <c r="E39">
        <v>4</v>
      </c>
      <c r="F39" t="s">
        <v>270</v>
      </c>
      <c r="G39" t="s">
        <v>271</v>
      </c>
      <c r="H39">
        <v>0.8</v>
      </c>
      <c r="I39">
        <v>0.05</v>
      </c>
      <c r="J39">
        <v>240</v>
      </c>
      <c r="K39" s="5">
        <v>0.24</v>
      </c>
      <c r="L39" s="5">
        <v>0.08</v>
      </c>
      <c r="M39" s="5">
        <v>0.16</v>
      </c>
      <c r="N39" s="8">
        <v>232</v>
      </c>
      <c r="O39" s="8">
        <v>115</v>
      </c>
      <c r="P39" s="17">
        <v>22</v>
      </c>
      <c r="Q39" s="18">
        <f t="shared" si="0"/>
        <v>0.19130434782608696</v>
      </c>
      <c r="R39" s="17">
        <v>117</v>
      </c>
      <c r="S39" s="17">
        <v>41</v>
      </c>
      <c r="T39" s="18">
        <f t="shared" si="1"/>
        <v>0.3504273504273504</v>
      </c>
      <c r="U39" s="18">
        <f t="shared" si="2"/>
        <v>-0.15912300260126344</v>
      </c>
      <c r="V39" s="12" t="s">
        <v>44</v>
      </c>
      <c r="W39" s="12"/>
      <c r="X39" s="27" t="s">
        <v>42</v>
      </c>
      <c r="Y39" s="19">
        <v>6.0000000000000001E-3</v>
      </c>
      <c r="Z39" s="12" t="s">
        <v>104</v>
      </c>
      <c r="AA39" s="11">
        <v>-15.9</v>
      </c>
      <c r="AB39" s="12" t="s">
        <v>272</v>
      </c>
      <c r="AC39" s="12"/>
      <c r="AD39" s="30" t="s">
        <v>66</v>
      </c>
      <c r="AE39" s="30"/>
      <c r="AF39" s="30"/>
      <c r="AG39" s="12" t="s">
        <v>51</v>
      </c>
      <c r="AH39" t="s">
        <v>52</v>
      </c>
      <c r="AK39" s="27"/>
    </row>
    <row r="40" spans="1:37" s="20" customFormat="1" x14ac:dyDescent="0.2">
      <c r="A40" s="20" t="s">
        <v>273</v>
      </c>
      <c r="B40" s="20">
        <v>2015</v>
      </c>
      <c r="C40" s="20" t="s">
        <v>274</v>
      </c>
      <c r="D40" s="20" t="s">
        <v>62</v>
      </c>
      <c r="E40" s="20">
        <v>17</v>
      </c>
      <c r="F40" s="20" t="s">
        <v>275</v>
      </c>
      <c r="G40" s="20" t="s">
        <v>276</v>
      </c>
      <c r="H40" s="20">
        <v>0.9</v>
      </c>
      <c r="I40" s="20">
        <v>0.05</v>
      </c>
      <c r="J40" s="20">
        <v>2000</v>
      </c>
      <c r="K40" s="21">
        <v>0.17</v>
      </c>
      <c r="L40" s="21">
        <v>0.11</v>
      </c>
      <c r="M40" s="21">
        <v>0.06</v>
      </c>
      <c r="N40" s="22">
        <v>2007</v>
      </c>
      <c r="O40" s="22">
        <v>944</v>
      </c>
      <c r="P40" s="17">
        <v>331</v>
      </c>
      <c r="Q40" s="18">
        <f t="shared" si="0"/>
        <v>0.35063559322033899</v>
      </c>
      <c r="R40" s="17">
        <v>962</v>
      </c>
      <c r="S40" s="17">
        <v>317</v>
      </c>
      <c r="T40" s="18">
        <f t="shared" si="1"/>
        <v>0.32952182952182951</v>
      </c>
      <c r="U40" s="18">
        <f t="shared" si="2"/>
        <v>2.111376369850948E-2</v>
      </c>
      <c r="V40" s="12" t="s">
        <v>44</v>
      </c>
      <c r="W40" s="12"/>
      <c r="X40" s="26" t="s">
        <v>44</v>
      </c>
      <c r="Y40" s="19">
        <v>0.3</v>
      </c>
      <c r="Z40" s="12" t="s">
        <v>95</v>
      </c>
      <c r="AA40" s="11">
        <v>1.1100000000000001</v>
      </c>
      <c r="AB40" s="12" t="s">
        <v>277</v>
      </c>
      <c r="AC40" s="12" t="s">
        <v>278</v>
      </c>
      <c r="AD40" s="31" t="s">
        <v>66</v>
      </c>
      <c r="AE40" s="31"/>
      <c r="AF40" s="31"/>
      <c r="AG40" s="20" t="s">
        <v>51</v>
      </c>
      <c r="AH40" s="40" t="s">
        <v>279</v>
      </c>
      <c r="AI40" s="62">
        <v>1851338</v>
      </c>
      <c r="AK40" s="26"/>
    </row>
    <row r="41" spans="1:37" s="32" customFormat="1" x14ac:dyDescent="0.2">
      <c r="A41" s="32" t="s">
        <v>280</v>
      </c>
      <c r="B41" s="32">
        <v>2018</v>
      </c>
      <c r="C41" s="32" t="s">
        <v>281</v>
      </c>
      <c r="D41" s="32" t="s">
        <v>62</v>
      </c>
      <c r="E41" s="32">
        <v>47</v>
      </c>
      <c r="F41" s="32" t="s">
        <v>282</v>
      </c>
      <c r="G41" s="32" t="s">
        <v>283</v>
      </c>
      <c r="H41" s="32">
        <v>0.8</v>
      </c>
      <c r="I41" s="32">
        <v>0.05</v>
      </c>
      <c r="J41" s="32">
        <v>3000</v>
      </c>
      <c r="K41" s="46">
        <v>0.15</v>
      </c>
      <c r="L41" s="37">
        <v>0.1125</v>
      </c>
      <c r="M41" s="37">
        <v>3.7499999999999999E-2</v>
      </c>
      <c r="N41" s="47">
        <v>2650</v>
      </c>
      <c r="O41" s="36">
        <v>1490</v>
      </c>
      <c r="P41" s="36">
        <v>267</v>
      </c>
      <c r="Q41" s="37">
        <f t="shared" si="0"/>
        <v>0.17919463087248322</v>
      </c>
      <c r="R41" s="36">
        <v>1493</v>
      </c>
      <c r="S41" s="36">
        <v>261</v>
      </c>
      <c r="T41" s="37">
        <f t="shared" si="1"/>
        <v>0.17481580709979908</v>
      </c>
      <c r="U41" s="37">
        <f t="shared" si="2"/>
        <v>4.3788237726841428E-3</v>
      </c>
      <c r="V41" s="34" t="s">
        <v>44</v>
      </c>
      <c r="W41" s="34"/>
      <c r="X41" s="34" t="s">
        <v>44</v>
      </c>
      <c r="Y41" s="38">
        <v>0.61</v>
      </c>
      <c r="Z41" s="34" t="s">
        <v>71</v>
      </c>
      <c r="AA41" s="43">
        <v>1.05</v>
      </c>
      <c r="AB41" s="34" t="s">
        <v>284</v>
      </c>
      <c r="AC41" s="34" t="s">
        <v>285</v>
      </c>
      <c r="AD41" s="51" t="s">
        <v>286</v>
      </c>
      <c r="AE41" s="51" t="s">
        <v>287</v>
      </c>
      <c r="AF41" s="55" t="s">
        <v>50</v>
      </c>
      <c r="AG41" s="34" t="s">
        <v>51</v>
      </c>
      <c r="AH41" s="32" t="s">
        <v>288</v>
      </c>
      <c r="AI41" s="63">
        <v>2249342</v>
      </c>
      <c r="AK41" s="34"/>
    </row>
    <row r="42" spans="1:37" x14ac:dyDescent="0.2">
      <c r="A42" t="s">
        <v>280</v>
      </c>
      <c r="B42">
        <v>2014</v>
      </c>
      <c r="C42" t="s">
        <v>289</v>
      </c>
      <c r="D42" t="s">
        <v>173</v>
      </c>
      <c r="E42">
        <v>45</v>
      </c>
      <c r="F42" t="s">
        <v>290</v>
      </c>
      <c r="G42" t="s">
        <v>291</v>
      </c>
      <c r="H42">
        <v>0.9</v>
      </c>
      <c r="I42">
        <v>0.05</v>
      </c>
      <c r="J42">
        <v>7000</v>
      </c>
      <c r="K42" s="5">
        <v>0.06</v>
      </c>
      <c r="L42" s="5">
        <v>0.08</v>
      </c>
      <c r="M42" s="5">
        <v>0.02</v>
      </c>
      <c r="N42" s="8">
        <v>7112</v>
      </c>
      <c r="O42" s="8">
        <v>3483</v>
      </c>
      <c r="P42" s="17">
        <v>283</v>
      </c>
      <c r="Q42" s="18">
        <f t="shared" si="0"/>
        <v>8.1251794430089008E-2</v>
      </c>
      <c r="R42" s="17">
        <v>3509</v>
      </c>
      <c r="S42" s="17">
        <v>296</v>
      </c>
      <c r="T42" s="18">
        <f t="shared" si="1"/>
        <v>8.435451695639784E-2</v>
      </c>
      <c r="U42" s="18">
        <f t="shared" si="2"/>
        <v>-3.1027225263088321E-3</v>
      </c>
      <c r="V42" s="12" t="s">
        <v>44</v>
      </c>
      <c r="W42" s="12"/>
      <c r="X42" s="26" t="s">
        <v>44</v>
      </c>
      <c r="Y42" s="19">
        <v>0.64</v>
      </c>
      <c r="Z42" s="12" t="s">
        <v>45</v>
      </c>
      <c r="AA42" s="11">
        <v>0.96</v>
      </c>
      <c r="AB42" s="12" t="s">
        <v>292</v>
      </c>
      <c r="AC42" s="12" t="s">
        <v>293</v>
      </c>
      <c r="AD42" s="31" t="s">
        <v>66</v>
      </c>
      <c r="AE42" s="31"/>
      <c r="AF42" s="31"/>
      <c r="AG42" s="12" t="s">
        <v>51</v>
      </c>
      <c r="AH42" t="s">
        <v>294</v>
      </c>
      <c r="AI42" s="62">
        <v>1981965</v>
      </c>
      <c r="AK42" s="26"/>
    </row>
    <row r="43" spans="1:37" x14ac:dyDescent="0.2">
      <c r="A43" t="s">
        <v>280</v>
      </c>
      <c r="B43">
        <v>2017</v>
      </c>
      <c r="C43" t="s">
        <v>295</v>
      </c>
      <c r="D43" t="s">
        <v>62</v>
      </c>
      <c r="E43">
        <v>31</v>
      </c>
      <c r="F43" t="s">
        <v>296</v>
      </c>
      <c r="G43" t="s">
        <v>297</v>
      </c>
      <c r="H43">
        <v>0.9</v>
      </c>
      <c r="I43">
        <v>0.05</v>
      </c>
      <c r="J43">
        <v>4600</v>
      </c>
      <c r="K43" s="5">
        <v>7.0000000000000007E-2</v>
      </c>
      <c r="L43" s="5">
        <v>0.1</v>
      </c>
      <c r="M43" s="5">
        <v>0.03</v>
      </c>
      <c r="N43" s="8">
        <v>4662</v>
      </c>
      <c r="O43" s="8">
        <v>2311</v>
      </c>
      <c r="P43" s="17">
        <v>386</v>
      </c>
      <c r="Q43" s="18">
        <f t="shared" si="0"/>
        <v>0.16702726092600606</v>
      </c>
      <c r="R43" s="17">
        <v>2320</v>
      </c>
      <c r="S43" s="17">
        <v>420</v>
      </c>
      <c r="T43" s="18">
        <f t="shared" si="1"/>
        <v>0.18103448275862069</v>
      </c>
      <c r="U43" s="18">
        <f t="shared" si="2"/>
        <v>-1.400722183261463E-2</v>
      </c>
      <c r="V43" s="12" t="s">
        <v>44</v>
      </c>
      <c r="W43" s="12"/>
      <c r="X43" s="26" t="s">
        <v>44</v>
      </c>
      <c r="Y43" s="19">
        <v>0.22</v>
      </c>
      <c r="Z43" s="12" t="s">
        <v>45</v>
      </c>
      <c r="AA43" s="11">
        <v>0.92</v>
      </c>
      <c r="AB43" s="12" t="s">
        <v>298</v>
      </c>
      <c r="AC43" s="12" t="s">
        <v>299</v>
      </c>
      <c r="AD43" s="31" t="s">
        <v>66</v>
      </c>
      <c r="AE43" s="31"/>
      <c r="AF43" s="31"/>
      <c r="AG43" s="12" t="s">
        <v>51</v>
      </c>
      <c r="AH43" t="s">
        <v>300</v>
      </c>
      <c r="AI43" s="62">
        <v>3207228</v>
      </c>
      <c r="AK43" s="26"/>
    </row>
    <row r="44" spans="1:37" s="32" customFormat="1" x14ac:dyDescent="0.2">
      <c r="A44" s="32" t="s">
        <v>301</v>
      </c>
      <c r="B44" s="32">
        <v>2016</v>
      </c>
      <c r="C44" s="32" t="s">
        <v>302</v>
      </c>
      <c r="D44" s="32" t="s">
        <v>62</v>
      </c>
      <c r="E44" s="32">
        <v>19</v>
      </c>
      <c r="F44" s="32" t="s">
        <v>303</v>
      </c>
      <c r="H44" s="32">
        <v>0.9</v>
      </c>
      <c r="I44" s="32">
        <v>0.05</v>
      </c>
      <c r="J44" s="32">
        <v>4484</v>
      </c>
      <c r="K44" s="46">
        <v>0.1</v>
      </c>
      <c r="L44" s="46">
        <v>7.0000000000000007E-2</v>
      </c>
      <c r="M44" s="46">
        <v>0.03</v>
      </c>
      <c r="N44" s="47">
        <v>2127</v>
      </c>
      <c r="O44" s="36">
        <v>1047</v>
      </c>
      <c r="P44" s="36">
        <v>202</v>
      </c>
      <c r="Q44" s="37">
        <f t="shared" si="0"/>
        <v>0.19293218720152819</v>
      </c>
      <c r="R44" s="36">
        <v>1053</v>
      </c>
      <c r="S44" s="36">
        <v>215</v>
      </c>
      <c r="T44" s="37">
        <f t="shared" si="1"/>
        <v>0.20417853751187084</v>
      </c>
      <c r="U44" s="37">
        <f t="shared" si="2"/>
        <v>-1.1246350310342657E-2</v>
      </c>
      <c r="V44" s="34" t="s">
        <v>42</v>
      </c>
      <c r="W44" s="34" t="s">
        <v>304</v>
      </c>
      <c r="X44" s="27" t="s">
        <v>44</v>
      </c>
      <c r="Y44" s="38">
        <v>0.55000000000000004</v>
      </c>
      <c r="Z44" s="34" t="s">
        <v>45</v>
      </c>
      <c r="AA44" s="43">
        <v>0.94</v>
      </c>
      <c r="AB44" s="34" t="s">
        <v>305</v>
      </c>
      <c r="AC44" s="34" t="s">
        <v>306</v>
      </c>
      <c r="AD44" s="39" t="s">
        <v>307</v>
      </c>
      <c r="AE44" s="39" t="s">
        <v>308</v>
      </c>
      <c r="AF44" s="55" t="s">
        <v>50</v>
      </c>
      <c r="AG44" s="34" t="s">
        <v>51</v>
      </c>
      <c r="AH44" t="s">
        <v>300</v>
      </c>
      <c r="AI44" s="62">
        <v>3207228</v>
      </c>
      <c r="AK44" s="27"/>
    </row>
    <row r="45" spans="1:37" x14ac:dyDescent="0.2">
      <c r="A45" t="s">
        <v>309</v>
      </c>
      <c r="B45">
        <v>2012</v>
      </c>
      <c r="C45" t="s">
        <v>310</v>
      </c>
      <c r="D45" t="s">
        <v>85</v>
      </c>
      <c r="E45">
        <v>300</v>
      </c>
      <c r="F45" t="s">
        <v>311</v>
      </c>
      <c r="G45" t="s">
        <v>312</v>
      </c>
      <c r="H45">
        <v>0.85</v>
      </c>
      <c r="I45">
        <v>0.05</v>
      </c>
      <c r="J45">
        <v>7500</v>
      </c>
      <c r="K45" s="5">
        <v>0.1</v>
      </c>
      <c r="L45" s="5">
        <v>0.08</v>
      </c>
      <c r="M45" s="5">
        <v>0.02</v>
      </c>
      <c r="N45" s="8">
        <v>3080</v>
      </c>
      <c r="O45" s="8">
        <v>1493</v>
      </c>
      <c r="P45" s="17">
        <v>76</v>
      </c>
      <c r="Q45" s="18">
        <f t="shared" si="0"/>
        <v>5.0904219691895514E-2</v>
      </c>
      <c r="R45" s="17">
        <v>1493</v>
      </c>
      <c r="S45" s="17">
        <v>75</v>
      </c>
      <c r="T45" s="18">
        <f t="shared" si="1"/>
        <v>5.0234427327528468E-2</v>
      </c>
      <c r="U45" s="18">
        <f t="shared" si="2"/>
        <v>6.6979236436704587E-4</v>
      </c>
      <c r="V45" s="12" t="s">
        <v>42</v>
      </c>
      <c r="W45" s="12" t="s">
        <v>43</v>
      </c>
      <c r="X45" s="26" t="s">
        <v>44</v>
      </c>
      <c r="Y45" s="19">
        <v>0.94</v>
      </c>
      <c r="Z45" s="12" t="s">
        <v>95</v>
      </c>
      <c r="AA45" s="11">
        <v>1.01</v>
      </c>
      <c r="AB45" s="12" t="s">
        <v>313</v>
      </c>
      <c r="AC45" s="12"/>
      <c r="AD45" s="31" t="s">
        <v>66</v>
      </c>
      <c r="AE45" s="31"/>
      <c r="AF45" s="31"/>
      <c r="AG45" s="12" t="s">
        <v>51</v>
      </c>
      <c r="AH45" t="s">
        <v>52</v>
      </c>
      <c r="AK45" s="26"/>
    </row>
    <row r="46" spans="1:37" x14ac:dyDescent="0.2">
      <c r="A46" t="s">
        <v>314</v>
      </c>
      <c r="B46">
        <v>2016</v>
      </c>
      <c r="C46" t="s">
        <v>315</v>
      </c>
      <c r="D46" t="s">
        <v>38</v>
      </c>
      <c r="E46">
        <v>26</v>
      </c>
      <c r="F46" t="s">
        <v>316</v>
      </c>
      <c r="G46" t="s">
        <v>317</v>
      </c>
      <c r="H46">
        <v>0.8</v>
      </c>
      <c r="I46">
        <v>0.05</v>
      </c>
      <c r="J46">
        <v>65000</v>
      </c>
      <c r="K46" s="5">
        <v>1.9E-2</v>
      </c>
      <c r="L46" s="5">
        <v>1.3299999999999999E-2</v>
      </c>
      <c r="M46" s="4">
        <v>5.7000000000000002E-3</v>
      </c>
      <c r="N46" s="8">
        <v>64273</v>
      </c>
      <c r="O46" s="8">
        <v>29209</v>
      </c>
      <c r="P46" s="17">
        <v>696</v>
      </c>
      <c r="Q46" s="18">
        <f t="shared" si="0"/>
        <v>2.3828272107911944E-2</v>
      </c>
      <c r="R46" s="17">
        <v>30305</v>
      </c>
      <c r="S46" s="17">
        <v>723</v>
      </c>
      <c r="T46" s="18">
        <f t="shared" si="1"/>
        <v>2.3857449265797723E-2</v>
      </c>
      <c r="U46" s="23">
        <f t="shared" si="2"/>
        <v>-2.9177157885779126E-5</v>
      </c>
      <c r="V46" s="12" t="s">
        <v>44</v>
      </c>
      <c r="W46" s="12"/>
      <c r="X46" s="26" t="s">
        <v>44</v>
      </c>
      <c r="Y46" s="19" t="s">
        <v>94</v>
      </c>
      <c r="Z46" s="12" t="s">
        <v>95</v>
      </c>
      <c r="AA46" s="11">
        <v>1.03</v>
      </c>
      <c r="AB46" s="12" t="s">
        <v>318</v>
      </c>
      <c r="AC46" s="12" t="s">
        <v>319</v>
      </c>
      <c r="AD46" s="31" t="s">
        <v>66</v>
      </c>
      <c r="AE46" s="31"/>
      <c r="AF46" s="31"/>
      <c r="AG46" s="12" t="s">
        <v>51</v>
      </c>
      <c r="AH46" s="12" t="s">
        <v>320</v>
      </c>
      <c r="AI46" s="62">
        <v>409063</v>
      </c>
      <c r="AK46" s="26"/>
    </row>
    <row r="47" spans="1:37" x14ac:dyDescent="0.2">
      <c r="A47" t="s">
        <v>321</v>
      </c>
      <c r="B47">
        <v>2011</v>
      </c>
      <c r="C47" t="s">
        <v>322</v>
      </c>
      <c r="D47" t="s">
        <v>55</v>
      </c>
      <c r="E47">
        <v>18</v>
      </c>
      <c r="F47" t="s">
        <v>323</v>
      </c>
      <c r="G47" t="s">
        <v>324</v>
      </c>
      <c r="H47">
        <v>0.95</v>
      </c>
      <c r="I47">
        <v>0.05</v>
      </c>
      <c r="J47">
        <v>370</v>
      </c>
      <c r="K47" s="5">
        <v>0.7</v>
      </c>
      <c r="L47" s="5">
        <v>0.5</v>
      </c>
      <c r="M47" s="5">
        <v>0.2</v>
      </c>
      <c r="N47" s="8">
        <v>376</v>
      </c>
      <c r="O47" s="8">
        <v>183</v>
      </c>
      <c r="P47" s="17">
        <v>121</v>
      </c>
      <c r="Q47" s="18">
        <f t="shared" si="0"/>
        <v>0.66120218579234968</v>
      </c>
      <c r="R47" s="17">
        <v>184</v>
      </c>
      <c r="S47" s="17">
        <v>166</v>
      </c>
      <c r="T47" s="18">
        <f t="shared" si="1"/>
        <v>0.90217391304347827</v>
      </c>
      <c r="U47" s="18">
        <f t="shared" si="2"/>
        <v>-0.24097172725112859</v>
      </c>
      <c r="V47" s="12" t="s">
        <v>44</v>
      </c>
      <c r="W47" s="12"/>
      <c r="X47" s="27" t="s">
        <v>42</v>
      </c>
      <c r="Y47" s="24">
        <v>1E-4</v>
      </c>
      <c r="Z47" s="12" t="s">
        <v>95</v>
      </c>
      <c r="AA47" s="11">
        <v>0.19</v>
      </c>
      <c r="AB47" s="12" t="s">
        <v>325</v>
      </c>
      <c r="AC47" s="12" t="s">
        <v>326</v>
      </c>
      <c r="AD47" s="30" t="s">
        <v>66</v>
      </c>
      <c r="AE47" s="30"/>
      <c r="AF47" s="30"/>
      <c r="AG47" s="12" t="s">
        <v>51</v>
      </c>
      <c r="AH47" t="s">
        <v>52</v>
      </c>
      <c r="AK47" s="27"/>
    </row>
    <row r="48" spans="1:37" x14ac:dyDescent="0.2">
      <c r="A48" t="s">
        <v>327</v>
      </c>
      <c r="B48">
        <v>2014</v>
      </c>
      <c r="C48" t="s">
        <v>328</v>
      </c>
      <c r="D48" t="s">
        <v>85</v>
      </c>
      <c r="E48">
        <v>17</v>
      </c>
      <c r="F48" t="s">
        <v>329</v>
      </c>
      <c r="G48" t="s">
        <v>297</v>
      </c>
      <c r="H48">
        <v>0.9</v>
      </c>
      <c r="I48">
        <v>0.05</v>
      </c>
      <c r="J48">
        <v>734</v>
      </c>
      <c r="K48" s="5">
        <v>0.5</v>
      </c>
      <c r="L48" s="5">
        <v>0.375</v>
      </c>
      <c r="M48" s="5">
        <v>0.125</v>
      </c>
      <c r="N48" s="8">
        <v>734</v>
      </c>
      <c r="O48" s="8">
        <v>366</v>
      </c>
      <c r="P48" s="17">
        <v>134</v>
      </c>
      <c r="Q48" s="18">
        <f t="shared" si="0"/>
        <v>0.36612021857923499</v>
      </c>
      <c r="R48" s="17">
        <v>364</v>
      </c>
      <c r="S48" s="17">
        <v>158</v>
      </c>
      <c r="T48" s="18">
        <f t="shared" si="1"/>
        <v>0.43406593406593408</v>
      </c>
      <c r="U48" s="18">
        <f t="shared" si="2"/>
        <v>-6.7945715486699088E-2</v>
      </c>
      <c r="V48" s="12" t="s">
        <v>44</v>
      </c>
      <c r="W48" s="12"/>
      <c r="X48" s="27" t="s">
        <v>44</v>
      </c>
      <c r="Y48" s="19">
        <v>7.0000000000000007E-2</v>
      </c>
      <c r="Z48" s="12" t="s">
        <v>104</v>
      </c>
      <c r="AA48" s="11">
        <v>-6.79</v>
      </c>
      <c r="AB48" s="12" t="s">
        <v>330</v>
      </c>
      <c r="AC48" s="12"/>
      <c r="AD48" s="31" t="s">
        <v>66</v>
      </c>
      <c r="AE48" s="31"/>
      <c r="AF48" s="31"/>
      <c r="AG48" s="12" t="s">
        <v>51</v>
      </c>
      <c r="AH48" t="s">
        <v>52</v>
      </c>
      <c r="AK48" s="27"/>
    </row>
    <row r="49" spans="1:37" s="32" customFormat="1" x14ac:dyDescent="0.2">
      <c r="A49" s="32" t="s">
        <v>331</v>
      </c>
      <c r="B49" s="32">
        <v>2013</v>
      </c>
      <c r="C49" s="32" t="s">
        <v>332</v>
      </c>
      <c r="D49" s="32" t="s">
        <v>38</v>
      </c>
      <c r="E49" s="32">
        <v>2</v>
      </c>
      <c r="F49" s="32" t="s">
        <v>333</v>
      </c>
      <c r="G49" s="32" t="s">
        <v>334</v>
      </c>
      <c r="H49" s="32">
        <v>0.8</v>
      </c>
      <c r="I49" s="32">
        <v>0.05</v>
      </c>
      <c r="J49" s="32">
        <v>1522</v>
      </c>
      <c r="K49" s="46">
        <v>0.15</v>
      </c>
      <c r="L49" s="46">
        <v>0.1</v>
      </c>
      <c r="M49" s="46">
        <v>0.05</v>
      </c>
      <c r="N49" s="47">
        <v>1277</v>
      </c>
      <c r="O49" s="47">
        <v>575</v>
      </c>
      <c r="P49" s="36">
        <v>95</v>
      </c>
      <c r="Q49" s="37">
        <f t="shared" si="0"/>
        <v>0.16521739130434782</v>
      </c>
      <c r="R49" s="36">
        <v>580</v>
      </c>
      <c r="S49" s="36">
        <v>124</v>
      </c>
      <c r="T49" s="37">
        <f t="shared" si="1"/>
        <v>0.21379310344827587</v>
      </c>
      <c r="U49" s="37">
        <f t="shared" si="2"/>
        <v>-4.8575712143928057E-2</v>
      </c>
      <c r="V49" s="34" t="s">
        <v>42</v>
      </c>
      <c r="W49" s="34" t="s">
        <v>335</v>
      </c>
      <c r="X49" s="27" t="s">
        <v>42</v>
      </c>
      <c r="Y49" s="38">
        <v>3.5999999999999997E-2</v>
      </c>
      <c r="Z49" s="34"/>
      <c r="AA49" s="43"/>
      <c r="AB49" s="34"/>
      <c r="AC49" s="34"/>
      <c r="AD49" s="51" t="s">
        <v>336</v>
      </c>
      <c r="AE49" s="51" t="s">
        <v>337</v>
      </c>
      <c r="AF49" s="54" t="s">
        <v>50</v>
      </c>
      <c r="AG49" s="34" t="s">
        <v>51</v>
      </c>
      <c r="AH49" s="32" t="s">
        <v>52</v>
      </c>
      <c r="AK49" s="27"/>
    </row>
    <row r="50" spans="1:37" s="32" customFormat="1" x14ac:dyDescent="0.2">
      <c r="A50" s="32" t="s">
        <v>338</v>
      </c>
      <c r="B50" s="32">
        <v>2019</v>
      </c>
      <c r="C50" s="32" t="s">
        <v>339</v>
      </c>
      <c r="D50" s="32" t="s">
        <v>173</v>
      </c>
      <c r="E50" s="32">
        <v>13</v>
      </c>
      <c r="F50" s="32" t="s">
        <v>340</v>
      </c>
      <c r="G50" s="32" t="s">
        <v>341</v>
      </c>
      <c r="H50" s="32">
        <v>0.85</v>
      </c>
      <c r="I50" s="32">
        <v>0.05</v>
      </c>
      <c r="J50" s="32" t="s">
        <v>231</v>
      </c>
      <c r="K50" s="46" t="s">
        <v>231</v>
      </c>
      <c r="L50" s="46" t="s">
        <v>231</v>
      </c>
      <c r="M50" s="46" t="s">
        <v>231</v>
      </c>
      <c r="N50" s="47">
        <v>2132</v>
      </c>
      <c r="O50" s="47">
        <v>1043</v>
      </c>
      <c r="P50" s="36">
        <v>102</v>
      </c>
      <c r="Q50" s="37">
        <f t="shared" si="0"/>
        <v>9.7794822627037398E-2</v>
      </c>
      <c r="R50" s="36">
        <v>1065</v>
      </c>
      <c r="S50" s="36">
        <v>111</v>
      </c>
      <c r="T50" s="37">
        <f t="shared" si="1"/>
        <v>0.10422535211267606</v>
      </c>
      <c r="U50" s="37">
        <f t="shared" si="2"/>
        <v>-6.4305294856386586E-3</v>
      </c>
      <c r="V50" s="34" t="s">
        <v>42</v>
      </c>
      <c r="W50" s="34" t="s">
        <v>43</v>
      </c>
      <c r="X50" s="27" t="s">
        <v>44</v>
      </c>
      <c r="Y50" s="38">
        <v>0.84</v>
      </c>
      <c r="Z50" s="34" t="s">
        <v>71</v>
      </c>
      <c r="AA50" s="43">
        <v>0.97</v>
      </c>
      <c r="AB50" s="34" t="s">
        <v>342</v>
      </c>
      <c r="AC50" s="34" t="s">
        <v>343</v>
      </c>
      <c r="AD50" s="60" t="s">
        <v>66</v>
      </c>
      <c r="AE50" s="60"/>
      <c r="AF50" s="60"/>
      <c r="AG50" s="34" t="s">
        <v>51</v>
      </c>
      <c r="AH50" s="34" t="s">
        <v>190</v>
      </c>
      <c r="AI50" s="63">
        <v>1000000</v>
      </c>
      <c r="AK50" s="27"/>
    </row>
    <row r="51" spans="1:37" x14ac:dyDescent="0.2">
      <c r="A51" t="s">
        <v>344</v>
      </c>
      <c r="B51">
        <v>2019</v>
      </c>
      <c r="C51" t="s">
        <v>345</v>
      </c>
      <c r="D51" t="s">
        <v>38</v>
      </c>
      <c r="E51">
        <v>3</v>
      </c>
      <c r="F51" t="s">
        <v>346</v>
      </c>
      <c r="G51" s="13" t="s">
        <v>347</v>
      </c>
      <c r="H51">
        <v>0.8</v>
      </c>
      <c r="I51">
        <v>0.05</v>
      </c>
      <c r="J51">
        <v>400</v>
      </c>
      <c r="K51" s="5">
        <v>0.2</v>
      </c>
      <c r="L51" s="5">
        <v>0.1</v>
      </c>
      <c r="M51" s="5">
        <v>0.1</v>
      </c>
      <c r="N51" s="8">
        <v>402</v>
      </c>
      <c r="O51" s="8">
        <v>202</v>
      </c>
      <c r="P51" s="17">
        <v>27</v>
      </c>
      <c r="Q51" s="18">
        <f t="shared" si="0"/>
        <v>0.13366336633663367</v>
      </c>
      <c r="R51" s="12">
        <v>199</v>
      </c>
      <c r="S51" s="12">
        <v>27</v>
      </c>
      <c r="T51" s="18">
        <f t="shared" si="1"/>
        <v>0.135678391959799</v>
      </c>
      <c r="U51" s="18">
        <f t="shared" si="2"/>
        <v>-2.0150256231653285E-3</v>
      </c>
      <c r="V51" s="12" t="s">
        <v>44</v>
      </c>
      <c r="W51" s="12"/>
      <c r="X51" s="27" t="s">
        <v>44</v>
      </c>
      <c r="Y51" s="19">
        <v>0.997</v>
      </c>
      <c r="Z51" s="12" t="s">
        <v>95</v>
      </c>
      <c r="AA51" s="11">
        <v>1.01</v>
      </c>
      <c r="AB51" s="12" t="s">
        <v>348</v>
      </c>
      <c r="AC51" s="12" t="s">
        <v>349</v>
      </c>
      <c r="AD51" s="30" t="s">
        <v>66</v>
      </c>
      <c r="AE51" s="30"/>
      <c r="AF51" s="30"/>
      <c r="AG51" s="12" t="s">
        <v>51</v>
      </c>
      <c r="AH51" t="s">
        <v>52</v>
      </c>
      <c r="AK51" s="27"/>
    </row>
    <row r="52" spans="1:37" x14ac:dyDescent="0.2">
      <c r="A52" t="s">
        <v>350</v>
      </c>
      <c r="B52">
        <v>2019</v>
      </c>
      <c r="C52" t="s">
        <v>351</v>
      </c>
      <c r="D52" t="s">
        <v>173</v>
      </c>
      <c r="E52">
        <v>73</v>
      </c>
      <c r="F52" t="s">
        <v>352</v>
      </c>
      <c r="G52" t="s">
        <v>353</v>
      </c>
      <c r="H52">
        <v>0.8</v>
      </c>
      <c r="I52">
        <v>0.05</v>
      </c>
      <c r="J52">
        <v>6500</v>
      </c>
      <c r="K52" s="5">
        <v>0.1</v>
      </c>
      <c r="L52" s="5">
        <v>0.08</v>
      </c>
      <c r="M52" s="5">
        <v>0.02</v>
      </c>
      <c r="N52" s="8">
        <v>6668</v>
      </c>
      <c r="O52" s="8">
        <v>3328</v>
      </c>
      <c r="P52" s="17">
        <v>238</v>
      </c>
      <c r="Q52" s="18">
        <f t="shared" si="0"/>
        <v>7.1514423076923073E-2</v>
      </c>
      <c r="R52" s="12">
        <v>3316</v>
      </c>
      <c r="S52" s="12">
        <v>212</v>
      </c>
      <c r="T52" s="18">
        <f t="shared" si="1"/>
        <v>6.3932448733413749E-2</v>
      </c>
      <c r="U52" s="18">
        <f t="shared" si="2"/>
        <v>7.5819743435093234E-3</v>
      </c>
      <c r="V52" s="12" t="s">
        <v>44</v>
      </c>
      <c r="W52" s="12"/>
      <c r="X52" s="27" t="s">
        <v>44</v>
      </c>
      <c r="Y52" s="19" t="s">
        <v>94</v>
      </c>
      <c r="Z52" s="12" t="s">
        <v>104</v>
      </c>
      <c r="AA52" s="11">
        <v>0.76</v>
      </c>
      <c r="AB52" s="12" t="s">
        <v>354</v>
      </c>
      <c r="AC52" s="12"/>
      <c r="AD52" s="30" t="s">
        <v>66</v>
      </c>
      <c r="AE52" s="30"/>
      <c r="AF52" s="30"/>
      <c r="AG52" s="12" t="s">
        <v>51</v>
      </c>
      <c r="AH52" s="12" t="s">
        <v>355</v>
      </c>
      <c r="AI52" s="62">
        <v>3576057</v>
      </c>
      <c r="AK52" s="27"/>
    </row>
    <row r="53" spans="1:37" x14ac:dyDescent="0.2">
      <c r="A53" t="s">
        <v>356</v>
      </c>
      <c r="B53">
        <v>2016</v>
      </c>
      <c r="C53" t="s">
        <v>357</v>
      </c>
      <c r="D53" t="s">
        <v>173</v>
      </c>
      <c r="E53">
        <v>2</v>
      </c>
      <c r="F53" t="s">
        <v>358</v>
      </c>
      <c r="G53" t="s">
        <v>359</v>
      </c>
      <c r="H53">
        <v>0.8</v>
      </c>
      <c r="I53">
        <v>0.05</v>
      </c>
      <c r="J53">
        <v>700</v>
      </c>
      <c r="K53" s="5">
        <v>0.28000000000000003</v>
      </c>
      <c r="L53" s="5">
        <v>0.187</v>
      </c>
      <c r="M53" s="5">
        <v>9.4E-2</v>
      </c>
      <c r="N53" s="8">
        <v>700</v>
      </c>
      <c r="O53" s="8">
        <v>350</v>
      </c>
      <c r="P53" s="17">
        <v>32</v>
      </c>
      <c r="Q53" s="18">
        <f t="shared" si="0"/>
        <v>9.1428571428571428E-2</v>
      </c>
      <c r="R53" s="12">
        <v>350</v>
      </c>
      <c r="S53" s="12">
        <v>79</v>
      </c>
      <c r="T53" s="18">
        <f t="shared" si="1"/>
        <v>0.2257142857142857</v>
      </c>
      <c r="U53" s="18">
        <f t="shared" si="2"/>
        <v>-0.13428571428571429</v>
      </c>
      <c r="V53" s="12" t="s">
        <v>44</v>
      </c>
      <c r="W53" s="12"/>
      <c r="X53" s="27" t="s">
        <v>42</v>
      </c>
      <c r="Y53" s="24">
        <v>1E-4</v>
      </c>
      <c r="Z53" s="12" t="s">
        <v>95</v>
      </c>
      <c r="AA53" s="11">
        <v>0.35</v>
      </c>
      <c r="AB53" s="12" t="s">
        <v>360</v>
      </c>
      <c r="AC53" s="12"/>
      <c r="AD53" s="30" t="s">
        <v>66</v>
      </c>
      <c r="AE53" s="30"/>
      <c r="AF53" s="30"/>
      <c r="AG53" s="12" t="s">
        <v>51</v>
      </c>
      <c r="AH53" t="s">
        <v>52</v>
      </c>
      <c r="AK53" s="27"/>
    </row>
    <row r="54" spans="1:37" s="32" customFormat="1" x14ac:dyDescent="0.2">
      <c r="A54" s="32" t="s">
        <v>361</v>
      </c>
      <c r="B54" s="32">
        <v>2011</v>
      </c>
      <c r="C54" s="32" t="s">
        <v>362</v>
      </c>
      <c r="D54" s="32" t="s">
        <v>55</v>
      </c>
      <c r="E54" s="32">
        <v>2</v>
      </c>
      <c r="F54" s="32" t="s">
        <v>363</v>
      </c>
      <c r="G54" s="32" t="s">
        <v>364</v>
      </c>
      <c r="H54" s="32">
        <v>0.8</v>
      </c>
      <c r="I54" s="32">
        <v>0.05</v>
      </c>
      <c r="J54" s="32">
        <v>640</v>
      </c>
      <c r="K54" s="46">
        <v>0.15</v>
      </c>
      <c r="L54" s="46">
        <v>7.4999999999999997E-2</v>
      </c>
      <c r="M54" s="46">
        <v>7.4999999999999997E-2</v>
      </c>
      <c r="N54" s="47">
        <v>656</v>
      </c>
      <c r="O54" s="47">
        <v>325</v>
      </c>
      <c r="P54" s="36">
        <v>48</v>
      </c>
      <c r="Q54" s="37">
        <f t="shared" si="0"/>
        <v>0.14769230769230771</v>
      </c>
      <c r="R54" s="34">
        <v>329</v>
      </c>
      <c r="S54" s="34">
        <v>34</v>
      </c>
      <c r="T54" s="37">
        <f t="shared" si="1"/>
        <v>0.10334346504559271</v>
      </c>
      <c r="U54" s="37">
        <f t="shared" si="2"/>
        <v>4.4348842646715E-2</v>
      </c>
      <c r="V54" s="34" t="s">
        <v>44</v>
      </c>
      <c r="W54" s="34"/>
      <c r="X54" s="29" t="s">
        <v>44</v>
      </c>
      <c r="Y54" s="38">
        <v>0.23</v>
      </c>
      <c r="Z54" s="34" t="s">
        <v>45</v>
      </c>
      <c r="AA54" s="33">
        <v>1.43</v>
      </c>
      <c r="AB54" s="34" t="s">
        <v>365</v>
      </c>
      <c r="AC54" s="34" t="s">
        <v>366</v>
      </c>
      <c r="AD54" s="39" t="s">
        <v>367</v>
      </c>
      <c r="AE54" s="39" t="s">
        <v>368</v>
      </c>
      <c r="AF54" s="54" t="s">
        <v>50</v>
      </c>
      <c r="AG54" s="34" t="s">
        <v>51</v>
      </c>
      <c r="AH54" s="34" t="s">
        <v>99</v>
      </c>
      <c r="AK54" s="29"/>
    </row>
    <row r="55" spans="1:37" x14ac:dyDescent="0.2">
      <c r="A55" t="s">
        <v>369</v>
      </c>
      <c r="B55">
        <v>2020</v>
      </c>
      <c r="C55" t="s">
        <v>370</v>
      </c>
      <c r="D55" t="s">
        <v>173</v>
      </c>
      <c r="E55">
        <v>6</v>
      </c>
      <c r="F55" t="s">
        <v>358</v>
      </c>
      <c r="G55" t="s">
        <v>371</v>
      </c>
      <c r="H55">
        <v>0.85</v>
      </c>
      <c r="I55">
        <v>2.5000000000000001E-2</v>
      </c>
      <c r="J55">
        <v>965</v>
      </c>
      <c r="K55" s="5">
        <v>0.35</v>
      </c>
      <c r="L55" s="5">
        <v>0.245</v>
      </c>
      <c r="M55" s="5">
        <v>0.105</v>
      </c>
      <c r="N55" s="8">
        <v>798</v>
      </c>
      <c r="O55" s="8">
        <v>398</v>
      </c>
      <c r="P55" s="17">
        <v>121</v>
      </c>
      <c r="Q55" s="18">
        <f t="shared" si="0"/>
        <v>0.30402010050251255</v>
      </c>
      <c r="R55" s="12">
        <v>396</v>
      </c>
      <c r="S55" s="12">
        <v>134</v>
      </c>
      <c r="T55" s="18">
        <f t="shared" si="1"/>
        <v>0.3383838383838384</v>
      </c>
      <c r="U55" s="18">
        <f t="shared" si="2"/>
        <v>-3.4363737881325851E-2</v>
      </c>
      <c r="V55" s="12" t="s">
        <v>42</v>
      </c>
      <c r="W55" s="12" t="s">
        <v>43</v>
      </c>
      <c r="X55" s="29" t="s">
        <v>44</v>
      </c>
      <c r="Y55" s="19">
        <v>0.34</v>
      </c>
      <c r="Z55" s="12" t="s">
        <v>372</v>
      </c>
      <c r="AA55" s="11">
        <v>0.91</v>
      </c>
      <c r="AB55" s="12" t="s">
        <v>373</v>
      </c>
      <c r="AC55" s="12" t="s">
        <v>374</v>
      </c>
      <c r="AD55" s="30" t="s">
        <v>66</v>
      </c>
      <c r="AE55" s="30"/>
      <c r="AF55" s="30"/>
      <c r="AG55" s="12" t="s">
        <v>51</v>
      </c>
      <c r="AH55" t="s">
        <v>52</v>
      </c>
      <c r="AK55" s="29"/>
    </row>
    <row r="56" spans="1:37" ht="15" customHeight="1" x14ac:dyDescent="0.2">
      <c r="A56" t="s">
        <v>369</v>
      </c>
      <c r="B56">
        <v>2020</v>
      </c>
      <c r="C56" t="s">
        <v>375</v>
      </c>
      <c r="D56" t="s">
        <v>173</v>
      </c>
      <c r="E56">
        <v>8</v>
      </c>
      <c r="F56" t="s">
        <v>358</v>
      </c>
      <c r="G56" t="s">
        <v>334</v>
      </c>
      <c r="H56">
        <v>0.85</v>
      </c>
      <c r="I56">
        <v>2.5000000000000001E-2</v>
      </c>
      <c r="J56">
        <v>965</v>
      </c>
      <c r="K56" s="5">
        <v>0.35</v>
      </c>
      <c r="L56" s="5">
        <v>0.245</v>
      </c>
      <c r="M56" s="5">
        <v>0.105</v>
      </c>
      <c r="N56" s="8">
        <v>798</v>
      </c>
      <c r="O56" s="8">
        <v>398</v>
      </c>
      <c r="P56" s="17">
        <v>67</v>
      </c>
      <c r="Q56" s="18">
        <f>P56/O56</f>
        <v>0.16834170854271358</v>
      </c>
      <c r="R56" s="12">
        <v>396</v>
      </c>
      <c r="S56" s="12">
        <v>46</v>
      </c>
      <c r="T56" s="18">
        <f>S56/R56</f>
        <v>0.11616161616161616</v>
      </c>
      <c r="U56" s="18">
        <f>Q56-T56</f>
        <v>5.2180092381097415E-2</v>
      </c>
      <c r="V56" s="12" t="s">
        <v>42</v>
      </c>
      <c r="W56" s="12" t="s">
        <v>43</v>
      </c>
      <c r="X56" s="29" t="s">
        <v>44</v>
      </c>
      <c r="Y56" s="19">
        <v>2.5999999999999999E-2</v>
      </c>
      <c r="Z56" s="12" t="s">
        <v>372</v>
      </c>
      <c r="AA56" s="11">
        <v>1.48</v>
      </c>
      <c r="AB56" s="12" t="s">
        <v>376</v>
      </c>
      <c r="AC56" s="12" t="s">
        <v>377</v>
      </c>
      <c r="AD56" s="30" t="s">
        <v>66</v>
      </c>
      <c r="AE56" s="30"/>
      <c r="AF56" s="30"/>
      <c r="AG56" s="12" t="s">
        <v>51</v>
      </c>
      <c r="AH56" t="s">
        <v>52</v>
      </c>
      <c r="AK56" s="29"/>
    </row>
    <row r="57" spans="1:37" x14ac:dyDescent="0.2">
      <c r="A57" t="s">
        <v>378</v>
      </c>
      <c r="B57">
        <v>2015</v>
      </c>
      <c r="C57" t="s">
        <v>379</v>
      </c>
      <c r="D57" t="s">
        <v>173</v>
      </c>
      <c r="E57">
        <v>80</v>
      </c>
      <c r="F57" t="s">
        <v>380</v>
      </c>
      <c r="G57" t="s">
        <v>381</v>
      </c>
      <c r="H57">
        <v>0.8</v>
      </c>
      <c r="I57">
        <v>0.41</v>
      </c>
      <c r="J57">
        <v>7500</v>
      </c>
      <c r="K57" s="5">
        <v>0.06</v>
      </c>
      <c r="L57" s="5">
        <v>4.4999999999999998E-2</v>
      </c>
      <c r="M57" s="5">
        <v>1.4999999999999999E-2</v>
      </c>
      <c r="N57" s="8">
        <v>7507</v>
      </c>
      <c r="O57" s="8">
        <v>3755</v>
      </c>
      <c r="P57" s="17">
        <v>154</v>
      </c>
      <c r="Q57" s="18">
        <f t="shared" si="0"/>
        <v>4.1011984021304924E-2</v>
      </c>
      <c r="R57" s="12">
        <v>3752</v>
      </c>
      <c r="S57" s="12">
        <v>177</v>
      </c>
      <c r="T57" s="18">
        <f t="shared" si="1"/>
        <v>4.7174840085287849E-2</v>
      </c>
      <c r="U57" s="18">
        <f t="shared" si="2"/>
        <v>-6.1628560639829244E-3</v>
      </c>
      <c r="V57" s="12" t="s">
        <v>44</v>
      </c>
      <c r="W57" s="12"/>
      <c r="X57" s="29" t="s">
        <v>44</v>
      </c>
      <c r="Y57" s="19">
        <v>0.19</v>
      </c>
      <c r="Z57" s="12" t="s">
        <v>382</v>
      </c>
      <c r="AA57" s="11">
        <v>0.87</v>
      </c>
      <c r="AB57" s="12" t="s">
        <v>383</v>
      </c>
      <c r="AC57" s="12" t="s">
        <v>384</v>
      </c>
      <c r="AD57" s="30" t="s">
        <v>66</v>
      </c>
      <c r="AE57" s="30"/>
      <c r="AF57" s="30"/>
      <c r="AG57" s="12" t="s">
        <v>51</v>
      </c>
      <c r="AH57" s="12" t="s">
        <v>385</v>
      </c>
      <c r="AI57" s="62">
        <v>3311526</v>
      </c>
      <c r="AK57" s="29"/>
    </row>
    <row r="58" spans="1:37" x14ac:dyDescent="0.2">
      <c r="A58" t="s">
        <v>378</v>
      </c>
      <c r="B58">
        <v>2015</v>
      </c>
      <c r="C58" t="s">
        <v>386</v>
      </c>
      <c r="D58" t="s">
        <v>173</v>
      </c>
      <c r="E58">
        <v>80</v>
      </c>
      <c r="F58" t="s">
        <v>380</v>
      </c>
      <c r="G58" t="s">
        <v>387</v>
      </c>
      <c r="H58">
        <v>0.8</v>
      </c>
      <c r="I58">
        <v>0.41</v>
      </c>
      <c r="J58">
        <v>7500</v>
      </c>
      <c r="K58" s="5">
        <v>0.06</v>
      </c>
      <c r="L58" s="5">
        <v>4.4999999999999998E-2</v>
      </c>
      <c r="M58" s="5">
        <v>1.4999999999999999E-2</v>
      </c>
      <c r="N58" s="8">
        <v>7507</v>
      </c>
      <c r="O58" s="8">
        <v>3755</v>
      </c>
      <c r="P58" s="17">
        <v>909</v>
      </c>
      <c r="Q58" s="18">
        <f>P58/O58</f>
        <v>0.24207723035952064</v>
      </c>
      <c r="R58" s="12">
        <v>3752</v>
      </c>
      <c r="S58" s="12">
        <v>885</v>
      </c>
      <c r="T58" s="18">
        <f>S58/R58</f>
        <v>0.23587420042643922</v>
      </c>
      <c r="U58" s="18">
        <f>Q58-T58</f>
        <v>6.2030299330814165E-3</v>
      </c>
      <c r="V58" s="12" t="s">
        <v>44</v>
      </c>
      <c r="W58" s="12"/>
      <c r="X58" s="29" t="s">
        <v>44</v>
      </c>
      <c r="Y58" s="19">
        <v>0.53</v>
      </c>
      <c r="Z58" s="12" t="s">
        <v>382</v>
      </c>
      <c r="AA58" s="11">
        <v>1.03</v>
      </c>
      <c r="AB58" s="12" t="s">
        <v>388</v>
      </c>
      <c r="AC58" s="12" t="s">
        <v>389</v>
      </c>
      <c r="AD58" s="30" t="s">
        <v>66</v>
      </c>
      <c r="AE58" s="30"/>
      <c r="AF58" s="30"/>
      <c r="AG58" s="12" t="s">
        <v>51</v>
      </c>
      <c r="AH58" s="12" t="s">
        <v>385</v>
      </c>
      <c r="AI58" s="62">
        <v>3311526</v>
      </c>
      <c r="AK58" s="29"/>
    </row>
    <row r="59" spans="1:37" x14ac:dyDescent="0.2">
      <c r="A59" t="s">
        <v>390</v>
      </c>
      <c r="B59">
        <v>2015</v>
      </c>
      <c r="C59" t="s">
        <v>391</v>
      </c>
      <c r="D59" t="s">
        <v>85</v>
      </c>
      <c r="E59">
        <v>4</v>
      </c>
      <c r="F59" t="s">
        <v>392</v>
      </c>
      <c r="G59" t="s">
        <v>393</v>
      </c>
      <c r="H59">
        <v>0.8</v>
      </c>
      <c r="I59">
        <v>0.05</v>
      </c>
      <c r="J59">
        <v>240</v>
      </c>
      <c r="K59" s="5">
        <v>0.5</v>
      </c>
      <c r="L59" s="5">
        <v>0.32</v>
      </c>
      <c r="M59" s="5">
        <v>0.18</v>
      </c>
      <c r="N59" s="8">
        <v>240</v>
      </c>
      <c r="O59" s="8">
        <v>120</v>
      </c>
      <c r="P59" s="17">
        <v>45</v>
      </c>
      <c r="Q59" s="18">
        <f>P59/O59</f>
        <v>0.375</v>
      </c>
      <c r="R59" s="12">
        <v>120</v>
      </c>
      <c r="S59" s="12">
        <v>63</v>
      </c>
      <c r="T59" s="18">
        <f>S59/R59</f>
        <v>0.52500000000000002</v>
      </c>
      <c r="U59" s="18">
        <f>Q59-T59</f>
        <v>-0.15000000000000002</v>
      </c>
      <c r="V59" s="12" t="s">
        <v>44</v>
      </c>
      <c r="W59" s="12"/>
      <c r="X59" s="29" t="s">
        <v>42</v>
      </c>
      <c r="Y59" s="19">
        <v>0.02</v>
      </c>
      <c r="Z59" s="12" t="s">
        <v>104</v>
      </c>
      <c r="AA59" s="12">
        <v>15</v>
      </c>
      <c r="AB59" s="12" t="s">
        <v>394</v>
      </c>
      <c r="AC59" s="12"/>
      <c r="AD59" s="31" t="s">
        <v>66</v>
      </c>
      <c r="AE59" s="31"/>
      <c r="AF59" s="31"/>
      <c r="AG59" s="12" t="s">
        <v>51</v>
      </c>
      <c r="AH59" t="s">
        <v>52</v>
      </c>
      <c r="AK59" s="29"/>
    </row>
    <row r="60" spans="1:37" x14ac:dyDescent="0.2">
      <c r="K60" s="5"/>
      <c r="L60" s="5"/>
      <c r="M60" s="5"/>
      <c r="AJ60" s="64">
        <f>SUM(AI57,AI52,AI50,AI46,AI44,AI42,AI41,AI40,AI37,AI36,AI35,AI27,AI24,AI22,AI21,AI15,AI13,AI30,AI31,AI32)</f>
        <v>55327868</v>
      </c>
    </row>
    <row r="61" spans="1:37" x14ac:dyDescent="0.2">
      <c r="A61" s="1" t="s">
        <v>395</v>
      </c>
      <c r="K61" s="6"/>
      <c r="L61" s="5"/>
      <c r="M61" s="3"/>
    </row>
    <row r="62" spans="1:37" x14ac:dyDescent="0.2">
      <c r="A62" t="s">
        <v>60</v>
      </c>
      <c r="B62">
        <v>2017</v>
      </c>
      <c r="C62" t="s">
        <v>396</v>
      </c>
      <c r="D62" t="s">
        <v>173</v>
      </c>
      <c r="F62" s="14" t="s">
        <v>397</v>
      </c>
      <c r="H62" s="3"/>
      <c r="K62" s="5"/>
      <c r="L62" s="5"/>
      <c r="M62" s="5"/>
      <c r="Q62" s="4"/>
      <c r="T62" s="4"/>
      <c r="U62" s="4"/>
    </row>
    <row r="63" spans="1:37" x14ac:dyDescent="0.2">
      <c r="A63" t="s">
        <v>398</v>
      </c>
      <c r="B63">
        <v>2019</v>
      </c>
      <c r="C63" t="s">
        <v>399</v>
      </c>
      <c r="D63" t="s">
        <v>55</v>
      </c>
      <c r="F63" s="14" t="s">
        <v>400</v>
      </c>
      <c r="H63" s="3"/>
      <c r="K63" s="5"/>
      <c r="L63" s="5"/>
      <c r="M63" s="5"/>
      <c r="Q63" s="4"/>
      <c r="T63" s="4"/>
      <c r="U63" s="4"/>
    </row>
    <row r="64" spans="1:37" x14ac:dyDescent="0.2">
      <c r="A64" t="s">
        <v>401</v>
      </c>
      <c r="B64">
        <v>2015</v>
      </c>
      <c r="C64" t="s">
        <v>402</v>
      </c>
      <c r="D64" t="s">
        <v>173</v>
      </c>
      <c r="F64" s="14" t="s">
        <v>403</v>
      </c>
      <c r="H64" s="3"/>
      <c r="K64" s="5"/>
      <c r="L64" s="5"/>
      <c r="M64" s="5"/>
      <c r="Q64" s="4"/>
      <c r="T64" s="4"/>
      <c r="U64" s="4"/>
    </row>
    <row r="65" spans="1:37" x14ac:dyDescent="0.2">
      <c r="A65" t="s">
        <v>404</v>
      </c>
      <c r="B65">
        <v>2016</v>
      </c>
      <c r="C65" t="s">
        <v>405</v>
      </c>
      <c r="D65" t="s">
        <v>55</v>
      </c>
      <c r="F65" s="15" t="s">
        <v>406</v>
      </c>
      <c r="H65" s="3"/>
      <c r="K65" s="5"/>
      <c r="L65" s="5"/>
      <c r="M65" s="5"/>
      <c r="Q65" s="4"/>
      <c r="S65" s="8"/>
      <c r="T65" s="4"/>
      <c r="U65" s="4"/>
      <c r="X65" s="14"/>
      <c r="AK65" s="14"/>
    </row>
    <row r="66" spans="1:37" x14ac:dyDescent="0.2">
      <c r="A66" s="12" t="s">
        <v>407</v>
      </c>
      <c r="B66" s="12">
        <v>2014</v>
      </c>
      <c r="C66" s="12" t="s">
        <v>408</v>
      </c>
      <c r="D66" s="12" t="s">
        <v>85</v>
      </c>
      <c r="E66" s="12"/>
      <c r="F66" s="14" t="s">
        <v>409</v>
      </c>
      <c r="G66" s="14"/>
      <c r="H66" s="11"/>
      <c r="I66" s="12"/>
      <c r="J66" s="12"/>
      <c r="K66" s="16"/>
      <c r="L66" s="16"/>
      <c r="M66" s="16"/>
      <c r="N66" s="17"/>
      <c r="O66" s="17"/>
      <c r="P66" s="17"/>
      <c r="Q66" s="18"/>
      <c r="R66" s="12"/>
      <c r="S66" s="12"/>
      <c r="T66" s="18"/>
      <c r="U66" s="18"/>
      <c r="V66" s="12"/>
      <c r="W66" s="12"/>
      <c r="X66" s="12"/>
      <c r="Y66" s="19"/>
      <c r="Z66" s="12"/>
      <c r="AA66" s="12"/>
      <c r="AB66" s="12"/>
      <c r="AC66" s="14"/>
      <c r="AK66" s="12"/>
    </row>
    <row r="67" spans="1:37" x14ac:dyDescent="0.2">
      <c r="A67" t="s">
        <v>410</v>
      </c>
      <c r="B67">
        <v>2019</v>
      </c>
      <c r="C67" t="s">
        <v>411</v>
      </c>
      <c r="D67" t="s">
        <v>55</v>
      </c>
      <c r="F67" s="14" t="s">
        <v>397</v>
      </c>
      <c r="H67" s="3"/>
      <c r="K67" s="5"/>
      <c r="L67" s="5"/>
      <c r="M67" s="5"/>
      <c r="Q67" s="4"/>
      <c r="T67" s="4"/>
      <c r="U67" s="4"/>
      <c r="AC67" s="14"/>
    </row>
    <row r="68" spans="1:37" x14ac:dyDescent="0.2">
      <c r="A68" t="s">
        <v>247</v>
      </c>
      <c r="B68">
        <v>2018</v>
      </c>
      <c r="C68" t="s">
        <v>396</v>
      </c>
      <c r="D68" t="s">
        <v>38</v>
      </c>
      <c r="F68" s="14" t="s">
        <v>412</v>
      </c>
      <c r="K68" s="5"/>
      <c r="L68" s="5"/>
      <c r="M68" s="5"/>
      <c r="Q68" s="4"/>
      <c r="R68" s="8"/>
      <c r="S68" s="8"/>
      <c r="T68" s="4"/>
      <c r="U68" s="4"/>
      <c r="X68" s="14"/>
      <c r="AK68" s="14"/>
    </row>
    <row r="69" spans="1:37" x14ac:dyDescent="0.2">
      <c r="A69" t="s">
        <v>191</v>
      </c>
      <c r="B69">
        <v>2013</v>
      </c>
      <c r="C69" t="s">
        <v>413</v>
      </c>
      <c r="D69" t="s">
        <v>38</v>
      </c>
      <c r="F69" s="14" t="s">
        <v>397</v>
      </c>
      <c r="H69" s="3"/>
      <c r="K69" s="5"/>
      <c r="L69" s="5"/>
      <c r="M69" s="5"/>
      <c r="Q69" s="4"/>
      <c r="T69" s="4"/>
      <c r="U69" s="4"/>
    </row>
    <row r="70" spans="1:37" x14ac:dyDescent="0.2">
      <c r="A70" t="s">
        <v>414</v>
      </c>
      <c r="B70">
        <v>2020</v>
      </c>
      <c r="C70" t="s">
        <v>415</v>
      </c>
      <c r="D70" t="s">
        <v>38</v>
      </c>
      <c r="F70" s="14" t="s">
        <v>416</v>
      </c>
      <c r="K70" s="5"/>
      <c r="L70" s="5"/>
      <c r="M70" s="5"/>
      <c r="Q70" s="4"/>
      <c r="T70" s="4"/>
      <c r="U70" s="4"/>
      <c r="AA70" s="3"/>
    </row>
    <row r="71" spans="1:37" x14ac:dyDescent="0.2">
      <c r="M71" s="3"/>
    </row>
    <row r="72" spans="1:37" x14ac:dyDescent="0.2">
      <c r="M72" s="3"/>
    </row>
    <row r="73" spans="1:37" x14ac:dyDescent="0.2">
      <c r="M7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3FABB-4D94-754A-95EA-29DAAF11DD05}">
  <dimension ref="A1:AC58"/>
  <sheetViews>
    <sheetView tabSelected="1" topLeftCell="A12" zoomScale="85" zoomScaleNormal="85" workbookViewId="0">
      <selection activeCell="C53" sqref="C53"/>
    </sheetView>
  </sheetViews>
  <sheetFormatPr baseColWidth="10" defaultColWidth="11" defaultRowHeight="16" x14ac:dyDescent="0.2"/>
  <cols>
    <col min="3" max="3" width="83.6640625" customWidth="1"/>
    <col min="6" max="6" width="26.33203125" customWidth="1"/>
    <col min="7" max="7" width="47" customWidth="1"/>
    <col min="15" max="15" width="20.33203125" customWidth="1"/>
  </cols>
  <sheetData>
    <row r="1" spans="1:29" x14ac:dyDescent="0.2">
      <c r="A1" s="1" t="s">
        <v>422</v>
      </c>
      <c r="B1" s="1" t="s">
        <v>1</v>
      </c>
      <c r="C1" s="1" t="s">
        <v>419</v>
      </c>
      <c r="D1" s="1" t="s">
        <v>3</v>
      </c>
      <c r="E1" s="1" t="s">
        <v>4</v>
      </c>
      <c r="F1" s="1" t="s">
        <v>5</v>
      </c>
      <c r="G1" s="1" t="s">
        <v>423</v>
      </c>
      <c r="H1" s="1" t="s">
        <v>421</v>
      </c>
      <c r="I1" s="1" t="s">
        <v>8</v>
      </c>
      <c r="J1" s="1" t="s">
        <v>424</v>
      </c>
      <c r="K1" s="1" t="s">
        <v>425</v>
      </c>
      <c r="L1" s="1" t="s">
        <v>426</v>
      </c>
      <c r="M1" s="1" t="s">
        <v>427</v>
      </c>
      <c r="N1" s="7" t="s">
        <v>429</v>
      </c>
      <c r="O1" s="7" t="s">
        <v>428</v>
      </c>
      <c r="P1" s="7" t="s">
        <v>430</v>
      </c>
      <c r="Q1" s="1" t="s">
        <v>442</v>
      </c>
      <c r="R1" s="1" t="s">
        <v>431</v>
      </c>
      <c r="S1" s="1" t="s">
        <v>432</v>
      </c>
      <c r="T1" s="1" t="s">
        <v>441</v>
      </c>
      <c r="U1" s="1" t="s">
        <v>433</v>
      </c>
      <c r="V1" s="1" t="s">
        <v>434</v>
      </c>
      <c r="W1" s="1" t="s">
        <v>22</v>
      </c>
      <c r="X1" s="25" t="s">
        <v>440</v>
      </c>
      <c r="Y1" s="9" t="s">
        <v>24</v>
      </c>
      <c r="Z1" s="1" t="s">
        <v>436</v>
      </c>
      <c r="AA1" s="1" t="s">
        <v>435</v>
      </c>
      <c r="AB1" s="1" t="s">
        <v>417</v>
      </c>
      <c r="AC1" s="1" t="s">
        <v>418</v>
      </c>
    </row>
    <row r="2" spans="1:29" x14ac:dyDescent="0.2">
      <c r="A2" s="32" t="s">
        <v>36</v>
      </c>
      <c r="B2">
        <v>2013</v>
      </c>
      <c r="C2" t="s">
        <v>37</v>
      </c>
      <c r="D2" t="s">
        <v>38</v>
      </c>
      <c r="E2">
        <v>6</v>
      </c>
      <c r="F2" t="s">
        <v>39</v>
      </c>
      <c r="G2" t="s">
        <v>40</v>
      </c>
      <c r="H2" s="3">
        <v>0.8</v>
      </c>
      <c r="I2" t="s">
        <v>41</v>
      </c>
      <c r="J2">
        <v>2000</v>
      </c>
      <c r="K2" s="5">
        <v>8.2000000000000003E-2</v>
      </c>
      <c r="L2" s="5">
        <v>5.1999999999999998E-2</v>
      </c>
      <c r="M2" s="5">
        <v>0.03</v>
      </c>
      <c r="N2" s="8">
        <v>1215</v>
      </c>
      <c r="O2" s="8">
        <v>590</v>
      </c>
      <c r="P2" s="17">
        <v>66</v>
      </c>
      <c r="Q2" s="18">
        <f>P2/O2</f>
        <v>0.11186440677966102</v>
      </c>
      <c r="R2" s="12">
        <v>616</v>
      </c>
      <c r="S2" s="12">
        <v>82</v>
      </c>
      <c r="T2" s="18">
        <f>S2/R2</f>
        <v>0.13311688311688311</v>
      </c>
      <c r="U2" s="18">
        <f>Q2-T2</f>
        <v>-2.125247633722209E-2</v>
      </c>
      <c r="V2" s="12" t="s">
        <v>42</v>
      </c>
      <c r="W2" s="12" t="s">
        <v>43</v>
      </c>
      <c r="X2" s="26" t="s">
        <v>44</v>
      </c>
      <c r="Y2" s="19">
        <v>0.28999999999999998</v>
      </c>
      <c r="Z2" s="12" t="s">
        <v>45</v>
      </c>
      <c r="AA2" s="12">
        <v>0.84</v>
      </c>
      <c r="AB2" s="12" t="s">
        <v>46</v>
      </c>
    </row>
    <row r="3" spans="1:29" x14ac:dyDescent="0.2">
      <c r="A3" t="s">
        <v>53</v>
      </c>
      <c r="B3">
        <v>2013</v>
      </c>
      <c r="C3" t="s">
        <v>54</v>
      </c>
      <c r="D3" t="s">
        <v>449</v>
      </c>
      <c r="E3">
        <v>4</v>
      </c>
      <c r="F3" t="s">
        <v>56</v>
      </c>
      <c r="G3" t="s">
        <v>57</v>
      </c>
      <c r="H3" s="3">
        <v>0.9</v>
      </c>
      <c r="I3">
        <v>0.05</v>
      </c>
      <c r="J3">
        <v>230</v>
      </c>
      <c r="K3" s="5">
        <v>0.4</v>
      </c>
      <c r="L3" s="5">
        <v>0.2</v>
      </c>
      <c r="M3" s="5">
        <v>0.2</v>
      </c>
      <c r="N3" s="8">
        <v>260</v>
      </c>
      <c r="O3" s="8">
        <v>111</v>
      </c>
      <c r="P3" s="17">
        <v>37</v>
      </c>
      <c r="Q3" s="18">
        <f t="shared" ref="Q3:Q55" si="0">P3/O3</f>
        <v>0.33333333333333331</v>
      </c>
      <c r="R3" s="17">
        <v>108</v>
      </c>
      <c r="S3" s="17">
        <v>29</v>
      </c>
      <c r="T3" s="18">
        <f t="shared" ref="T3:T55" si="1">S3/R3</f>
        <v>0.26851851851851855</v>
      </c>
      <c r="U3" s="18">
        <f t="shared" ref="U3:U55" si="2">Q3-T3</f>
        <v>6.481481481481477E-2</v>
      </c>
      <c r="V3" s="12" t="s">
        <v>44</v>
      </c>
      <c r="W3" s="12"/>
      <c r="X3" s="26" t="s">
        <v>44</v>
      </c>
      <c r="Y3" s="10">
        <v>0.37</v>
      </c>
      <c r="Z3" s="12"/>
      <c r="AA3" s="12"/>
      <c r="AB3" s="12"/>
    </row>
    <row r="4" spans="1:29" x14ac:dyDescent="0.2">
      <c r="A4" s="32" t="s">
        <v>60</v>
      </c>
      <c r="B4" s="32">
        <v>2011</v>
      </c>
      <c r="C4" s="32" t="s">
        <v>61</v>
      </c>
      <c r="D4" s="32" t="s">
        <v>62</v>
      </c>
      <c r="E4" s="32">
        <v>3</v>
      </c>
      <c r="F4" s="32" t="s">
        <v>63</v>
      </c>
      <c r="G4" s="32" t="s">
        <v>64</v>
      </c>
      <c r="H4" s="33">
        <v>0.87</v>
      </c>
      <c r="I4" s="34" t="s">
        <v>41</v>
      </c>
      <c r="J4" s="32">
        <v>6000</v>
      </c>
      <c r="K4" s="35">
        <v>5.0000000000000001E-3</v>
      </c>
      <c r="L4" s="35">
        <v>1E-3</v>
      </c>
      <c r="M4" s="35">
        <v>4.0000000000000001E-3</v>
      </c>
      <c r="N4" s="36">
        <v>6041</v>
      </c>
      <c r="O4" s="36">
        <v>2861</v>
      </c>
      <c r="P4" s="36">
        <v>7</v>
      </c>
      <c r="Q4" s="37">
        <f t="shared" si="0"/>
        <v>2.446696959105208E-3</v>
      </c>
      <c r="R4" s="36">
        <v>2852</v>
      </c>
      <c r="S4" s="36">
        <v>2</v>
      </c>
      <c r="T4" s="37">
        <f t="shared" si="1"/>
        <v>7.0126227208976155E-4</v>
      </c>
      <c r="U4" s="37">
        <f t="shared" si="2"/>
        <v>1.7454346870154464E-3</v>
      </c>
      <c r="V4" s="34" t="s">
        <v>44</v>
      </c>
      <c r="W4" s="34"/>
      <c r="X4" s="27" t="s">
        <v>44</v>
      </c>
      <c r="Y4" s="38">
        <v>0.98</v>
      </c>
      <c r="Z4" s="34"/>
      <c r="AA4" s="34">
        <v>0.17</v>
      </c>
      <c r="AB4" s="34" t="s">
        <v>65</v>
      </c>
      <c r="AC4" s="32"/>
    </row>
    <row r="5" spans="1:29" x14ac:dyDescent="0.2">
      <c r="A5" s="32" t="s">
        <v>67</v>
      </c>
      <c r="B5" s="32">
        <v>2016</v>
      </c>
      <c r="C5" s="32" t="s">
        <v>68</v>
      </c>
      <c r="D5" t="s">
        <v>449</v>
      </c>
      <c r="E5" s="32">
        <v>5</v>
      </c>
      <c r="F5" s="32" t="s">
        <v>69</v>
      </c>
      <c r="G5" s="32" t="s">
        <v>70</v>
      </c>
      <c r="H5" s="33">
        <v>0.8</v>
      </c>
      <c r="I5" s="32">
        <v>0.05</v>
      </c>
      <c r="J5" s="32">
        <v>486</v>
      </c>
      <c r="K5" s="35">
        <v>0.2</v>
      </c>
      <c r="L5" s="35">
        <v>0.1</v>
      </c>
      <c r="M5" s="35">
        <v>0.1</v>
      </c>
      <c r="N5" s="36">
        <v>460</v>
      </c>
      <c r="O5" s="36">
        <v>230</v>
      </c>
      <c r="P5" s="36">
        <v>30</v>
      </c>
      <c r="Q5" s="37">
        <f t="shared" si="0"/>
        <v>0.13043478260869565</v>
      </c>
      <c r="R5" s="36">
        <v>230</v>
      </c>
      <c r="S5" s="36">
        <v>38</v>
      </c>
      <c r="T5" s="37">
        <f t="shared" si="1"/>
        <v>0.16521739130434782</v>
      </c>
      <c r="U5" s="37">
        <f t="shared" si="2"/>
        <v>-3.4782608695652167E-2</v>
      </c>
      <c r="V5" s="34" t="s">
        <v>44</v>
      </c>
      <c r="W5" s="34"/>
      <c r="X5" s="27" t="s">
        <v>44</v>
      </c>
      <c r="Y5" s="57">
        <v>0.28000000000000003</v>
      </c>
      <c r="Z5" s="58" t="s">
        <v>71</v>
      </c>
      <c r="AA5" s="32">
        <v>0.77</v>
      </c>
      <c r="AB5" s="32" t="s">
        <v>72</v>
      </c>
      <c r="AC5" s="32"/>
    </row>
    <row r="6" spans="1:29" x14ac:dyDescent="0.2">
      <c r="A6" s="32" t="s">
        <v>74</v>
      </c>
      <c r="B6" s="32">
        <v>2021</v>
      </c>
      <c r="C6" s="32" t="s">
        <v>75</v>
      </c>
      <c r="D6" t="s">
        <v>449</v>
      </c>
      <c r="E6" s="32">
        <v>10</v>
      </c>
      <c r="F6" s="32" t="s">
        <v>76</v>
      </c>
      <c r="G6" s="32" t="s">
        <v>77</v>
      </c>
      <c r="H6" s="33">
        <v>0.8</v>
      </c>
      <c r="I6" s="32">
        <v>0.05</v>
      </c>
      <c r="J6" s="32">
        <v>400</v>
      </c>
      <c r="K6" s="35">
        <v>0.3</v>
      </c>
      <c r="L6" s="35">
        <v>0.18</v>
      </c>
      <c r="M6" s="35">
        <v>0.12</v>
      </c>
      <c r="N6" s="36">
        <v>316</v>
      </c>
      <c r="O6" s="36">
        <v>157</v>
      </c>
      <c r="P6" s="36">
        <v>122</v>
      </c>
      <c r="Q6" s="37">
        <f t="shared" si="0"/>
        <v>0.77707006369426757</v>
      </c>
      <c r="R6" s="34">
        <v>157</v>
      </c>
      <c r="S6" s="34">
        <v>105</v>
      </c>
      <c r="T6" s="37">
        <f t="shared" si="1"/>
        <v>0.66878980891719741</v>
      </c>
      <c r="U6" s="37">
        <f t="shared" si="2"/>
        <v>0.10828025477707015</v>
      </c>
      <c r="V6" s="34" t="s">
        <v>42</v>
      </c>
      <c r="W6" s="34" t="s">
        <v>78</v>
      </c>
      <c r="X6" s="59" t="s">
        <v>42</v>
      </c>
      <c r="Y6" s="38">
        <v>3.1E-2</v>
      </c>
      <c r="Z6" s="34" t="s">
        <v>79</v>
      </c>
      <c r="AA6" s="34">
        <v>11</v>
      </c>
      <c r="AB6" s="34" t="s">
        <v>80</v>
      </c>
      <c r="AC6" s="32"/>
    </row>
    <row r="7" spans="1:29" x14ac:dyDescent="0.2">
      <c r="A7" s="32" t="s">
        <v>83</v>
      </c>
      <c r="B7" s="32">
        <v>2019</v>
      </c>
      <c r="C7" s="32" t="s">
        <v>84</v>
      </c>
      <c r="D7" s="32" t="s">
        <v>85</v>
      </c>
      <c r="E7" s="32">
        <v>77</v>
      </c>
      <c r="F7" s="32" t="s">
        <v>86</v>
      </c>
      <c r="G7" s="32" t="s">
        <v>87</v>
      </c>
      <c r="H7" s="33">
        <v>0.8</v>
      </c>
      <c r="I7" s="32">
        <v>0.05</v>
      </c>
      <c r="J7" s="32">
        <v>2013</v>
      </c>
      <c r="K7" s="35">
        <v>0.2</v>
      </c>
      <c r="L7" s="35">
        <v>0.15</v>
      </c>
      <c r="M7" s="35">
        <v>0.05</v>
      </c>
      <c r="N7" s="36">
        <v>2013</v>
      </c>
      <c r="O7" s="36">
        <v>989</v>
      </c>
      <c r="P7" s="36">
        <v>211</v>
      </c>
      <c r="Q7" s="37">
        <f t="shared" si="0"/>
        <v>0.21334681496461072</v>
      </c>
      <c r="R7" s="36">
        <v>987</v>
      </c>
      <c r="S7" s="36">
        <v>233</v>
      </c>
      <c r="T7" s="37">
        <f t="shared" si="1"/>
        <v>0.23606889564336372</v>
      </c>
      <c r="U7" s="37">
        <f t="shared" si="2"/>
        <v>-2.2722080678753004E-2</v>
      </c>
      <c r="V7" s="34" t="s">
        <v>44</v>
      </c>
      <c r="W7" s="34"/>
      <c r="X7" s="27" t="s">
        <v>44</v>
      </c>
      <c r="Y7" s="38">
        <v>0.23</v>
      </c>
      <c r="Z7" s="34" t="s">
        <v>45</v>
      </c>
      <c r="AA7" s="34">
        <v>0.93</v>
      </c>
      <c r="AB7" s="34" t="s">
        <v>88</v>
      </c>
      <c r="AC7" s="32"/>
    </row>
    <row r="8" spans="1:29" x14ac:dyDescent="0.2">
      <c r="A8" s="32" t="s">
        <v>90</v>
      </c>
      <c r="B8" s="32">
        <v>2011</v>
      </c>
      <c r="C8" s="32" t="s">
        <v>91</v>
      </c>
      <c r="D8" s="32" t="s">
        <v>62</v>
      </c>
      <c r="E8" s="32">
        <v>47</v>
      </c>
      <c r="F8" s="32" t="s">
        <v>92</v>
      </c>
      <c r="G8" s="32" t="s">
        <v>93</v>
      </c>
      <c r="H8" s="33">
        <v>0.9</v>
      </c>
      <c r="I8" s="32">
        <v>0.05</v>
      </c>
      <c r="J8" s="32">
        <v>2000</v>
      </c>
      <c r="K8" s="46">
        <v>0.23300000000000001</v>
      </c>
      <c r="L8" s="46">
        <v>0.17299999999999999</v>
      </c>
      <c r="M8" s="46">
        <v>0.06</v>
      </c>
      <c r="N8" s="47">
        <v>2016</v>
      </c>
      <c r="O8" s="47">
        <v>998</v>
      </c>
      <c r="P8" s="47">
        <v>351</v>
      </c>
      <c r="Q8" s="48">
        <f>P8/O8</f>
        <v>0.35170340681362727</v>
      </c>
      <c r="R8" s="47">
        <v>1001</v>
      </c>
      <c r="S8" s="47">
        <v>347</v>
      </c>
      <c r="T8" s="48">
        <f>S8/R8</f>
        <v>0.34665334665334663</v>
      </c>
      <c r="U8" s="48">
        <f t="shared" si="2"/>
        <v>5.050060160280645E-3</v>
      </c>
      <c r="V8" s="32" t="s">
        <v>44</v>
      </c>
      <c r="W8" s="32"/>
      <c r="X8" s="65" t="s">
        <v>44</v>
      </c>
      <c r="Y8" s="57"/>
      <c r="Z8" s="32" t="s">
        <v>95</v>
      </c>
      <c r="AA8" s="32">
        <v>1.01</v>
      </c>
      <c r="AB8" s="32" t="s">
        <v>96</v>
      </c>
      <c r="AC8" s="32"/>
    </row>
    <row r="9" spans="1:29" x14ac:dyDescent="0.2">
      <c r="A9" s="32" t="s">
        <v>100</v>
      </c>
      <c r="B9" s="32">
        <v>2017</v>
      </c>
      <c r="C9" s="32" t="s">
        <v>101</v>
      </c>
      <c r="D9" s="32" t="s">
        <v>85</v>
      </c>
      <c r="E9" s="32">
        <v>13</v>
      </c>
      <c r="F9" s="32" t="s">
        <v>102</v>
      </c>
      <c r="G9" s="32" t="s">
        <v>103</v>
      </c>
      <c r="H9" s="33">
        <v>0.8</v>
      </c>
      <c r="I9" s="32">
        <v>0.05</v>
      </c>
      <c r="J9" s="32">
        <v>340</v>
      </c>
      <c r="K9" s="35">
        <v>0.65</v>
      </c>
      <c r="L9" s="35">
        <v>0.5</v>
      </c>
      <c r="M9" s="35">
        <v>0.15</v>
      </c>
      <c r="N9" s="36">
        <v>336</v>
      </c>
      <c r="O9" s="36">
        <v>167</v>
      </c>
      <c r="P9" s="36">
        <v>87</v>
      </c>
      <c r="Q9" s="37">
        <f t="shared" si="0"/>
        <v>0.52095808383233533</v>
      </c>
      <c r="R9" s="36">
        <v>168</v>
      </c>
      <c r="S9" s="36">
        <v>101</v>
      </c>
      <c r="T9" s="37">
        <f t="shared" si="1"/>
        <v>0.60119047619047616</v>
      </c>
      <c r="U9" s="37">
        <f t="shared" si="2"/>
        <v>-8.0232392358140836E-2</v>
      </c>
      <c r="V9" s="34" t="s">
        <v>44</v>
      </c>
      <c r="W9" s="34"/>
      <c r="X9" s="27" t="s">
        <v>44</v>
      </c>
      <c r="Y9" s="38">
        <v>0.15</v>
      </c>
      <c r="Z9" s="34" t="s">
        <v>104</v>
      </c>
      <c r="AA9" s="34">
        <v>-7</v>
      </c>
      <c r="AB9" s="34" t="s">
        <v>105</v>
      </c>
      <c r="AC9" s="32"/>
    </row>
    <row r="10" spans="1:29" x14ac:dyDescent="0.2">
      <c r="A10" s="32" t="s">
        <v>106</v>
      </c>
      <c r="B10" s="32">
        <v>2018</v>
      </c>
      <c r="C10" s="32" t="s">
        <v>107</v>
      </c>
      <c r="D10" s="32" t="s">
        <v>38</v>
      </c>
      <c r="E10" s="32">
        <v>13</v>
      </c>
      <c r="F10" s="32" t="s">
        <v>108</v>
      </c>
      <c r="G10" s="32" t="s">
        <v>109</v>
      </c>
      <c r="H10" s="33">
        <v>0.8</v>
      </c>
      <c r="I10" s="32">
        <v>0.05</v>
      </c>
      <c r="J10" s="32">
        <v>256</v>
      </c>
      <c r="K10" s="35">
        <v>0.3</v>
      </c>
      <c r="L10" s="35">
        <v>0.15</v>
      </c>
      <c r="M10" s="35">
        <v>0.15</v>
      </c>
      <c r="N10" s="36">
        <v>260</v>
      </c>
      <c r="O10" s="36">
        <v>124</v>
      </c>
      <c r="P10" s="36">
        <v>12</v>
      </c>
      <c r="Q10" s="37">
        <f t="shared" si="0"/>
        <v>9.6774193548387094E-2</v>
      </c>
      <c r="R10" s="36">
        <v>132</v>
      </c>
      <c r="S10" s="36">
        <v>18</v>
      </c>
      <c r="T10" s="37">
        <f t="shared" si="1"/>
        <v>0.13636363636363635</v>
      </c>
      <c r="U10" s="37">
        <f t="shared" si="2"/>
        <v>-3.9589442815249259E-2</v>
      </c>
      <c r="V10" s="34" t="s">
        <v>44</v>
      </c>
      <c r="W10" s="34"/>
      <c r="X10" s="27" t="s">
        <v>44</v>
      </c>
      <c r="Y10" s="38">
        <v>0.33</v>
      </c>
      <c r="Z10" s="34"/>
      <c r="AA10" s="34"/>
      <c r="AB10" s="34"/>
      <c r="AC10" s="32"/>
    </row>
    <row r="11" spans="1:29" x14ac:dyDescent="0.2">
      <c r="A11" s="32" t="s">
        <v>111</v>
      </c>
      <c r="B11" s="32">
        <v>2014</v>
      </c>
      <c r="C11" s="32" t="s">
        <v>112</v>
      </c>
      <c r="D11" s="32" t="s">
        <v>62</v>
      </c>
      <c r="E11" s="32">
        <v>135</v>
      </c>
      <c r="F11" s="32" t="s">
        <v>113</v>
      </c>
      <c r="G11" s="32" t="s">
        <v>114</v>
      </c>
      <c r="H11" s="33">
        <v>0.84</v>
      </c>
      <c r="I11" s="32">
        <v>0.05</v>
      </c>
      <c r="J11" s="32">
        <v>10000</v>
      </c>
      <c r="K11" s="35">
        <v>6.0999999999999999E-2</v>
      </c>
      <c r="L11" s="35">
        <v>4.5999999999999999E-2</v>
      </c>
      <c r="M11" s="35">
        <v>1.4999999999999999E-2</v>
      </c>
      <c r="N11" s="36">
        <v>10010</v>
      </c>
      <c r="O11" s="36">
        <v>4998</v>
      </c>
      <c r="P11" s="36">
        <v>351</v>
      </c>
      <c r="Q11" s="37">
        <f t="shared" si="0"/>
        <v>7.0228091236494594E-2</v>
      </c>
      <c r="R11" s="34">
        <v>5012</v>
      </c>
      <c r="S11" s="36">
        <v>355</v>
      </c>
      <c r="T11" s="37">
        <f t="shared" si="1"/>
        <v>7.0830007980845974E-2</v>
      </c>
      <c r="U11" s="37">
        <f t="shared" si="2"/>
        <v>-6.019167443513801E-4</v>
      </c>
      <c r="V11" s="34" t="s">
        <v>44</v>
      </c>
      <c r="W11" s="34"/>
      <c r="X11" s="27" t="s">
        <v>44</v>
      </c>
      <c r="Y11" s="38">
        <v>0.92</v>
      </c>
      <c r="Z11" s="34" t="s">
        <v>71</v>
      </c>
      <c r="AA11" s="34">
        <v>0.99</v>
      </c>
      <c r="AB11" s="34" t="s">
        <v>115</v>
      </c>
      <c r="AC11" s="32"/>
    </row>
    <row r="12" spans="1:29" x14ac:dyDescent="0.2">
      <c r="A12" s="32" t="s">
        <v>111</v>
      </c>
      <c r="B12" s="32">
        <v>2014</v>
      </c>
      <c r="C12" s="32" t="s">
        <v>119</v>
      </c>
      <c r="D12" s="32" t="s">
        <v>62</v>
      </c>
      <c r="E12" s="32">
        <v>135</v>
      </c>
      <c r="F12" s="32" t="s">
        <v>120</v>
      </c>
      <c r="G12" s="32" t="s">
        <v>114</v>
      </c>
      <c r="H12" s="33">
        <v>0.84</v>
      </c>
      <c r="I12" s="32">
        <v>0.05</v>
      </c>
      <c r="J12" s="32">
        <v>10000</v>
      </c>
      <c r="K12" s="35">
        <v>6.0999999999999999E-2</v>
      </c>
      <c r="L12" s="35">
        <v>4.5999999999999999E-2</v>
      </c>
      <c r="M12" s="35">
        <v>1.4999999999999999E-2</v>
      </c>
      <c r="N12" s="36">
        <v>10010</v>
      </c>
      <c r="O12" s="36">
        <v>5009</v>
      </c>
      <c r="P12" s="36">
        <v>367</v>
      </c>
      <c r="Q12" s="37">
        <f>P12/O12</f>
        <v>7.3268117388700343E-2</v>
      </c>
      <c r="R12" s="36">
        <v>5001</v>
      </c>
      <c r="S12" s="36">
        <v>339</v>
      </c>
      <c r="T12" s="37">
        <f>S12/R12</f>
        <v>6.7786442711457714E-2</v>
      </c>
      <c r="U12" s="37">
        <f t="shared" si="2"/>
        <v>5.4816746772426289E-3</v>
      </c>
      <c r="V12" s="34" t="s">
        <v>44</v>
      </c>
      <c r="W12" s="34"/>
      <c r="X12" s="27" t="s">
        <v>44</v>
      </c>
      <c r="Y12" s="38">
        <v>0.28999999999999998</v>
      </c>
      <c r="Z12" s="34" t="s">
        <v>71</v>
      </c>
      <c r="AA12" s="34">
        <v>1.08</v>
      </c>
      <c r="AB12" s="34" t="s">
        <v>121</v>
      </c>
      <c r="AC12" s="32"/>
    </row>
    <row r="13" spans="1:29" x14ac:dyDescent="0.2">
      <c r="A13" t="s">
        <v>122</v>
      </c>
      <c r="B13">
        <v>2018</v>
      </c>
      <c r="C13" t="s">
        <v>123</v>
      </c>
      <c r="D13" t="s">
        <v>55</v>
      </c>
      <c r="E13">
        <v>2</v>
      </c>
      <c r="F13" t="s">
        <v>124</v>
      </c>
      <c r="G13" t="s">
        <v>125</v>
      </c>
      <c r="H13" s="3">
        <v>0.9</v>
      </c>
      <c r="I13">
        <v>0.05</v>
      </c>
      <c r="J13">
        <v>2790</v>
      </c>
      <c r="K13" s="16">
        <v>0.15</v>
      </c>
      <c r="L13" s="16">
        <v>0.105</v>
      </c>
      <c r="M13" s="16">
        <v>4.4999999999999998E-2</v>
      </c>
      <c r="N13" s="17">
        <v>1439</v>
      </c>
      <c r="O13" s="17">
        <v>709</v>
      </c>
      <c r="P13" s="17">
        <v>49</v>
      </c>
      <c r="Q13" s="18">
        <f t="shared" si="0"/>
        <v>6.9111424541607902E-2</v>
      </c>
      <c r="R13" s="17">
        <v>730</v>
      </c>
      <c r="S13" s="17">
        <v>82</v>
      </c>
      <c r="T13" s="18">
        <f t="shared" si="1"/>
        <v>0.11232876712328767</v>
      </c>
      <c r="U13" s="18">
        <f t="shared" si="2"/>
        <v>-4.3217342581679766E-2</v>
      </c>
      <c r="V13" s="12" t="s">
        <v>42</v>
      </c>
      <c r="W13" s="12" t="s">
        <v>126</v>
      </c>
      <c r="X13" s="26" t="s">
        <v>42</v>
      </c>
      <c r="Y13" s="61">
        <v>4.3E-3</v>
      </c>
      <c r="Z13" s="12" t="s">
        <v>45</v>
      </c>
      <c r="AA13" s="12">
        <v>0.62</v>
      </c>
      <c r="AB13" s="12" t="s">
        <v>127</v>
      </c>
      <c r="AC13" s="62">
        <v>2000000</v>
      </c>
    </row>
    <row r="14" spans="1:29" x14ac:dyDescent="0.2">
      <c r="A14" s="32" t="s">
        <v>131</v>
      </c>
      <c r="B14" s="32">
        <v>2021</v>
      </c>
      <c r="C14" s="32" t="s">
        <v>132</v>
      </c>
      <c r="D14" s="32" t="s">
        <v>38</v>
      </c>
      <c r="E14" s="32">
        <v>3</v>
      </c>
      <c r="F14" s="32" t="s">
        <v>133</v>
      </c>
      <c r="G14" s="32" t="s">
        <v>134</v>
      </c>
      <c r="H14" s="33">
        <v>0.8</v>
      </c>
      <c r="I14" s="32">
        <v>0.05</v>
      </c>
      <c r="J14" s="32">
        <v>300</v>
      </c>
      <c r="K14" s="35">
        <v>0.4</v>
      </c>
      <c r="L14" s="46">
        <v>0.25</v>
      </c>
      <c r="M14" s="46">
        <v>0.15</v>
      </c>
      <c r="N14" s="36">
        <v>221</v>
      </c>
      <c r="O14" s="36">
        <v>89</v>
      </c>
      <c r="P14" s="36">
        <v>21</v>
      </c>
      <c r="Q14" s="37">
        <f t="shared" si="0"/>
        <v>0.23595505617977527</v>
      </c>
      <c r="R14" s="36">
        <v>91</v>
      </c>
      <c r="S14" s="36">
        <v>27</v>
      </c>
      <c r="T14" s="37">
        <f t="shared" si="1"/>
        <v>0.2967032967032967</v>
      </c>
      <c r="U14" s="37">
        <f t="shared" si="2"/>
        <v>-6.074824052352143E-2</v>
      </c>
      <c r="V14" s="34" t="s">
        <v>44</v>
      </c>
      <c r="W14" s="34"/>
      <c r="X14" s="27" t="s">
        <v>44</v>
      </c>
      <c r="Y14" s="38">
        <v>0.35</v>
      </c>
      <c r="Z14" s="34" t="s">
        <v>71</v>
      </c>
      <c r="AA14" s="34">
        <v>1.31</v>
      </c>
      <c r="AB14" s="34" t="s">
        <v>135</v>
      </c>
      <c r="AC14" s="32"/>
    </row>
    <row r="15" spans="1:29" x14ac:dyDescent="0.2">
      <c r="A15" s="32" t="s">
        <v>137</v>
      </c>
      <c r="B15" s="32">
        <v>2020</v>
      </c>
      <c r="C15" s="32" t="s">
        <v>138</v>
      </c>
      <c r="D15" s="32" t="s">
        <v>38</v>
      </c>
      <c r="E15" s="32">
        <v>21</v>
      </c>
      <c r="F15" s="32" t="s">
        <v>139</v>
      </c>
      <c r="G15" s="32" t="s">
        <v>140</v>
      </c>
      <c r="H15" s="33">
        <v>0.8</v>
      </c>
      <c r="I15" s="32">
        <v>0.05</v>
      </c>
      <c r="J15" s="32">
        <v>756</v>
      </c>
      <c r="K15" s="35">
        <v>0.1</v>
      </c>
      <c r="L15" s="35">
        <v>0.05</v>
      </c>
      <c r="M15" s="35">
        <v>0.05</v>
      </c>
      <c r="N15" s="36">
        <v>756</v>
      </c>
      <c r="O15" s="36">
        <v>362</v>
      </c>
      <c r="P15" s="36">
        <v>31</v>
      </c>
      <c r="Q15" s="37">
        <f t="shared" si="0"/>
        <v>8.5635359116022103E-2</v>
      </c>
      <c r="R15" s="36">
        <v>355</v>
      </c>
      <c r="S15" s="36">
        <v>34</v>
      </c>
      <c r="T15" s="37">
        <f t="shared" si="1"/>
        <v>9.5774647887323941E-2</v>
      </c>
      <c r="U15" s="37">
        <f t="shared" si="2"/>
        <v>-1.0139288771301838E-2</v>
      </c>
      <c r="V15" s="34" t="s">
        <v>44</v>
      </c>
      <c r="W15" s="34"/>
      <c r="X15" s="27" t="s">
        <v>44</v>
      </c>
      <c r="Y15" s="38">
        <v>0.9</v>
      </c>
      <c r="Z15" s="34" t="s">
        <v>45</v>
      </c>
      <c r="AA15" s="34">
        <v>0.94</v>
      </c>
      <c r="AB15" s="34" t="s">
        <v>141</v>
      </c>
      <c r="AC15" s="63">
        <v>155509</v>
      </c>
    </row>
    <row r="16" spans="1:29" x14ac:dyDescent="0.2">
      <c r="A16" s="32" t="s">
        <v>143</v>
      </c>
      <c r="B16" s="32">
        <v>2013</v>
      </c>
      <c r="C16" s="32" t="s">
        <v>445</v>
      </c>
      <c r="D16" s="32" t="s">
        <v>62</v>
      </c>
      <c r="E16" s="32">
        <v>7</v>
      </c>
      <c r="F16" s="32" t="s">
        <v>145</v>
      </c>
      <c r="G16" s="32" t="s">
        <v>146</v>
      </c>
      <c r="H16" s="33">
        <v>0.8</v>
      </c>
      <c r="I16" s="32">
        <v>0.05</v>
      </c>
      <c r="J16" s="32">
        <v>400</v>
      </c>
      <c r="K16" s="35">
        <v>0.2</v>
      </c>
      <c r="L16" s="35">
        <v>0.1</v>
      </c>
      <c r="M16" s="35">
        <v>0.1</v>
      </c>
      <c r="N16" s="36">
        <v>400</v>
      </c>
      <c r="O16" s="36">
        <v>200</v>
      </c>
      <c r="P16" s="36">
        <v>21</v>
      </c>
      <c r="Q16" s="37">
        <f t="shared" si="0"/>
        <v>0.105</v>
      </c>
      <c r="R16" s="36">
        <v>200</v>
      </c>
      <c r="S16" s="36">
        <v>55</v>
      </c>
      <c r="T16" s="37">
        <f t="shared" si="1"/>
        <v>0.27500000000000002</v>
      </c>
      <c r="U16" s="37">
        <f t="shared" si="2"/>
        <v>-0.17000000000000004</v>
      </c>
      <c r="V16" s="34" t="s">
        <v>44</v>
      </c>
      <c r="W16" s="34"/>
      <c r="X16" s="27" t="s">
        <v>42</v>
      </c>
      <c r="Y16" s="38">
        <v>1E-3</v>
      </c>
      <c r="Z16" s="34" t="s">
        <v>45</v>
      </c>
      <c r="AA16" s="34">
        <v>0.4</v>
      </c>
      <c r="AB16" s="34" t="s">
        <v>147</v>
      </c>
      <c r="AC16" s="32"/>
    </row>
    <row r="17" spans="1:29" x14ac:dyDescent="0.2">
      <c r="A17" s="34" t="s">
        <v>143</v>
      </c>
      <c r="B17" s="34">
        <v>2020</v>
      </c>
      <c r="C17" s="34" t="s">
        <v>150</v>
      </c>
      <c r="D17" s="34" t="s">
        <v>85</v>
      </c>
      <c r="E17" s="34">
        <v>20</v>
      </c>
      <c r="F17" s="34" t="s">
        <v>151</v>
      </c>
      <c r="G17" s="34" t="s">
        <v>152</v>
      </c>
      <c r="H17" s="43">
        <v>0.95</v>
      </c>
      <c r="I17" s="34">
        <v>0.05</v>
      </c>
      <c r="J17" s="34">
        <v>826</v>
      </c>
      <c r="K17" s="35">
        <v>0.25</v>
      </c>
      <c r="L17" s="35">
        <v>0.15</v>
      </c>
      <c r="M17" s="35">
        <v>0.1</v>
      </c>
      <c r="N17" s="36">
        <v>818</v>
      </c>
      <c r="O17" s="36">
        <v>389</v>
      </c>
      <c r="P17" s="36">
        <v>139</v>
      </c>
      <c r="Q17" s="37">
        <f t="shared" si="0"/>
        <v>0.35732647814910024</v>
      </c>
      <c r="R17" s="36">
        <v>386</v>
      </c>
      <c r="S17" s="36">
        <v>125</v>
      </c>
      <c r="T17" s="37">
        <f t="shared" si="1"/>
        <v>0.32383419689119169</v>
      </c>
      <c r="U17" s="37">
        <f t="shared" si="2"/>
        <v>3.349228125790854E-2</v>
      </c>
      <c r="V17" s="34" t="s">
        <v>44</v>
      </c>
      <c r="W17" s="34"/>
      <c r="X17" s="27" t="s">
        <v>44</v>
      </c>
      <c r="Y17" s="38">
        <v>0.33</v>
      </c>
      <c r="Z17" s="34" t="s">
        <v>45</v>
      </c>
      <c r="AA17" s="34">
        <v>1.1000000000000001</v>
      </c>
      <c r="AB17" s="34" t="s">
        <v>153</v>
      </c>
      <c r="AC17" s="34"/>
    </row>
    <row r="18" spans="1:29" x14ac:dyDescent="0.2">
      <c r="A18" s="32" t="s">
        <v>143</v>
      </c>
      <c r="B18" s="32">
        <v>2017</v>
      </c>
      <c r="C18" s="44" t="s">
        <v>154</v>
      </c>
      <c r="D18" s="32" t="s">
        <v>85</v>
      </c>
      <c r="E18" s="32">
        <v>9</v>
      </c>
      <c r="F18" s="32" t="s">
        <v>155</v>
      </c>
      <c r="G18" s="32" t="s">
        <v>156</v>
      </c>
      <c r="H18" s="33">
        <v>0.95</v>
      </c>
      <c r="I18" s="32">
        <v>0.05</v>
      </c>
      <c r="J18" s="32">
        <v>300</v>
      </c>
      <c r="K18" s="35">
        <v>0.4</v>
      </c>
      <c r="L18" s="35">
        <v>0.2</v>
      </c>
      <c r="M18" s="35">
        <v>0.2</v>
      </c>
      <c r="N18" s="36">
        <v>292</v>
      </c>
      <c r="O18" s="36">
        <v>147</v>
      </c>
      <c r="P18" s="36">
        <v>56</v>
      </c>
      <c r="Q18" s="37">
        <f t="shared" si="0"/>
        <v>0.38095238095238093</v>
      </c>
      <c r="R18" s="36">
        <v>145</v>
      </c>
      <c r="S18" s="36">
        <v>75</v>
      </c>
      <c r="T18" s="37">
        <f t="shared" si="1"/>
        <v>0.51724137931034486</v>
      </c>
      <c r="U18" s="37">
        <f t="shared" si="2"/>
        <v>-0.13628899835796393</v>
      </c>
      <c r="V18" s="34" t="s">
        <v>44</v>
      </c>
      <c r="W18" s="34"/>
      <c r="X18" s="27" t="s">
        <v>42</v>
      </c>
      <c r="Y18" s="38">
        <v>0.02</v>
      </c>
      <c r="Z18" s="34" t="s">
        <v>45</v>
      </c>
      <c r="AA18" s="34">
        <v>0.74</v>
      </c>
      <c r="AB18" s="34" t="s">
        <v>157</v>
      </c>
      <c r="AC18" s="32"/>
    </row>
    <row r="19" spans="1:29" x14ac:dyDescent="0.2">
      <c r="A19" s="32" t="s">
        <v>443</v>
      </c>
      <c r="B19" s="32">
        <v>2017</v>
      </c>
      <c r="C19" s="44" t="s">
        <v>159</v>
      </c>
      <c r="D19" t="s">
        <v>449</v>
      </c>
      <c r="E19" s="32">
        <v>9</v>
      </c>
      <c r="F19" s="32" t="s">
        <v>160</v>
      </c>
      <c r="G19" s="32" t="s">
        <v>161</v>
      </c>
      <c r="H19" s="33">
        <v>0.95</v>
      </c>
      <c r="I19" s="32">
        <v>0.05</v>
      </c>
      <c r="J19" s="32">
        <v>340</v>
      </c>
      <c r="K19" s="35">
        <v>0.4</v>
      </c>
      <c r="L19" s="35">
        <v>0.6</v>
      </c>
      <c r="M19" s="35">
        <v>0.2</v>
      </c>
      <c r="N19" s="36">
        <v>342</v>
      </c>
      <c r="O19" s="36">
        <v>160</v>
      </c>
      <c r="P19" s="36">
        <v>75</v>
      </c>
      <c r="Q19" s="37">
        <f t="shared" si="0"/>
        <v>0.46875</v>
      </c>
      <c r="R19" s="34">
        <v>148</v>
      </c>
      <c r="S19" s="34">
        <v>50</v>
      </c>
      <c r="T19" s="37">
        <f t="shared" si="1"/>
        <v>0.33783783783783783</v>
      </c>
      <c r="U19" s="37">
        <f t="shared" si="2"/>
        <v>0.13091216216216217</v>
      </c>
      <c r="V19" s="34" t="s">
        <v>44</v>
      </c>
      <c r="W19" s="34"/>
      <c r="X19" s="27" t="s">
        <v>42</v>
      </c>
      <c r="Y19" s="38">
        <v>2.5999999999999999E-2</v>
      </c>
      <c r="Z19" s="34"/>
      <c r="AA19" s="34"/>
      <c r="AB19" s="34"/>
      <c r="AC19" s="32"/>
    </row>
    <row r="20" spans="1:29" x14ac:dyDescent="0.2">
      <c r="A20" s="34" t="s">
        <v>444</v>
      </c>
      <c r="B20" s="34">
        <v>2017</v>
      </c>
      <c r="C20" s="45" t="s">
        <v>159</v>
      </c>
      <c r="D20" t="s">
        <v>449</v>
      </c>
      <c r="E20" s="34">
        <v>10</v>
      </c>
      <c r="F20" s="34" t="s">
        <v>160</v>
      </c>
      <c r="G20" s="32" t="s">
        <v>161</v>
      </c>
      <c r="H20" s="43">
        <v>0.95</v>
      </c>
      <c r="I20" s="34">
        <v>0.05</v>
      </c>
      <c r="J20" s="34">
        <v>340</v>
      </c>
      <c r="K20" s="35">
        <v>0.4</v>
      </c>
      <c r="L20" s="35">
        <v>0.6</v>
      </c>
      <c r="M20" s="35">
        <v>0.2</v>
      </c>
      <c r="N20" s="36">
        <v>347</v>
      </c>
      <c r="O20" s="36">
        <v>155</v>
      </c>
      <c r="P20" s="36">
        <v>89</v>
      </c>
      <c r="Q20" s="37">
        <f t="shared" si="0"/>
        <v>0.5741935483870968</v>
      </c>
      <c r="R20" s="34">
        <v>163</v>
      </c>
      <c r="S20" s="34">
        <v>76</v>
      </c>
      <c r="T20" s="37">
        <f t="shared" si="1"/>
        <v>0.46625766871165641</v>
      </c>
      <c r="U20" s="37">
        <f t="shared" si="2"/>
        <v>0.10793587967544038</v>
      </c>
      <c r="V20" s="34" t="s">
        <v>44</v>
      </c>
      <c r="W20" s="34"/>
      <c r="X20" s="28" t="s">
        <v>44</v>
      </c>
      <c r="Y20" s="38">
        <v>7.0000000000000007E-2</v>
      </c>
      <c r="Z20" s="34"/>
      <c r="AA20" s="34"/>
      <c r="AB20" s="34"/>
      <c r="AC20" s="34"/>
    </row>
    <row r="21" spans="1:29" x14ac:dyDescent="0.2">
      <c r="A21" s="32" t="s">
        <v>165</v>
      </c>
      <c r="B21" s="32">
        <v>2015</v>
      </c>
      <c r="C21" s="32" t="s">
        <v>166</v>
      </c>
      <c r="D21" s="32" t="s">
        <v>62</v>
      </c>
      <c r="E21" s="32">
        <v>30</v>
      </c>
      <c r="F21" s="32" t="s">
        <v>167</v>
      </c>
      <c r="G21" s="32" t="s">
        <v>168</v>
      </c>
      <c r="H21" s="33">
        <v>0.8</v>
      </c>
      <c r="I21" s="32">
        <v>0.05</v>
      </c>
      <c r="J21" s="32">
        <v>1610</v>
      </c>
      <c r="K21" s="46">
        <v>0.2</v>
      </c>
      <c r="L21" s="46">
        <v>0.14599999999999999</v>
      </c>
      <c r="M21" s="46">
        <v>6.4000000000000001E-2</v>
      </c>
      <c r="N21" s="47">
        <v>1612</v>
      </c>
      <c r="O21" s="47">
        <v>801</v>
      </c>
      <c r="P21" s="36">
        <v>212</v>
      </c>
      <c r="Q21" s="37">
        <f t="shared" si="0"/>
        <v>0.26466916354556802</v>
      </c>
      <c r="R21" s="34">
        <v>811</v>
      </c>
      <c r="S21" s="34">
        <v>225</v>
      </c>
      <c r="T21" s="37">
        <f t="shared" si="1"/>
        <v>0.27743526510480887</v>
      </c>
      <c r="U21" s="37">
        <f t="shared" si="2"/>
        <v>-1.276610155924085E-2</v>
      </c>
      <c r="V21" s="34" t="s">
        <v>44</v>
      </c>
      <c r="W21" s="34"/>
      <c r="X21" s="27" t="s">
        <v>44</v>
      </c>
      <c r="Y21" s="38">
        <v>0.57999999999999996</v>
      </c>
      <c r="Z21" s="34" t="s">
        <v>71</v>
      </c>
      <c r="AA21" s="34">
        <v>0.95</v>
      </c>
      <c r="AB21" s="34" t="s">
        <v>169</v>
      </c>
      <c r="AC21" s="63">
        <v>2300000</v>
      </c>
    </row>
    <row r="22" spans="1:29" x14ac:dyDescent="0.2">
      <c r="A22" s="32" t="s">
        <v>171</v>
      </c>
      <c r="B22" s="32">
        <v>2014</v>
      </c>
      <c r="C22" s="32" t="s">
        <v>446</v>
      </c>
      <c r="D22" s="32" t="s">
        <v>173</v>
      </c>
      <c r="E22" s="32">
        <v>30</v>
      </c>
      <c r="F22" s="32" t="s">
        <v>174</v>
      </c>
      <c r="G22" s="32" t="s">
        <v>175</v>
      </c>
      <c r="H22" s="33">
        <v>0.8</v>
      </c>
      <c r="I22" s="32">
        <v>0.05</v>
      </c>
      <c r="J22" s="32">
        <v>900</v>
      </c>
      <c r="K22" s="46">
        <v>0.24</v>
      </c>
      <c r="L22" s="48">
        <v>0.16500000000000001</v>
      </c>
      <c r="M22" s="46">
        <v>7.4999999999999997E-2</v>
      </c>
      <c r="N22" s="47">
        <v>900</v>
      </c>
      <c r="O22" s="47">
        <v>445</v>
      </c>
      <c r="P22" s="36">
        <v>174</v>
      </c>
      <c r="Q22" s="37">
        <f t="shared" si="0"/>
        <v>0.39101123595505616</v>
      </c>
      <c r="R22" s="34">
        <v>449</v>
      </c>
      <c r="S22" s="34">
        <v>172</v>
      </c>
      <c r="T22" s="37">
        <f t="shared" si="1"/>
        <v>0.38307349665924278</v>
      </c>
      <c r="U22" s="37">
        <f t="shared" si="2"/>
        <v>7.937739295813373E-3</v>
      </c>
      <c r="V22" s="34" t="s">
        <v>44</v>
      </c>
      <c r="W22" s="34"/>
      <c r="X22" s="27" t="s">
        <v>44</v>
      </c>
      <c r="Y22" s="38">
        <v>0.86</v>
      </c>
      <c r="Z22" s="34" t="s">
        <v>45</v>
      </c>
      <c r="AA22" s="34">
        <v>1.01</v>
      </c>
      <c r="AB22" s="34" t="s">
        <v>176</v>
      </c>
      <c r="AC22" s="63">
        <v>275000</v>
      </c>
    </row>
    <row r="23" spans="1:29" x14ac:dyDescent="0.2">
      <c r="A23" t="s">
        <v>178</v>
      </c>
      <c r="B23">
        <v>2015</v>
      </c>
      <c r="C23" t="s">
        <v>179</v>
      </c>
      <c r="D23" t="s">
        <v>449</v>
      </c>
      <c r="E23">
        <v>3</v>
      </c>
      <c r="F23" t="s">
        <v>180</v>
      </c>
      <c r="G23" t="s">
        <v>181</v>
      </c>
      <c r="H23" s="3">
        <v>0.8</v>
      </c>
      <c r="I23">
        <v>0.05</v>
      </c>
      <c r="J23">
        <v>120</v>
      </c>
      <c r="K23" s="5">
        <v>0.5</v>
      </c>
      <c r="L23" s="5">
        <v>0.25</v>
      </c>
      <c r="M23" s="5">
        <v>0.25</v>
      </c>
      <c r="N23" s="8">
        <v>120</v>
      </c>
      <c r="O23" s="8">
        <v>56</v>
      </c>
      <c r="P23" s="17">
        <v>14</v>
      </c>
      <c r="Q23" s="18">
        <f t="shared" si="0"/>
        <v>0.25</v>
      </c>
      <c r="R23" s="12">
        <v>58</v>
      </c>
      <c r="S23" s="12">
        <v>23</v>
      </c>
      <c r="T23" s="18">
        <f t="shared" si="1"/>
        <v>0.39655172413793105</v>
      </c>
      <c r="U23" s="18">
        <f t="shared" si="2"/>
        <v>-0.14655172413793105</v>
      </c>
      <c r="V23" s="12" t="s">
        <v>44</v>
      </c>
      <c r="W23" s="12"/>
      <c r="X23" s="27" t="s">
        <v>44</v>
      </c>
      <c r="Y23" s="19">
        <v>0.1</v>
      </c>
      <c r="Z23" s="12" t="s">
        <v>45</v>
      </c>
      <c r="AA23" s="12">
        <v>0.63</v>
      </c>
      <c r="AB23" s="12" t="s">
        <v>182</v>
      </c>
    </row>
    <row r="24" spans="1:29" x14ac:dyDescent="0.2">
      <c r="A24" s="32" t="s">
        <v>183</v>
      </c>
      <c r="B24" s="32">
        <v>2019</v>
      </c>
      <c r="C24" s="49" t="s">
        <v>184</v>
      </c>
      <c r="D24" t="s">
        <v>449</v>
      </c>
      <c r="E24" s="32">
        <v>3</v>
      </c>
      <c r="F24" s="32" t="s">
        <v>185</v>
      </c>
      <c r="G24" s="32" t="s">
        <v>186</v>
      </c>
      <c r="H24" s="33">
        <v>0.8</v>
      </c>
      <c r="I24" s="32">
        <v>0.05</v>
      </c>
      <c r="J24" s="32">
        <v>1112</v>
      </c>
      <c r="K24" s="46">
        <v>0.06</v>
      </c>
      <c r="L24" s="46">
        <v>3.9E-2</v>
      </c>
      <c r="M24" s="46">
        <v>2.1000000000000001E-2</v>
      </c>
      <c r="N24" s="47">
        <v>1102</v>
      </c>
      <c r="O24" s="47">
        <v>523</v>
      </c>
      <c r="P24" s="36">
        <v>91</v>
      </c>
      <c r="Q24" s="37">
        <f t="shared" si="0"/>
        <v>0.17399617590822181</v>
      </c>
      <c r="R24" s="34">
        <v>534</v>
      </c>
      <c r="S24" s="34">
        <v>103</v>
      </c>
      <c r="T24" s="37">
        <f t="shared" si="1"/>
        <v>0.19288389513108614</v>
      </c>
      <c r="U24" s="37">
        <f t="shared" si="2"/>
        <v>-1.8887719222864335E-2</v>
      </c>
      <c r="V24" s="34" t="s">
        <v>42</v>
      </c>
      <c r="W24" s="34" t="s">
        <v>43</v>
      </c>
      <c r="X24" s="27" t="s">
        <v>44</v>
      </c>
      <c r="Y24" s="38">
        <v>0.51</v>
      </c>
      <c r="Z24" s="34" t="s">
        <v>45</v>
      </c>
      <c r="AA24" s="34">
        <v>0.9</v>
      </c>
      <c r="AB24" s="34" t="s">
        <v>187</v>
      </c>
      <c r="AC24" s="63">
        <v>1000000</v>
      </c>
    </row>
    <row r="25" spans="1:29" x14ac:dyDescent="0.2">
      <c r="A25" s="32" t="s">
        <v>191</v>
      </c>
      <c r="B25" s="32">
        <v>2018</v>
      </c>
      <c r="C25" s="32" t="s">
        <v>192</v>
      </c>
      <c r="D25" t="s">
        <v>449</v>
      </c>
      <c r="E25" s="32">
        <v>29</v>
      </c>
      <c r="F25" s="69" t="s">
        <v>160</v>
      </c>
      <c r="G25" s="32" t="s">
        <v>193</v>
      </c>
      <c r="H25" s="33">
        <v>0.90600000000000003</v>
      </c>
      <c r="I25" s="32" t="s">
        <v>194</v>
      </c>
      <c r="J25" s="32">
        <v>1100</v>
      </c>
      <c r="K25" s="46">
        <v>0.5</v>
      </c>
      <c r="L25" s="46">
        <v>0.6</v>
      </c>
      <c r="M25" s="46">
        <v>0.1</v>
      </c>
      <c r="N25" s="47">
        <v>1204</v>
      </c>
      <c r="O25" s="47">
        <v>572</v>
      </c>
      <c r="P25" s="36">
        <v>330</v>
      </c>
      <c r="Q25" s="37">
        <f t="shared" si="0"/>
        <v>0.57692307692307687</v>
      </c>
      <c r="R25" s="34">
        <v>575</v>
      </c>
      <c r="S25" s="34">
        <v>268</v>
      </c>
      <c r="T25" s="37">
        <f t="shared" si="1"/>
        <v>0.46608695652173915</v>
      </c>
      <c r="U25" s="37">
        <f t="shared" si="2"/>
        <v>0.11083612040133772</v>
      </c>
      <c r="V25" s="34" t="s">
        <v>44</v>
      </c>
      <c r="W25" s="34"/>
      <c r="X25" s="27" t="s">
        <v>42</v>
      </c>
      <c r="Y25" s="38">
        <v>1E-3</v>
      </c>
      <c r="Z25" s="34" t="s">
        <v>104</v>
      </c>
      <c r="AA25" s="34">
        <v>11.08</v>
      </c>
      <c r="AB25" s="34" t="s">
        <v>195</v>
      </c>
      <c r="AC25" s="32"/>
    </row>
    <row r="26" spans="1:29" x14ac:dyDescent="0.2">
      <c r="A26" s="32" t="s">
        <v>197</v>
      </c>
      <c r="B26" s="32">
        <v>2015</v>
      </c>
      <c r="C26" s="49" t="s">
        <v>447</v>
      </c>
      <c r="D26" s="32" t="s">
        <v>38</v>
      </c>
      <c r="E26" s="32">
        <v>5</v>
      </c>
      <c r="F26" s="32" t="s">
        <v>199</v>
      </c>
      <c r="G26" s="32" t="s">
        <v>40</v>
      </c>
      <c r="H26" s="32" t="s">
        <v>231</v>
      </c>
      <c r="I26" s="32">
        <v>0.05</v>
      </c>
      <c r="J26" s="34">
        <v>1371</v>
      </c>
      <c r="K26" s="32" t="s">
        <v>231</v>
      </c>
      <c r="L26" s="32" t="s">
        <v>231</v>
      </c>
      <c r="M26" s="32" t="s">
        <v>231</v>
      </c>
      <c r="N26" s="47">
        <v>586</v>
      </c>
      <c r="O26" s="47">
        <v>285</v>
      </c>
      <c r="P26" s="36">
        <v>45</v>
      </c>
      <c r="Q26" s="37">
        <f t="shared" si="0"/>
        <v>0.15789473684210525</v>
      </c>
      <c r="R26" s="34">
        <v>270</v>
      </c>
      <c r="S26" s="34">
        <v>42</v>
      </c>
      <c r="T26" s="37">
        <f t="shared" si="1"/>
        <v>0.15555555555555556</v>
      </c>
      <c r="U26" s="37">
        <f t="shared" si="2"/>
        <v>2.3391812865496964E-3</v>
      </c>
      <c r="V26" s="34" t="s">
        <v>42</v>
      </c>
      <c r="W26" s="34" t="s">
        <v>43</v>
      </c>
      <c r="X26" s="27" t="s">
        <v>44</v>
      </c>
      <c r="Y26" s="38">
        <v>1</v>
      </c>
      <c r="Z26" s="34" t="s">
        <v>95</v>
      </c>
      <c r="AA26" s="34">
        <v>1.03</v>
      </c>
      <c r="AB26" s="34" t="s">
        <v>200</v>
      </c>
      <c r="AC26" s="63">
        <v>5000000</v>
      </c>
    </row>
    <row r="27" spans="1:29" x14ac:dyDescent="0.2">
      <c r="A27" s="32" t="s">
        <v>197</v>
      </c>
      <c r="B27" s="32">
        <v>2015</v>
      </c>
      <c r="C27" s="49" t="s">
        <v>448</v>
      </c>
      <c r="D27" s="32" t="s">
        <v>38</v>
      </c>
      <c r="E27" s="32">
        <v>5</v>
      </c>
      <c r="F27" s="32" t="s">
        <v>204</v>
      </c>
      <c r="G27" s="32" t="s">
        <v>205</v>
      </c>
      <c r="H27" s="32" t="s">
        <v>231</v>
      </c>
      <c r="I27" s="32">
        <v>0.05</v>
      </c>
      <c r="J27" s="34">
        <v>1371</v>
      </c>
      <c r="K27" s="32" t="s">
        <v>231</v>
      </c>
      <c r="L27" s="32" t="s">
        <v>231</v>
      </c>
      <c r="M27" s="32" t="s">
        <v>231</v>
      </c>
      <c r="N27" s="47">
        <v>586</v>
      </c>
      <c r="O27" s="47">
        <v>283</v>
      </c>
      <c r="P27" s="36">
        <v>45</v>
      </c>
      <c r="Q27" s="37">
        <f t="shared" si="0"/>
        <v>0.15901060070671377</v>
      </c>
      <c r="R27" s="34">
        <v>272</v>
      </c>
      <c r="S27" s="34">
        <v>42</v>
      </c>
      <c r="T27" s="37">
        <f t="shared" si="1"/>
        <v>0.15441176470588236</v>
      </c>
      <c r="U27" s="37">
        <f t="shared" si="2"/>
        <v>4.5988360008314133E-3</v>
      </c>
      <c r="V27" s="34" t="s">
        <v>42</v>
      </c>
      <c r="W27" s="34" t="s">
        <v>43</v>
      </c>
      <c r="X27" s="27" t="s">
        <v>44</v>
      </c>
      <c r="Y27" s="57">
        <v>0.90700000000000003</v>
      </c>
      <c r="Z27" s="34"/>
      <c r="AA27" s="34"/>
      <c r="AB27" s="34"/>
      <c r="AC27" s="63">
        <v>5000000</v>
      </c>
    </row>
    <row r="28" spans="1:29" x14ac:dyDescent="0.2">
      <c r="A28" s="32" t="s">
        <v>207</v>
      </c>
      <c r="B28" s="32">
        <v>2014</v>
      </c>
      <c r="C28" s="32" t="s">
        <v>208</v>
      </c>
      <c r="D28" s="32" t="s">
        <v>38</v>
      </c>
      <c r="E28" s="32">
        <v>2</v>
      </c>
      <c r="F28" s="32" t="s">
        <v>209</v>
      </c>
      <c r="G28" s="32" t="s">
        <v>210</v>
      </c>
      <c r="H28" s="32">
        <v>0.8</v>
      </c>
      <c r="I28" s="32">
        <v>0.05</v>
      </c>
      <c r="J28" s="32">
        <v>200</v>
      </c>
      <c r="K28" s="46">
        <v>0.6</v>
      </c>
      <c r="L28" s="46">
        <v>0.4</v>
      </c>
      <c r="M28" s="46">
        <v>0.2</v>
      </c>
      <c r="N28" s="47">
        <v>200</v>
      </c>
      <c r="O28" s="47">
        <v>100</v>
      </c>
      <c r="P28" s="36">
        <v>41</v>
      </c>
      <c r="Q28" s="37">
        <f t="shared" si="0"/>
        <v>0.41</v>
      </c>
      <c r="R28" s="34">
        <v>100</v>
      </c>
      <c r="S28" s="34">
        <v>36</v>
      </c>
      <c r="T28" s="37">
        <f t="shared" si="1"/>
        <v>0.36</v>
      </c>
      <c r="U28" s="37">
        <f t="shared" si="2"/>
        <v>4.9999999999999989E-2</v>
      </c>
      <c r="V28" s="34" t="s">
        <v>44</v>
      </c>
      <c r="W28" s="34"/>
      <c r="X28" s="27" t="s">
        <v>44</v>
      </c>
      <c r="Y28" s="38">
        <v>0.5</v>
      </c>
      <c r="Z28" s="34" t="s">
        <v>45</v>
      </c>
      <c r="AA28" s="34">
        <v>1.1399999999999999</v>
      </c>
      <c r="AB28" s="34" t="s">
        <v>211</v>
      </c>
      <c r="AC28" s="63">
        <v>120758</v>
      </c>
    </row>
    <row r="29" spans="1:29" x14ac:dyDescent="0.2">
      <c r="A29" t="s">
        <v>207</v>
      </c>
      <c r="B29">
        <v>2017</v>
      </c>
      <c r="C29" t="s">
        <v>215</v>
      </c>
      <c r="D29" t="s">
        <v>62</v>
      </c>
      <c r="E29">
        <v>14</v>
      </c>
      <c r="F29" t="s">
        <v>216</v>
      </c>
      <c r="G29" t="s">
        <v>217</v>
      </c>
      <c r="H29">
        <v>0.8</v>
      </c>
      <c r="I29">
        <v>0.05</v>
      </c>
      <c r="J29">
        <v>1000</v>
      </c>
      <c r="K29" s="5">
        <v>0.1</v>
      </c>
      <c r="L29" s="5">
        <v>0.05</v>
      </c>
      <c r="M29" s="5">
        <v>0.05</v>
      </c>
      <c r="N29" s="8">
        <v>506</v>
      </c>
      <c r="O29" s="8">
        <v>248</v>
      </c>
      <c r="P29" s="17">
        <v>32</v>
      </c>
      <c r="Q29" s="18">
        <f t="shared" si="0"/>
        <v>0.12903225806451613</v>
      </c>
      <c r="R29" s="12">
        <v>258</v>
      </c>
      <c r="S29" s="12">
        <v>33</v>
      </c>
      <c r="T29" s="18">
        <f t="shared" si="1"/>
        <v>0.12790697674418605</v>
      </c>
      <c r="U29" s="18">
        <f t="shared" si="2"/>
        <v>1.1252813203300738E-3</v>
      </c>
      <c r="V29" s="12" t="s">
        <v>42</v>
      </c>
      <c r="W29" s="12" t="s">
        <v>43</v>
      </c>
      <c r="X29" s="26" t="s">
        <v>44</v>
      </c>
      <c r="Y29" s="19">
        <v>0.97</v>
      </c>
      <c r="Z29" s="12" t="s">
        <v>104</v>
      </c>
      <c r="AA29" s="12">
        <v>0.11</v>
      </c>
      <c r="AB29" s="12" t="s">
        <v>218</v>
      </c>
      <c r="AC29" s="63">
        <v>651050</v>
      </c>
    </row>
    <row r="30" spans="1:29" x14ac:dyDescent="0.2">
      <c r="A30" t="s">
        <v>207</v>
      </c>
      <c r="B30">
        <v>2019</v>
      </c>
      <c r="C30" t="s">
        <v>222</v>
      </c>
      <c r="D30" t="s">
        <v>62</v>
      </c>
      <c r="E30">
        <v>36</v>
      </c>
      <c r="F30" t="s">
        <v>223</v>
      </c>
      <c r="G30" t="s">
        <v>224</v>
      </c>
      <c r="H30">
        <v>0.9</v>
      </c>
      <c r="I30">
        <v>0.05</v>
      </c>
      <c r="J30">
        <v>10600</v>
      </c>
      <c r="K30" s="5">
        <v>0.03</v>
      </c>
      <c r="L30" s="5">
        <v>0.02</v>
      </c>
      <c r="M30" s="5">
        <v>0.01</v>
      </c>
      <c r="N30" s="8">
        <v>5400</v>
      </c>
      <c r="O30" s="8">
        <v>2709</v>
      </c>
      <c r="P30" s="17">
        <v>75</v>
      </c>
      <c r="Q30" s="18">
        <f t="shared" si="0"/>
        <v>2.768549280177187E-2</v>
      </c>
      <c r="R30" s="17">
        <v>2691</v>
      </c>
      <c r="S30" s="17">
        <v>79</v>
      </c>
      <c r="T30" s="18">
        <f t="shared" si="1"/>
        <v>2.9357116313638052E-2</v>
      </c>
      <c r="U30" s="18">
        <f t="shared" si="2"/>
        <v>-1.6716235118661819E-3</v>
      </c>
      <c r="V30" s="12" t="s">
        <v>42</v>
      </c>
      <c r="W30" s="12" t="s">
        <v>43</v>
      </c>
      <c r="X30" s="26" t="s">
        <v>44</v>
      </c>
      <c r="Y30" s="19">
        <v>0.71</v>
      </c>
      <c r="Z30" s="12" t="s">
        <v>45</v>
      </c>
      <c r="AA30" s="12">
        <v>0.94</v>
      </c>
      <c r="AB30" s="12" t="s">
        <v>225</v>
      </c>
      <c r="AC30" s="62">
        <v>571111</v>
      </c>
    </row>
    <row r="31" spans="1:29" x14ac:dyDescent="0.2">
      <c r="A31" s="32" t="s">
        <v>227</v>
      </c>
      <c r="B31" s="32">
        <v>2013</v>
      </c>
      <c r="C31" s="32" t="s">
        <v>228</v>
      </c>
      <c r="D31" s="32" t="s">
        <v>38</v>
      </c>
      <c r="E31" s="32">
        <v>2</v>
      </c>
      <c r="F31" s="32" t="s">
        <v>229</v>
      </c>
      <c r="G31" s="32" t="s">
        <v>230</v>
      </c>
      <c r="H31" s="32">
        <v>0.8</v>
      </c>
      <c r="I31" s="32">
        <v>0.05</v>
      </c>
      <c r="J31" s="32">
        <v>176</v>
      </c>
      <c r="K31" s="46" t="s">
        <v>231</v>
      </c>
      <c r="L31" s="46" t="s">
        <v>231</v>
      </c>
      <c r="M31" s="46" t="s">
        <v>231</v>
      </c>
      <c r="N31" s="47">
        <v>206</v>
      </c>
      <c r="O31" s="47">
        <v>91</v>
      </c>
      <c r="P31" s="47">
        <v>37</v>
      </c>
      <c r="Q31" s="37">
        <f t="shared" si="0"/>
        <v>0.40659340659340659</v>
      </c>
      <c r="R31" s="47">
        <v>85</v>
      </c>
      <c r="S31" s="47">
        <v>45</v>
      </c>
      <c r="T31" s="37">
        <f t="shared" si="1"/>
        <v>0.52941176470588236</v>
      </c>
      <c r="U31" s="37">
        <f t="shared" si="2"/>
        <v>-0.12281835811247577</v>
      </c>
      <c r="V31" s="34" t="s">
        <v>44</v>
      </c>
      <c r="W31" s="34"/>
      <c r="X31" s="27" t="s">
        <v>44</v>
      </c>
      <c r="Y31" s="38">
        <v>0.1</v>
      </c>
      <c r="Z31" s="34"/>
      <c r="AA31" s="34"/>
      <c r="AB31" s="34"/>
      <c r="AC31" s="32"/>
    </row>
    <row r="32" spans="1:29" x14ac:dyDescent="0.2">
      <c r="A32" s="34" t="s">
        <v>235</v>
      </c>
      <c r="B32" s="34">
        <v>2021</v>
      </c>
      <c r="C32" s="34" t="s">
        <v>236</v>
      </c>
      <c r="D32" t="s">
        <v>449</v>
      </c>
      <c r="E32" s="34">
        <v>4</v>
      </c>
      <c r="F32" s="34" t="s">
        <v>237</v>
      </c>
      <c r="G32" s="34" t="s">
        <v>238</v>
      </c>
      <c r="H32" s="34">
        <v>0.8</v>
      </c>
      <c r="I32" s="34">
        <v>0.05</v>
      </c>
      <c r="J32" s="34">
        <v>500</v>
      </c>
      <c r="K32" s="35">
        <v>0.4</v>
      </c>
      <c r="L32" s="35">
        <v>0.26800000000000002</v>
      </c>
      <c r="M32" s="35">
        <v>0.13200000000000001</v>
      </c>
      <c r="N32" s="36">
        <v>544</v>
      </c>
      <c r="O32" s="36">
        <v>226</v>
      </c>
      <c r="P32" s="36">
        <v>38</v>
      </c>
      <c r="Q32" s="37">
        <f t="shared" si="0"/>
        <v>0.16814159292035399</v>
      </c>
      <c r="R32" s="47">
        <v>221</v>
      </c>
      <c r="S32" s="36">
        <v>46</v>
      </c>
      <c r="T32" s="37">
        <f t="shared" si="1"/>
        <v>0.20814479638009051</v>
      </c>
      <c r="U32" s="37">
        <f t="shared" si="2"/>
        <v>-4.0003203459736514E-2</v>
      </c>
      <c r="V32" s="34" t="s">
        <v>44</v>
      </c>
      <c r="W32" s="34"/>
      <c r="X32" s="27" t="s">
        <v>44</v>
      </c>
      <c r="Y32" s="38">
        <v>0.27900000000000003</v>
      </c>
      <c r="Z32" s="34" t="s">
        <v>95</v>
      </c>
      <c r="AA32" s="34">
        <v>0.77</v>
      </c>
      <c r="AB32" s="34" t="s">
        <v>239</v>
      </c>
      <c r="AC32" s="34"/>
    </row>
    <row r="33" spans="1:29" x14ac:dyDescent="0.2">
      <c r="A33" t="s">
        <v>235</v>
      </c>
      <c r="B33">
        <v>2021</v>
      </c>
      <c r="C33" t="s">
        <v>242</v>
      </c>
      <c r="D33" t="s">
        <v>449</v>
      </c>
      <c r="E33">
        <v>5</v>
      </c>
      <c r="F33" t="s">
        <v>243</v>
      </c>
      <c r="G33" t="s">
        <v>244</v>
      </c>
      <c r="H33">
        <v>0.8</v>
      </c>
      <c r="I33">
        <v>0.05</v>
      </c>
      <c r="J33">
        <v>1800</v>
      </c>
      <c r="K33" s="5">
        <v>0.13100000000000001</v>
      </c>
      <c r="L33" s="5">
        <v>8.6999999999999994E-2</v>
      </c>
      <c r="M33" s="5">
        <v>4.3999999999999997E-2</v>
      </c>
      <c r="N33" s="8">
        <v>1802</v>
      </c>
      <c r="O33" s="8">
        <v>857</v>
      </c>
      <c r="P33" s="17">
        <v>15</v>
      </c>
      <c r="Q33" s="18">
        <f t="shared" si="0"/>
        <v>1.7502917152858809E-2</v>
      </c>
      <c r="R33" s="17">
        <v>863</v>
      </c>
      <c r="S33" s="17">
        <v>43</v>
      </c>
      <c r="T33" s="18">
        <f t="shared" si="1"/>
        <v>4.9826187717265352E-2</v>
      </c>
      <c r="U33" s="18">
        <f t="shared" si="2"/>
        <v>-3.2323270564406544E-2</v>
      </c>
      <c r="V33" s="12" t="s">
        <v>44</v>
      </c>
      <c r="W33" s="12"/>
      <c r="X33" s="27" t="s">
        <v>42</v>
      </c>
      <c r="Y33" s="19">
        <v>1E-3</v>
      </c>
      <c r="Z33" s="12" t="s">
        <v>45</v>
      </c>
      <c r="AA33" s="12">
        <v>0.35</v>
      </c>
      <c r="AB33" s="12" t="s">
        <v>245</v>
      </c>
      <c r="AC33" s="62">
        <v>354000</v>
      </c>
    </row>
    <row r="34" spans="1:29" x14ac:dyDescent="0.2">
      <c r="A34" s="32" t="s">
        <v>247</v>
      </c>
      <c r="B34" s="32">
        <v>2012</v>
      </c>
      <c r="C34" s="32" t="s">
        <v>248</v>
      </c>
      <c r="D34" t="s">
        <v>449</v>
      </c>
      <c r="E34" s="32">
        <v>3</v>
      </c>
      <c r="F34" s="32" t="s">
        <v>249</v>
      </c>
      <c r="G34" s="32" t="s">
        <v>250</v>
      </c>
      <c r="H34" s="34">
        <v>0.8</v>
      </c>
      <c r="I34" s="32">
        <v>0.05</v>
      </c>
      <c r="J34" s="32">
        <v>30000</v>
      </c>
      <c r="K34" s="48">
        <v>1.5E-3</v>
      </c>
      <c r="L34" s="48">
        <v>4.0000000000000002E-4</v>
      </c>
      <c r="M34" s="48">
        <v>1.1000000000000001E-3</v>
      </c>
      <c r="N34" s="47">
        <v>21601</v>
      </c>
      <c r="O34" s="47">
        <v>9460</v>
      </c>
      <c r="P34" s="36">
        <v>11</v>
      </c>
      <c r="Q34" s="37">
        <f t="shared" si="0"/>
        <v>1.1627906976744186E-3</v>
      </c>
      <c r="R34" s="36">
        <v>9376</v>
      </c>
      <c r="S34" s="36">
        <v>8</v>
      </c>
      <c r="T34" s="37">
        <f t="shared" si="1"/>
        <v>8.5324232081911264E-4</v>
      </c>
      <c r="U34" s="53">
        <f t="shared" si="2"/>
        <v>3.0954837685530595E-4</v>
      </c>
      <c r="V34" s="34" t="s">
        <v>42</v>
      </c>
      <c r="W34" s="34" t="s">
        <v>43</v>
      </c>
      <c r="X34" s="27" t="s">
        <v>44</v>
      </c>
      <c r="Y34" s="38">
        <v>0.48</v>
      </c>
      <c r="Z34" s="34"/>
      <c r="AA34" s="43"/>
      <c r="AB34" s="34"/>
      <c r="AC34" s="63">
        <v>550000</v>
      </c>
    </row>
    <row r="35" spans="1:29" x14ac:dyDescent="0.2">
      <c r="A35" s="32" t="s">
        <v>255</v>
      </c>
      <c r="B35" s="32">
        <v>2017</v>
      </c>
      <c r="C35" s="32" t="s">
        <v>256</v>
      </c>
      <c r="D35" s="32" t="s">
        <v>62</v>
      </c>
      <c r="E35" s="32">
        <v>70</v>
      </c>
      <c r="F35" s="32" t="s">
        <v>257</v>
      </c>
      <c r="G35" s="32" t="s">
        <v>258</v>
      </c>
      <c r="H35" s="32">
        <v>0.8</v>
      </c>
      <c r="I35" s="32">
        <v>0.01</v>
      </c>
      <c r="J35" s="32">
        <v>800</v>
      </c>
      <c r="K35" s="46">
        <v>0.32</v>
      </c>
      <c r="L35" s="46">
        <v>0.20799999999999999</v>
      </c>
      <c r="M35" s="46">
        <v>0.112</v>
      </c>
      <c r="N35" s="47">
        <v>882</v>
      </c>
      <c r="O35" s="47">
        <v>428</v>
      </c>
      <c r="P35" s="36">
        <v>105</v>
      </c>
      <c r="Q35" s="37">
        <f t="shared" si="0"/>
        <v>0.24532710280373832</v>
      </c>
      <c r="R35" s="36">
        <v>421</v>
      </c>
      <c r="S35" s="36">
        <v>103</v>
      </c>
      <c r="T35" s="37">
        <f t="shared" si="1"/>
        <v>0.24465558194774348</v>
      </c>
      <c r="U35" s="37">
        <f t="shared" si="2"/>
        <v>6.7152085599483935E-4</v>
      </c>
      <c r="V35" s="34" t="s">
        <v>44</v>
      </c>
      <c r="W35" s="34"/>
      <c r="X35" s="27" t="s">
        <v>44</v>
      </c>
      <c r="Y35" s="38">
        <v>0.98</v>
      </c>
      <c r="Z35" s="34" t="s">
        <v>95</v>
      </c>
      <c r="AA35" s="43">
        <v>1</v>
      </c>
      <c r="AB35" s="34" t="s">
        <v>259</v>
      </c>
      <c r="AC35" s="63">
        <v>24763921</v>
      </c>
    </row>
    <row r="36" spans="1:29" x14ac:dyDescent="0.2">
      <c r="A36" t="s">
        <v>263</v>
      </c>
      <c r="B36">
        <v>2015</v>
      </c>
      <c r="C36" t="s">
        <v>264</v>
      </c>
      <c r="D36" t="s">
        <v>62</v>
      </c>
      <c r="E36">
        <v>14</v>
      </c>
      <c r="F36" t="s">
        <v>265</v>
      </c>
      <c r="G36" t="s">
        <v>266</v>
      </c>
      <c r="H36">
        <v>0.9</v>
      </c>
      <c r="I36">
        <v>0.05</v>
      </c>
      <c r="J36">
        <v>1400</v>
      </c>
      <c r="K36" s="5">
        <v>0.17</v>
      </c>
      <c r="L36" s="5">
        <v>0.114</v>
      </c>
      <c r="M36" s="5">
        <v>5.6000000000000001E-2</v>
      </c>
      <c r="N36" s="8">
        <v>1403</v>
      </c>
      <c r="O36" s="8">
        <v>692</v>
      </c>
      <c r="P36" s="17">
        <v>99</v>
      </c>
      <c r="Q36" s="18">
        <f t="shared" si="0"/>
        <v>0.1430635838150289</v>
      </c>
      <c r="R36" s="17">
        <v>693</v>
      </c>
      <c r="S36" s="17">
        <v>101</v>
      </c>
      <c r="T36" s="18">
        <f t="shared" si="1"/>
        <v>0.14574314574314573</v>
      </c>
      <c r="U36" s="18">
        <f t="shared" si="2"/>
        <v>-2.6795619281168304E-3</v>
      </c>
      <c r="V36" s="12" t="s">
        <v>44</v>
      </c>
      <c r="W36" s="12"/>
      <c r="X36" s="26" t="s">
        <v>44</v>
      </c>
      <c r="Y36" s="19">
        <v>0.89</v>
      </c>
      <c r="Z36" s="12" t="s">
        <v>95</v>
      </c>
      <c r="AA36" s="11">
        <v>1.02</v>
      </c>
      <c r="AB36" s="12" t="s">
        <v>267</v>
      </c>
    </row>
    <row r="37" spans="1:29" x14ac:dyDescent="0.2">
      <c r="A37" t="s">
        <v>268</v>
      </c>
      <c r="B37">
        <v>2020</v>
      </c>
      <c r="C37" t="s">
        <v>269</v>
      </c>
      <c r="D37" t="s">
        <v>38</v>
      </c>
      <c r="E37">
        <v>4</v>
      </c>
      <c r="F37" t="s">
        <v>270</v>
      </c>
      <c r="G37" t="s">
        <v>271</v>
      </c>
      <c r="H37">
        <v>0.8</v>
      </c>
      <c r="I37">
        <v>0.05</v>
      </c>
      <c r="J37">
        <v>240</v>
      </c>
      <c r="K37" s="5">
        <v>0.24</v>
      </c>
      <c r="L37" s="5">
        <v>0.08</v>
      </c>
      <c r="M37" s="5">
        <v>0.16</v>
      </c>
      <c r="N37" s="8">
        <v>232</v>
      </c>
      <c r="O37" s="8">
        <v>115</v>
      </c>
      <c r="P37" s="17">
        <v>22</v>
      </c>
      <c r="Q37" s="18">
        <f t="shared" si="0"/>
        <v>0.19130434782608696</v>
      </c>
      <c r="R37" s="17">
        <v>117</v>
      </c>
      <c r="S37" s="17">
        <v>41</v>
      </c>
      <c r="T37" s="18">
        <f t="shared" si="1"/>
        <v>0.3504273504273504</v>
      </c>
      <c r="U37" s="18">
        <f t="shared" si="2"/>
        <v>-0.15912300260126344</v>
      </c>
      <c r="V37" s="12" t="s">
        <v>44</v>
      </c>
      <c r="W37" s="12"/>
      <c r="X37" s="27" t="s">
        <v>42</v>
      </c>
      <c r="Y37" s="19">
        <v>6.0000000000000001E-3</v>
      </c>
      <c r="Z37" s="12" t="s">
        <v>104</v>
      </c>
      <c r="AA37" s="11">
        <v>-15.9</v>
      </c>
      <c r="AB37" s="12" t="s">
        <v>272</v>
      </c>
    </row>
    <row r="38" spans="1:29" x14ac:dyDescent="0.2">
      <c r="A38" s="20" t="s">
        <v>273</v>
      </c>
      <c r="B38" s="20">
        <v>2015</v>
      </c>
      <c r="C38" s="20" t="s">
        <v>274</v>
      </c>
      <c r="D38" s="20" t="s">
        <v>62</v>
      </c>
      <c r="E38" s="20">
        <v>17</v>
      </c>
      <c r="F38" s="20" t="s">
        <v>275</v>
      </c>
      <c r="G38" s="20" t="s">
        <v>276</v>
      </c>
      <c r="H38" s="20">
        <v>0.9</v>
      </c>
      <c r="I38" s="20">
        <v>0.05</v>
      </c>
      <c r="J38" s="20">
        <v>2000</v>
      </c>
      <c r="K38" s="21">
        <v>0.17</v>
      </c>
      <c r="L38" s="21">
        <v>0.11</v>
      </c>
      <c r="M38" s="21">
        <v>0.06</v>
      </c>
      <c r="N38" s="22">
        <v>2007</v>
      </c>
      <c r="O38" s="22">
        <v>944</v>
      </c>
      <c r="P38" s="17">
        <v>331</v>
      </c>
      <c r="Q38" s="18">
        <f t="shared" si="0"/>
        <v>0.35063559322033899</v>
      </c>
      <c r="R38" s="17">
        <v>962</v>
      </c>
      <c r="S38" s="17">
        <v>317</v>
      </c>
      <c r="T38" s="18">
        <f t="shared" si="1"/>
        <v>0.32952182952182951</v>
      </c>
      <c r="U38" s="18">
        <f t="shared" si="2"/>
        <v>2.111376369850948E-2</v>
      </c>
      <c r="V38" s="12" t="s">
        <v>44</v>
      </c>
      <c r="W38" s="12"/>
      <c r="X38" s="26" t="s">
        <v>44</v>
      </c>
      <c r="Y38" s="19">
        <v>0.3</v>
      </c>
      <c r="Z38" s="12" t="s">
        <v>95</v>
      </c>
      <c r="AA38" s="11">
        <v>1.1100000000000001</v>
      </c>
      <c r="AB38" s="12" t="s">
        <v>277</v>
      </c>
      <c r="AC38" s="62">
        <v>1851338</v>
      </c>
    </row>
    <row r="39" spans="1:29" x14ac:dyDescent="0.2">
      <c r="A39" s="32" t="s">
        <v>280</v>
      </c>
      <c r="B39" s="32">
        <v>2018</v>
      </c>
      <c r="C39" s="32" t="s">
        <v>281</v>
      </c>
      <c r="D39" s="32" t="s">
        <v>62</v>
      </c>
      <c r="E39" s="32">
        <v>47</v>
      </c>
      <c r="F39" s="32" t="s">
        <v>282</v>
      </c>
      <c r="G39" s="32" t="s">
        <v>283</v>
      </c>
      <c r="H39" s="32">
        <v>0.8</v>
      </c>
      <c r="I39" s="32">
        <v>0.05</v>
      </c>
      <c r="J39" s="32">
        <v>3000</v>
      </c>
      <c r="K39" s="46">
        <v>0.15</v>
      </c>
      <c r="L39" s="37">
        <v>0.1125</v>
      </c>
      <c r="M39" s="37">
        <v>3.7499999999999999E-2</v>
      </c>
      <c r="N39" s="47">
        <v>3000</v>
      </c>
      <c r="O39" s="36">
        <v>1490</v>
      </c>
      <c r="P39" s="36">
        <v>267</v>
      </c>
      <c r="Q39" s="37">
        <f t="shared" si="0"/>
        <v>0.17919463087248322</v>
      </c>
      <c r="R39" s="36">
        <v>1493</v>
      </c>
      <c r="S39" s="36">
        <v>261</v>
      </c>
      <c r="T39" s="37">
        <f t="shared" si="1"/>
        <v>0.17481580709979908</v>
      </c>
      <c r="U39" s="37">
        <f t="shared" si="2"/>
        <v>4.3788237726841428E-3</v>
      </c>
      <c r="V39" s="34" t="s">
        <v>44</v>
      </c>
      <c r="W39" s="34"/>
      <c r="X39" s="34" t="s">
        <v>44</v>
      </c>
      <c r="Y39" s="38">
        <v>0.61</v>
      </c>
      <c r="Z39" s="34" t="s">
        <v>71</v>
      </c>
      <c r="AA39" s="43">
        <v>1.05</v>
      </c>
      <c r="AB39" s="34" t="s">
        <v>284</v>
      </c>
      <c r="AC39" s="63">
        <v>2249342</v>
      </c>
    </row>
    <row r="40" spans="1:29" x14ac:dyDescent="0.2">
      <c r="A40" t="s">
        <v>280</v>
      </c>
      <c r="B40">
        <v>2014</v>
      </c>
      <c r="C40" t="s">
        <v>289</v>
      </c>
      <c r="D40" t="s">
        <v>173</v>
      </c>
      <c r="E40">
        <v>45</v>
      </c>
      <c r="F40" t="s">
        <v>290</v>
      </c>
      <c r="G40" t="s">
        <v>291</v>
      </c>
      <c r="H40">
        <v>0.9</v>
      </c>
      <c r="I40">
        <v>0.05</v>
      </c>
      <c r="J40">
        <v>7000</v>
      </c>
      <c r="K40" s="5">
        <v>0.06</v>
      </c>
      <c r="L40" s="5">
        <v>0.08</v>
      </c>
      <c r="M40" s="5">
        <v>0.02</v>
      </c>
      <c r="N40" s="8">
        <v>7112</v>
      </c>
      <c r="O40" s="8">
        <v>3483</v>
      </c>
      <c r="P40" s="17">
        <v>283</v>
      </c>
      <c r="Q40" s="18">
        <f t="shared" si="0"/>
        <v>8.1251794430089008E-2</v>
      </c>
      <c r="R40" s="17">
        <v>3509</v>
      </c>
      <c r="S40" s="17">
        <v>296</v>
      </c>
      <c r="T40" s="18">
        <f t="shared" si="1"/>
        <v>8.435451695639784E-2</v>
      </c>
      <c r="U40" s="18">
        <f t="shared" si="2"/>
        <v>-3.1027225263088321E-3</v>
      </c>
      <c r="V40" s="12" t="s">
        <v>44</v>
      </c>
      <c r="W40" s="12"/>
      <c r="X40" s="26" t="s">
        <v>44</v>
      </c>
      <c r="Y40" s="19">
        <v>0.64</v>
      </c>
      <c r="Z40" s="12" t="s">
        <v>45</v>
      </c>
      <c r="AA40" s="11">
        <v>0.96</v>
      </c>
      <c r="AB40" s="12" t="s">
        <v>292</v>
      </c>
      <c r="AC40" s="62">
        <v>1981965</v>
      </c>
    </row>
    <row r="41" spans="1:29" x14ac:dyDescent="0.2">
      <c r="A41" t="s">
        <v>280</v>
      </c>
      <c r="B41">
        <v>2017</v>
      </c>
      <c r="C41" t="s">
        <v>295</v>
      </c>
      <c r="D41" t="s">
        <v>62</v>
      </c>
      <c r="E41">
        <v>31</v>
      </c>
      <c r="F41" t="s">
        <v>296</v>
      </c>
      <c r="G41" t="s">
        <v>297</v>
      </c>
      <c r="H41">
        <v>0.9</v>
      </c>
      <c r="I41">
        <v>0.05</v>
      </c>
      <c r="J41">
        <v>4600</v>
      </c>
      <c r="K41" s="5">
        <v>7.0000000000000007E-2</v>
      </c>
      <c r="L41" s="5">
        <v>0.1</v>
      </c>
      <c r="M41" s="5">
        <v>0.03</v>
      </c>
      <c r="N41" s="8">
        <v>4662</v>
      </c>
      <c r="O41" s="8">
        <v>2311</v>
      </c>
      <c r="P41" s="17">
        <v>386</v>
      </c>
      <c r="Q41" s="18">
        <f t="shared" si="0"/>
        <v>0.16702726092600606</v>
      </c>
      <c r="R41" s="17">
        <v>2320</v>
      </c>
      <c r="S41" s="17">
        <v>420</v>
      </c>
      <c r="T41" s="18">
        <f t="shared" si="1"/>
        <v>0.18103448275862069</v>
      </c>
      <c r="U41" s="18">
        <f t="shared" si="2"/>
        <v>-1.400722183261463E-2</v>
      </c>
      <c r="V41" s="12" t="s">
        <v>44</v>
      </c>
      <c r="W41" s="12"/>
      <c r="X41" s="26" t="s">
        <v>44</v>
      </c>
      <c r="Y41" s="19">
        <v>0.22</v>
      </c>
      <c r="Z41" s="12" t="s">
        <v>45</v>
      </c>
      <c r="AA41" s="11">
        <v>0.92</v>
      </c>
      <c r="AB41" s="12" t="s">
        <v>298</v>
      </c>
      <c r="AC41" s="62">
        <v>3207228</v>
      </c>
    </row>
    <row r="42" spans="1:29" x14ac:dyDescent="0.2">
      <c r="A42" s="32" t="s">
        <v>301</v>
      </c>
      <c r="B42" s="32">
        <v>2016</v>
      </c>
      <c r="C42" s="32" t="s">
        <v>302</v>
      </c>
      <c r="D42" s="32" t="s">
        <v>62</v>
      </c>
      <c r="E42" s="32">
        <v>19</v>
      </c>
      <c r="F42" s="32" t="s">
        <v>303</v>
      </c>
      <c r="G42" s="32"/>
      <c r="H42" s="32">
        <v>0.9</v>
      </c>
      <c r="I42" s="32">
        <v>0.05</v>
      </c>
      <c r="J42" s="32">
        <v>4484</v>
      </c>
      <c r="K42" s="46">
        <v>0.1</v>
      </c>
      <c r="L42" s="46">
        <v>7.0000000000000007E-2</v>
      </c>
      <c r="M42" s="46">
        <v>0.03</v>
      </c>
      <c r="N42" s="47">
        <v>2127</v>
      </c>
      <c r="O42" s="36">
        <v>1047</v>
      </c>
      <c r="P42" s="36">
        <v>202</v>
      </c>
      <c r="Q42" s="37">
        <f t="shared" si="0"/>
        <v>0.19293218720152819</v>
      </c>
      <c r="R42" s="36">
        <v>1053</v>
      </c>
      <c r="S42" s="36">
        <v>215</v>
      </c>
      <c r="T42" s="37">
        <f t="shared" si="1"/>
        <v>0.20417853751187084</v>
      </c>
      <c r="U42" s="37">
        <f t="shared" si="2"/>
        <v>-1.1246350310342657E-2</v>
      </c>
      <c r="V42" s="34" t="s">
        <v>42</v>
      </c>
      <c r="W42" s="34" t="s">
        <v>304</v>
      </c>
      <c r="X42" s="27" t="s">
        <v>44</v>
      </c>
      <c r="Y42" s="38">
        <v>0.55000000000000004</v>
      </c>
      <c r="Z42" s="34" t="s">
        <v>45</v>
      </c>
      <c r="AA42" s="43">
        <v>0.94</v>
      </c>
      <c r="AB42" s="34" t="s">
        <v>305</v>
      </c>
      <c r="AC42" s="62">
        <v>3207228</v>
      </c>
    </row>
    <row r="43" spans="1:29" x14ac:dyDescent="0.2">
      <c r="A43" t="s">
        <v>309</v>
      </c>
      <c r="B43">
        <v>2012</v>
      </c>
      <c r="C43" t="s">
        <v>310</v>
      </c>
      <c r="D43" t="s">
        <v>85</v>
      </c>
      <c r="E43">
        <v>300</v>
      </c>
      <c r="F43" t="s">
        <v>311</v>
      </c>
      <c r="G43" t="s">
        <v>312</v>
      </c>
      <c r="H43">
        <v>0.85</v>
      </c>
      <c r="I43">
        <v>0.05</v>
      </c>
      <c r="J43">
        <v>7500</v>
      </c>
      <c r="K43" s="5">
        <v>0.1</v>
      </c>
      <c r="L43" s="5">
        <v>0.08</v>
      </c>
      <c r="M43" s="5">
        <v>0.02</v>
      </c>
      <c r="N43" s="8">
        <v>3080</v>
      </c>
      <c r="O43" s="8">
        <v>1493</v>
      </c>
      <c r="P43" s="17">
        <v>76</v>
      </c>
      <c r="Q43" s="18">
        <f t="shared" si="0"/>
        <v>5.0904219691895514E-2</v>
      </c>
      <c r="R43" s="17">
        <v>1493</v>
      </c>
      <c r="S43" s="17">
        <v>75</v>
      </c>
      <c r="T43" s="18">
        <f t="shared" si="1"/>
        <v>5.0234427327528468E-2</v>
      </c>
      <c r="U43" s="18">
        <f t="shared" si="2"/>
        <v>6.6979236436704587E-4</v>
      </c>
      <c r="V43" s="12" t="s">
        <v>42</v>
      </c>
      <c r="W43" s="12" t="s">
        <v>43</v>
      </c>
      <c r="X43" s="26" t="s">
        <v>44</v>
      </c>
      <c r="Y43" s="19">
        <v>0.94</v>
      </c>
      <c r="Z43" s="12" t="s">
        <v>95</v>
      </c>
      <c r="AA43" s="11">
        <v>1.01</v>
      </c>
      <c r="AB43" s="12" t="s">
        <v>313</v>
      </c>
    </row>
    <row r="44" spans="1:29" x14ac:dyDescent="0.2">
      <c r="A44" t="s">
        <v>314</v>
      </c>
      <c r="B44">
        <v>2016</v>
      </c>
      <c r="C44" t="s">
        <v>315</v>
      </c>
      <c r="D44" t="s">
        <v>38</v>
      </c>
      <c r="E44">
        <v>26</v>
      </c>
      <c r="F44" t="s">
        <v>316</v>
      </c>
      <c r="G44" t="s">
        <v>317</v>
      </c>
      <c r="H44">
        <v>0.8</v>
      </c>
      <c r="I44">
        <v>0.05</v>
      </c>
      <c r="J44">
        <v>65000</v>
      </c>
      <c r="K44" s="5">
        <v>1.9E-2</v>
      </c>
      <c r="L44" s="5">
        <v>1.3299999999999999E-2</v>
      </c>
      <c r="M44" s="4">
        <v>5.7000000000000002E-3</v>
      </c>
      <c r="N44" s="8">
        <v>64273</v>
      </c>
      <c r="O44" s="8">
        <v>29209</v>
      </c>
      <c r="P44" s="17">
        <v>696</v>
      </c>
      <c r="Q44" s="18">
        <f t="shared" si="0"/>
        <v>2.3828272107911944E-2</v>
      </c>
      <c r="R44" s="17">
        <v>30305</v>
      </c>
      <c r="S44" s="17">
        <v>723</v>
      </c>
      <c r="T44" s="18">
        <f t="shared" si="1"/>
        <v>2.3857449265797723E-2</v>
      </c>
      <c r="U44" s="23">
        <f t="shared" si="2"/>
        <v>-2.9177157885779126E-5</v>
      </c>
      <c r="V44" s="12" t="s">
        <v>44</v>
      </c>
      <c r="W44" s="12"/>
      <c r="X44" s="26" t="s">
        <v>44</v>
      </c>
      <c r="Y44" s="19"/>
      <c r="Z44" s="12" t="s">
        <v>95</v>
      </c>
      <c r="AA44" s="11">
        <v>1.03</v>
      </c>
      <c r="AB44" s="12" t="s">
        <v>318</v>
      </c>
      <c r="AC44" s="62">
        <v>409063</v>
      </c>
    </row>
    <row r="45" spans="1:29" x14ac:dyDescent="0.2">
      <c r="A45" t="s">
        <v>321</v>
      </c>
      <c r="B45">
        <v>2011</v>
      </c>
      <c r="C45" t="s">
        <v>322</v>
      </c>
      <c r="D45" t="s">
        <v>449</v>
      </c>
      <c r="E45">
        <v>18</v>
      </c>
      <c r="F45" t="s">
        <v>323</v>
      </c>
      <c r="G45" t="s">
        <v>324</v>
      </c>
      <c r="H45">
        <v>0.95</v>
      </c>
      <c r="I45">
        <v>0.05</v>
      </c>
      <c r="J45">
        <v>370</v>
      </c>
      <c r="K45" s="5">
        <v>0.7</v>
      </c>
      <c r="L45" s="5">
        <v>0.5</v>
      </c>
      <c r="M45" s="5">
        <v>0.2</v>
      </c>
      <c r="N45" s="8">
        <v>376</v>
      </c>
      <c r="O45" s="8">
        <v>183</v>
      </c>
      <c r="P45" s="17">
        <v>121</v>
      </c>
      <c r="Q45" s="18">
        <f t="shared" si="0"/>
        <v>0.66120218579234968</v>
      </c>
      <c r="R45" s="17">
        <v>184</v>
      </c>
      <c r="S45" s="17">
        <v>166</v>
      </c>
      <c r="T45" s="18">
        <f t="shared" si="1"/>
        <v>0.90217391304347827</v>
      </c>
      <c r="U45" s="18">
        <f t="shared" si="2"/>
        <v>-0.24097172725112859</v>
      </c>
      <c r="V45" s="12" t="s">
        <v>44</v>
      </c>
      <c r="W45" s="12"/>
      <c r="X45" s="27" t="s">
        <v>42</v>
      </c>
      <c r="Y45" s="24">
        <v>1E-4</v>
      </c>
      <c r="Z45" s="12" t="s">
        <v>95</v>
      </c>
      <c r="AA45" s="11">
        <v>0.19</v>
      </c>
      <c r="AB45" s="12" t="s">
        <v>325</v>
      </c>
    </row>
    <row r="46" spans="1:29" x14ac:dyDescent="0.2">
      <c r="A46" t="s">
        <v>327</v>
      </c>
      <c r="B46">
        <v>2014</v>
      </c>
      <c r="C46" t="s">
        <v>328</v>
      </c>
      <c r="D46" t="s">
        <v>85</v>
      </c>
      <c r="E46">
        <v>17</v>
      </c>
      <c r="F46" t="s">
        <v>329</v>
      </c>
      <c r="G46" t="s">
        <v>297</v>
      </c>
      <c r="H46">
        <v>0.9</v>
      </c>
      <c r="I46">
        <v>0.05</v>
      </c>
      <c r="J46">
        <v>734</v>
      </c>
      <c r="K46" s="5">
        <v>0.5</v>
      </c>
      <c r="L46" s="5">
        <v>0.375</v>
      </c>
      <c r="M46" s="5">
        <v>0.125</v>
      </c>
      <c r="N46" s="8">
        <v>734</v>
      </c>
      <c r="O46" s="8">
        <v>366</v>
      </c>
      <c r="P46" s="17">
        <v>134</v>
      </c>
      <c r="Q46" s="18">
        <f t="shared" si="0"/>
        <v>0.36612021857923499</v>
      </c>
      <c r="R46" s="17">
        <v>364</v>
      </c>
      <c r="S46" s="17">
        <v>158</v>
      </c>
      <c r="T46" s="18">
        <f t="shared" si="1"/>
        <v>0.43406593406593408</v>
      </c>
      <c r="U46" s="18">
        <f t="shared" si="2"/>
        <v>-6.7945715486699088E-2</v>
      </c>
      <c r="V46" s="12" t="s">
        <v>44</v>
      </c>
      <c r="W46" s="12"/>
      <c r="X46" s="27" t="s">
        <v>44</v>
      </c>
      <c r="Y46" s="19">
        <v>7.0000000000000007E-2</v>
      </c>
      <c r="Z46" s="12" t="s">
        <v>104</v>
      </c>
      <c r="AA46" s="11">
        <v>-6.79</v>
      </c>
      <c r="AB46" s="12" t="s">
        <v>330</v>
      </c>
    </row>
    <row r="47" spans="1:29" x14ac:dyDescent="0.2">
      <c r="A47" s="32" t="s">
        <v>331</v>
      </c>
      <c r="B47" s="32">
        <v>2013</v>
      </c>
      <c r="C47" s="32" t="s">
        <v>332</v>
      </c>
      <c r="D47" s="32" t="s">
        <v>38</v>
      </c>
      <c r="E47" s="32">
        <v>2</v>
      </c>
      <c r="F47" s="32" t="s">
        <v>333</v>
      </c>
      <c r="G47" s="32" t="s">
        <v>334</v>
      </c>
      <c r="H47" s="32">
        <v>0.8</v>
      </c>
      <c r="I47" s="32">
        <v>0.05</v>
      </c>
      <c r="J47" s="32">
        <v>1522</v>
      </c>
      <c r="K47" s="46">
        <v>0.15</v>
      </c>
      <c r="L47" s="46">
        <v>0.1</v>
      </c>
      <c r="M47" s="46">
        <v>0.05</v>
      </c>
      <c r="N47" s="47">
        <v>1277</v>
      </c>
      <c r="O47" s="47">
        <v>575</v>
      </c>
      <c r="P47" s="36">
        <v>95</v>
      </c>
      <c r="Q47" s="37">
        <f t="shared" si="0"/>
        <v>0.16521739130434782</v>
      </c>
      <c r="R47" s="36">
        <v>580</v>
      </c>
      <c r="S47" s="36">
        <v>124</v>
      </c>
      <c r="T47" s="37">
        <f t="shared" si="1"/>
        <v>0.21379310344827587</v>
      </c>
      <c r="U47" s="37">
        <f t="shared" si="2"/>
        <v>-4.8575712143928057E-2</v>
      </c>
      <c r="V47" s="34" t="s">
        <v>42</v>
      </c>
      <c r="W47" s="34" t="s">
        <v>335</v>
      </c>
      <c r="X47" s="27" t="s">
        <v>42</v>
      </c>
      <c r="Y47" s="38">
        <v>3.5999999999999997E-2</v>
      </c>
      <c r="Z47" s="34"/>
      <c r="AA47" s="43"/>
      <c r="AB47" s="34"/>
      <c r="AC47" s="32"/>
    </row>
    <row r="48" spans="1:29" x14ac:dyDescent="0.2">
      <c r="A48" s="32" t="s">
        <v>338</v>
      </c>
      <c r="B48" s="32">
        <v>2019</v>
      </c>
      <c r="C48" s="32" t="s">
        <v>339</v>
      </c>
      <c r="D48" s="32" t="s">
        <v>173</v>
      </c>
      <c r="E48" s="32">
        <v>13</v>
      </c>
      <c r="F48" s="32" t="s">
        <v>340</v>
      </c>
      <c r="G48" s="32" t="s">
        <v>341</v>
      </c>
      <c r="H48" s="32">
        <v>0.85</v>
      </c>
      <c r="I48" s="32">
        <v>0.05</v>
      </c>
      <c r="J48" s="32" t="s">
        <v>231</v>
      </c>
      <c r="K48" s="46" t="s">
        <v>231</v>
      </c>
      <c r="L48" s="46" t="s">
        <v>231</v>
      </c>
      <c r="M48" s="46" t="s">
        <v>231</v>
      </c>
      <c r="N48" s="47">
        <v>2132</v>
      </c>
      <c r="O48" s="47">
        <v>1043</v>
      </c>
      <c r="P48" s="36">
        <v>102</v>
      </c>
      <c r="Q48" s="37">
        <f t="shared" si="0"/>
        <v>9.7794822627037398E-2</v>
      </c>
      <c r="R48" s="36">
        <v>1065</v>
      </c>
      <c r="S48" s="36">
        <v>111</v>
      </c>
      <c r="T48" s="37">
        <f t="shared" si="1"/>
        <v>0.10422535211267606</v>
      </c>
      <c r="U48" s="37">
        <f t="shared" si="2"/>
        <v>-6.4305294856386586E-3</v>
      </c>
      <c r="V48" s="34" t="s">
        <v>42</v>
      </c>
      <c r="W48" s="34" t="s">
        <v>43</v>
      </c>
      <c r="X48" s="27" t="s">
        <v>44</v>
      </c>
      <c r="Y48" s="38">
        <v>0.84</v>
      </c>
      <c r="Z48" s="34" t="s">
        <v>71</v>
      </c>
      <c r="AA48" s="43">
        <v>0.97</v>
      </c>
      <c r="AB48" s="34" t="s">
        <v>342</v>
      </c>
      <c r="AC48" s="63">
        <v>1000000</v>
      </c>
    </row>
    <row r="49" spans="1:29" x14ac:dyDescent="0.2">
      <c r="A49" t="s">
        <v>344</v>
      </c>
      <c r="B49">
        <v>2019</v>
      </c>
      <c r="C49" t="s">
        <v>345</v>
      </c>
      <c r="D49" t="s">
        <v>38</v>
      </c>
      <c r="E49">
        <v>3</v>
      </c>
      <c r="F49" t="s">
        <v>346</v>
      </c>
      <c r="G49" s="13" t="s">
        <v>347</v>
      </c>
      <c r="H49">
        <v>0.8</v>
      </c>
      <c r="I49">
        <v>0.05</v>
      </c>
      <c r="J49">
        <v>400</v>
      </c>
      <c r="K49" s="5">
        <v>0.2</v>
      </c>
      <c r="L49" s="5">
        <v>0.1</v>
      </c>
      <c r="M49" s="5">
        <v>0.1</v>
      </c>
      <c r="N49" s="8">
        <v>402</v>
      </c>
      <c r="O49" s="8">
        <v>202</v>
      </c>
      <c r="P49" s="17">
        <v>27</v>
      </c>
      <c r="Q49" s="18">
        <f t="shared" si="0"/>
        <v>0.13366336633663367</v>
      </c>
      <c r="R49" s="12">
        <v>199</v>
      </c>
      <c r="S49" s="12">
        <v>27</v>
      </c>
      <c r="T49" s="18">
        <f t="shared" si="1"/>
        <v>0.135678391959799</v>
      </c>
      <c r="U49" s="18">
        <f t="shared" si="2"/>
        <v>-2.0150256231653285E-3</v>
      </c>
      <c r="V49" s="12" t="s">
        <v>44</v>
      </c>
      <c r="W49" s="12"/>
      <c r="X49" s="27" t="s">
        <v>44</v>
      </c>
      <c r="Y49" s="19">
        <v>0.997</v>
      </c>
      <c r="Z49" s="12" t="s">
        <v>95</v>
      </c>
      <c r="AA49" s="11">
        <v>1.01</v>
      </c>
      <c r="AB49" s="12" t="s">
        <v>348</v>
      </c>
    </row>
    <row r="50" spans="1:29" x14ac:dyDescent="0.2">
      <c r="A50" t="s">
        <v>350</v>
      </c>
      <c r="B50">
        <v>2019</v>
      </c>
      <c r="C50" t="s">
        <v>351</v>
      </c>
      <c r="D50" t="s">
        <v>173</v>
      </c>
      <c r="E50">
        <v>73</v>
      </c>
      <c r="F50" t="s">
        <v>352</v>
      </c>
      <c r="G50" t="s">
        <v>353</v>
      </c>
      <c r="H50">
        <v>0.8</v>
      </c>
      <c r="I50">
        <v>0.05</v>
      </c>
      <c r="J50">
        <v>6500</v>
      </c>
      <c r="K50" s="5">
        <v>0.1</v>
      </c>
      <c r="L50" s="5">
        <v>0.08</v>
      </c>
      <c r="M50" s="5">
        <v>0.02</v>
      </c>
      <c r="N50" s="8">
        <v>6668</v>
      </c>
      <c r="O50" s="8">
        <v>3328</v>
      </c>
      <c r="P50" s="17">
        <v>238</v>
      </c>
      <c r="Q50" s="18">
        <f t="shared" si="0"/>
        <v>7.1514423076923073E-2</v>
      </c>
      <c r="R50" s="12">
        <v>3316</v>
      </c>
      <c r="S50" s="12">
        <v>212</v>
      </c>
      <c r="T50" s="18">
        <f t="shared" si="1"/>
        <v>6.3932448733413749E-2</v>
      </c>
      <c r="U50" s="18">
        <f t="shared" si="2"/>
        <v>7.5819743435093234E-3</v>
      </c>
      <c r="V50" s="12" t="s">
        <v>44</v>
      </c>
      <c r="W50" s="12"/>
      <c r="X50" s="27" t="s">
        <v>44</v>
      </c>
      <c r="Y50" s="19"/>
      <c r="Z50" s="12" t="s">
        <v>104</v>
      </c>
      <c r="AA50" s="11">
        <v>0.76</v>
      </c>
      <c r="AB50" s="12" t="s">
        <v>354</v>
      </c>
      <c r="AC50" s="62">
        <v>3576057</v>
      </c>
    </row>
    <row r="51" spans="1:29" x14ac:dyDescent="0.2">
      <c r="A51" t="s">
        <v>356</v>
      </c>
      <c r="B51">
        <v>2016</v>
      </c>
      <c r="C51" t="s">
        <v>357</v>
      </c>
      <c r="D51" t="s">
        <v>173</v>
      </c>
      <c r="E51">
        <v>2</v>
      </c>
      <c r="F51" t="s">
        <v>358</v>
      </c>
      <c r="G51" t="s">
        <v>359</v>
      </c>
      <c r="H51">
        <v>0.8</v>
      </c>
      <c r="I51">
        <v>0.05</v>
      </c>
      <c r="J51">
        <v>700</v>
      </c>
      <c r="K51" s="5">
        <v>0.28000000000000003</v>
      </c>
      <c r="L51" s="5">
        <v>0.187</v>
      </c>
      <c r="M51" s="5">
        <v>9.4E-2</v>
      </c>
      <c r="N51" s="8">
        <v>700</v>
      </c>
      <c r="O51" s="8">
        <v>350</v>
      </c>
      <c r="P51" s="17">
        <v>32</v>
      </c>
      <c r="Q51" s="18">
        <f t="shared" si="0"/>
        <v>9.1428571428571428E-2</v>
      </c>
      <c r="R51" s="12">
        <v>350</v>
      </c>
      <c r="S51" s="12">
        <v>79</v>
      </c>
      <c r="T51" s="18">
        <f t="shared" si="1"/>
        <v>0.2257142857142857</v>
      </c>
      <c r="U51" s="18">
        <f t="shared" si="2"/>
        <v>-0.13428571428571429</v>
      </c>
      <c r="V51" s="12" t="s">
        <v>44</v>
      </c>
      <c r="W51" s="12"/>
      <c r="X51" s="27" t="s">
        <v>42</v>
      </c>
      <c r="Y51" s="24">
        <v>1E-4</v>
      </c>
      <c r="Z51" s="12" t="s">
        <v>95</v>
      </c>
      <c r="AA51" s="11">
        <v>0.35</v>
      </c>
      <c r="AB51" s="12" t="s">
        <v>360</v>
      </c>
    </row>
    <row r="52" spans="1:29" x14ac:dyDescent="0.2">
      <c r="A52" s="32" t="s">
        <v>361</v>
      </c>
      <c r="B52" s="32">
        <v>2011</v>
      </c>
      <c r="C52" s="32" t="s">
        <v>362</v>
      </c>
      <c r="D52" t="s">
        <v>449</v>
      </c>
      <c r="E52" s="32">
        <v>2</v>
      </c>
      <c r="F52" s="32" t="s">
        <v>363</v>
      </c>
      <c r="G52" s="32" t="s">
        <v>364</v>
      </c>
      <c r="H52" s="32">
        <v>0.8</v>
      </c>
      <c r="I52" s="32">
        <v>0.05</v>
      </c>
      <c r="J52" s="32">
        <v>640</v>
      </c>
      <c r="K52" s="46">
        <v>0.15</v>
      </c>
      <c r="L52" s="46">
        <v>7.4999999999999997E-2</v>
      </c>
      <c r="M52" s="46">
        <v>7.4999999999999997E-2</v>
      </c>
      <c r="N52" s="47">
        <v>656</v>
      </c>
      <c r="O52" s="47">
        <v>325</v>
      </c>
      <c r="P52" s="36">
        <v>48</v>
      </c>
      <c r="Q52" s="37">
        <f t="shared" si="0"/>
        <v>0.14769230769230771</v>
      </c>
      <c r="R52" s="34">
        <v>329</v>
      </c>
      <c r="S52" s="34">
        <v>34</v>
      </c>
      <c r="T52" s="37">
        <f t="shared" si="1"/>
        <v>0.10334346504559271</v>
      </c>
      <c r="U52" s="37">
        <f t="shared" si="2"/>
        <v>4.4348842646715E-2</v>
      </c>
      <c r="V52" s="34" t="s">
        <v>44</v>
      </c>
      <c r="W52" s="34"/>
      <c r="X52" s="29" t="s">
        <v>44</v>
      </c>
      <c r="Y52" s="38">
        <v>0.23</v>
      </c>
      <c r="Z52" s="34" t="s">
        <v>45</v>
      </c>
      <c r="AA52" s="33">
        <v>1.43</v>
      </c>
      <c r="AB52" s="34" t="s">
        <v>365</v>
      </c>
      <c r="AC52" s="32"/>
    </row>
    <row r="53" spans="1:29" x14ac:dyDescent="0.2">
      <c r="A53" t="s">
        <v>369</v>
      </c>
      <c r="B53">
        <v>2020</v>
      </c>
      <c r="C53" t="s">
        <v>452</v>
      </c>
      <c r="D53" t="s">
        <v>173</v>
      </c>
      <c r="E53">
        <v>6</v>
      </c>
      <c r="F53" t="s">
        <v>358</v>
      </c>
      <c r="G53" t="s">
        <v>371</v>
      </c>
      <c r="H53">
        <v>0.85</v>
      </c>
      <c r="I53">
        <v>2.5000000000000001E-2</v>
      </c>
      <c r="J53">
        <v>965</v>
      </c>
      <c r="K53" s="5">
        <v>0.35</v>
      </c>
      <c r="L53" s="5">
        <v>0.245</v>
      </c>
      <c r="M53" s="5">
        <v>0.105</v>
      </c>
      <c r="N53" s="8">
        <v>798</v>
      </c>
      <c r="O53" s="8">
        <v>398</v>
      </c>
      <c r="P53" s="17">
        <v>121</v>
      </c>
      <c r="Q53" s="18">
        <f t="shared" si="0"/>
        <v>0.30402010050251255</v>
      </c>
      <c r="R53" s="12">
        <v>396</v>
      </c>
      <c r="S53" s="12">
        <v>134</v>
      </c>
      <c r="T53" s="18">
        <f t="shared" si="1"/>
        <v>0.3383838383838384</v>
      </c>
      <c r="U53" s="18">
        <f t="shared" si="2"/>
        <v>-3.4363737881325851E-2</v>
      </c>
      <c r="V53" s="12" t="s">
        <v>42</v>
      </c>
      <c r="W53" s="12" t="s">
        <v>43</v>
      </c>
      <c r="X53" s="29" t="s">
        <v>44</v>
      </c>
      <c r="Y53" s="19">
        <v>0.34</v>
      </c>
      <c r="Z53" s="12" t="s">
        <v>372</v>
      </c>
      <c r="AA53" s="11">
        <v>0.91</v>
      </c>
      <c r="AB53" s="12" t="s">
        <v>438</v>
      </c>
    </row>
    <row r="54" spans="1:29" x14ac:dyDescent="0.2">
      <c r="A54" t="s">
        <v>369</v>
      </c>
      <c r="B54">
        <v>2020</v>
      </c>
      <c r="C54" t="s">
        <v>451</v>
      </c>
      <c r="D54" t="s">
        <v>173</v>
      </c>
      <c r="E54">
        <v>8</v>
      </c>
      <c r="F54" t="s">
        <v>358</v>
      </c>
      <c r="G54" t="s">
        <v>334</v>
      </c>
      <c r="H54">
        <v>0.85</v>
      </c>
      <c r="I54">
        <v>2.5000000000000001E-2</v>
      </c>
      <c r="J54">
        <v>965</v>
      </c>
      <c r="K54" s="5">
        <v>0.35</v>
      </c>
      <c r="L54" s="5">
        <v>0.245</v>
      </c>
      <c r="M54" s="5">
        <v>0.105</v>
      </c>
      <c r="N54" s="8">
        <v>798</v>
      </c>
      <c r="O54" s="8">
        <v>398</v>
      </c>
      <c r="P54" s="17">
        <v>67</v>
      </c>
      <c r="Q54" s="18">
        <f>P54/O54</f>
        <v>0.16834170854271358</v>
      </c>
      <c r="R54" s="12">
        <v>396</v>
      </c>
      <c r="S54" s="12">
        <v>46</v>
      </c>
      <c r="T54" s="18">
        <f>S54/R54</f>
        <v>0.11616161616161616</v>
      </c>
      <c r="U54" s="18">
        <f>Q54-T54</f>
        <v>5.2180092381097415E-2</v>
      </c>
      <c r="V54" s="12" t="s">
        <v>42</v>
      </c>
      <c r="W54" s="12" t="s">
        <v>43</v>
      </c>
      <c r="X54" s="29" t="s">
        <v>44</v>
      </c>
      <c r="Y54" s="19">
        <v>2.5999999999999999E-2</v>
      </c>
      <c r="Z54" s="12" t="s">
        <v>372</v>
      </c>
      <c r="AA54" s="11">
        <v>1.48</v>
      </c>
      <c r="AB54" s="12" t="s">
        <v>439</v>
      </c>
    </row>
    <row r="55" spans="1:29" x14ac:dyDescent="0.2">
      <c r="A55" t="s">
        <v>378</v>
      </c>
      <c r="B55">
        <v>2015</v>
      </c>
      <c r="C55" t="s">
        <v>379</v>
      </c>
      <c r="D55" t="s">
        <v>173</v>
      </c>
      <c r="E55">
        <v>80</v>
      </c>
      <c r="F55" t="s">
        <v>380</v>
      </c>
      <c r="G55" t="s">
        <v>381</v>
      </c>
      <c r="H55">
        <v>0.8</v>
      </c>
      <c r="I55">
        <v>0.41</v>
      </c>
      <c r="J55">
        <v>7500</v>
      </c>
      <c r="K55" s="5">
        <v>0.06</v>
      </c>
      <c r="L55" s="5">
        <v>4.4999999999999998E-2</v>
      </c>
      <c r="M55" s="5">
        <v>1.4999999999999999E-2</v>
      </c>
      <c r="N55" s="8">
        <v>7507</v>
      </c>
      <c r="O55" s="8">
        <v>3755</v>
      </c>
      <c r="P55" s="17">
        <v>154</v>
      </c>
      <c r="Q55" s="18">
        <f t="shared" si="0"/>
        <v>4.1011984021304924E-2</v>
      </c>
      <c r="R55" s="12">
        <v>3752</v>
      </c>
      <c r="S55" s="12">
        <v>177</v>
      </c>
      <c r="T55" s="18">
        <f t="shared" si="1"/>
        <v>4.7174840085287849E-2</v>
      </c>
      <c r="U55" s="18">
        <f t="shared" si="2"/>
        <v>-6.1628560639829244E-3</v>
      </c>
      <c r="V55" s="12" t="s">
        <v>44</v>
      </c>
      <c r="W55" s="12"/>
      <c r="X55" s="29" t="s">
        <v>44</v>
      </c>
      <c r="Y55" s="19">
        <v>0.19</v>
      </c>
      <c r="Z55" s="12" t="s">
        <v>382</v>
      </c>
      <c r="AA55" s="11">
        <v>0.87</v>
      </c>
      <c r="AB55" s="12" t="s">
        <v>383</v>
      </c>
      <c r="AC55" s="62">
        <v>3311526</v>
      </c>
    </row>
    <row r="56" spans="1:29" x14ac:dyDescent="0.2">
      <c r="A56" t="s">
        <v>378</v>
      </c>
      <c r="B56">
        <v>2015</v>
      </c>
      <c r="C56" t="s">
        <v>386</v>
      </c>
      <c r="D56" t="s">
        <v>173</v>
      </c>
      <c r="E56">
        <v>80</v>
      </c>
      <c r="F56" t="s">
        <v>380</v>
      </c>
      <c r="G56" t="s">
        <v>387</v>
      </c>
      <c r="H56">
        <v>0.8</v>
      </c>
      <c r="I56">
        <v>0.41</v>
      </c>
      <c r="J56">
        <v>7500</v>
      </c>
      <c r="K56" s="5">
        <v>0.06</v>
      </c>
      <c r="L56" s="5">
        <v>4.4999999999999998E-2</v>
      </c>
      <c r="M56" s="5">
        <v>1.4999999999999999E-2</v>
      </c>
      <c r="N56" s="8">
        <v>7507</v>
      </c>
      <c r="O56" s="8">
        <v>3755</v>
      </c>
      <c r="P56" s="17">
        <v>909</v>
      </c>
      <c r="Q56" s="18">
        <f>P56/O56</f>
        <v>0.24207723035952064</v>
      </c>
      <c r="R56" s="12">
        <v>3752</v>
      </c>
      <c r="S56" s="12">
        <v>885</v>
      </c>
      <c r="T56" s="18">
        <f>S56/R56</f>
        <v>0.23587420042643922</v>
      </c>
      <c r="U56" s="18">
        <f>Q56-T56</f>
        <v>6.2030299330814165E-3</v>
      </c>
      <c r="V56" s="12" t="s">
        <v>44</v>
      </c>
      <c r="W56" s="12"/>
      <c r="X56" s="29" t="s">
        <v>44</v>
      </c>
      <c r="Y56" s="19">
        <v>0.53</v>
      </c>
      <c r="Z56" s="12" t="s">
        <v>382</v>
      </c>
      <c r="AA56" s="11">
        <v>1.03</v>
      </c>
      <c r="AB56" s="12" t="s">
        <v>388</v>
      </c>
      <c r="AC56" s="62">
        <v>3311526</v>
      </c>
    </row>
    <row r="57" spans="1:29" x14ac:dyDescent="0.2">
      <c r="A57" t="s">
        <v>450</v>
      </c>
      <c r="B57">
        <v>2015</v>
      </c>
      <c r="C57" t="s">
        <v>391</v>
      </c>
      <c r="D57" t="s">
        <v>85</v>
      </c>
      <c r="E57">
        <v>4</v>
      </c>
      <c r="F57" t="s">
        <v>392</v>
      </c>
      <c r="G57" t="s">
        <v>393</v>
      </c>
      <c r="H57">
        <v>0.8</v>
      </c>
      <c r="I57">
        <v>0.05</v>
      </c>
      <c r="J57">
        <v>240</v>
      </c>
      <c r="K57" s="5">
        <v>0.5</v>
      </c>
      <c r="L57" s="5">
        <v>0.32</v>
      </c>
      <c r="M57" s="5">
        <v>0.18</v>
      </c>
      <c r="N57" s="8">
        <v>240</v>
      </c>
      <c r="O57" s="8">
        <v>120</v>
      </c>
      <c r="P57" s="17">
        <v>45</v>
      </c>
      <c r="Q57" s="18">
        <f>P57/O57</f>
        <v>0.375</v>
      </c>
      <c r="R57" s="12">
        <v>120</v>
      </c>
      <c r="S57" s="12">
        <v>63</v>
      </c>
      <c r="T57" s="18">
        <f>S57/R57</f>
        <v>0.52500000000000002</v>
      </c>
      <c r="U57" s="18">
        <f>Q57-T57</f>
        <v>-0.15000000000000002</v>
      </c>
      <c r="V57" s="12" t="s">
        <v>44</v>
      </c>
      <c r="W57" s="12"/>
      <c r="X57" s="29" t="s">
        <v>42</v>
      </c>
      <c r="Y57" s="19">
        <v>0.02</v>
      </c>
      <c r="Z57" s="12" t="s">
        <v>104</v>
      </c>
      <c r="AA57" s="12">
        <v>15</v>
      </c>
      <c r="AB57" s="12" t="s">
        <v>394</v>
      </c>
    </row>
    <row r="58" spans="1:29" x14ac:dyDescent="0.2">
      <c r="C58" t="s">
        <v>420</v>
      </c>
      <c r="AB58" t="s">
        <v>437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ExtractionDatset</vt:lpstr>
      <vt:lpstr>FinalDataset</vt:lpstr>
      <vt:lpstr>ExtractionDatset!OLE_LINK42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Sidebotham</dc:creator>
  <cp:keywords/>
  <dc:description/>
  <cp:lastModifiedBy>Jake Barlow</cp:lastModifiedBy>
  <cp:revision/>
  <dcterms:created xsi:type="dcterms:W3CDTF">2021-09-24T04:29:37Z</dcterms:created>
  <dcterms:modified xsi:type="dcterms:W3CDTF">2022-08-23T04:34:22Z</dcterms:modified>
  <cp:category/>
  <cp:contentStatus/>
</cp:coreProperties>
</file>