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13_ncr:1_{7468AA4A-544C-47BB-BDDF-56F6787B04B5}" xr6:coauthVersionLast="36" xr6:coauthVersionMax="36" xr10:uidLastSave="{00000000-0000-0000-0000-000000000000}"/>
  <bookViews>
    <workbookView xWindow="0" yWindow="0" windowWidth="12996" windowHeight="6420" tabRatio="418" xr2:uid="{00000000-000D-0000-FFFF-FFFF00000000}"/>
  </bookViews>
  <sheets>
    <sheet name="Discount Schedule" sheetId="7" r:id="rId1"/>
    <sheet name="Tax Rate" sheetId="8" r:id="rId2"/>
    <sheet name="HLOOKUP with Dropdown" sheetId="9" r:id="rId3"/>
    <sheet name="Customer Accounts" sheetId="6" r:id="rId4"/>
    <sheet name="MATCH() &amp; INDEX()" sheetId="10" r:id="rId5"/>
    <sheet name="CHOOSE() and Option Buttons" sheetId="4" r:id="rId6"/>
    <sheet name="List and Combo Boxes" sheetId="11" r:id="rId7"/>
    <sheet name="Any-Column Lookup" sheetId="12" r:id="rId8"/>
    <sheet name="Row-and-Column Lookup" sheetId="13" r:id="rId9"/>
    <sheet name="Two-Column Lookup" sheetId="14" r:id="rId10"/>
  </sheets>
  <externalReferences>
    <externalReference r:id="rId11"/>
  </externalReferences>
  <definedNames>
    <definedName name="_xlnm.Criteria" localSheetId="8">'Row-and-Column Lookup'!#REF!</definedName>
    <definedName name="_xlnm.Criteria">'Any-Column Lookup'!#REF!</definedName>
    <definedName name="_xlnm.Database" localSheetId="8">'Row-and-Column Lookup'!$A$6:$G$14</definedName>
    <definedName name="_xlnm.Database">'Any-Column Lookup'!$A$5:$G$13</definedName>
    <definedName name="test">'[1]Scroll Bars and Spinners'!#REF!</definedName>
  </definedNames>
  <calcPr calcId="191029"/>
</workbook>
</file>

<file path=xl/calcChain.xml><?xml version="1.0" encoding="utf-8"?>
<calcChain xmlns="http://schemas.openxmlformats.org/spreadsheetml/2006/main">
  <c r="B17" i="8" l="1"/>
  <c r="C10" i="9"/>
  <c r="E7" i="4" l="1"/>
  <c r="E9" i="8" l="1"/>
  <c r="E10" i="8" s="1"/>
  <c r="E11" i="8" s="1"/>
  <c r="E12" i="8" s="1"/>
  <c r="E13" i="8" s="1"/>
  <c r="G10" i="8"/>
  <c r="G11" i="8"/>
  <c r="G12" i="8"/>
  <c r="G13" i="8"/>
  <c r="G14" i="8"/>
  <c r="G9" i="8"/>
  <c r="E14" i="8" l="1"/>
  <c r="C14" i="8"/>
  <c r="C13" i="8"/>
  <c r="C12" i="8" l="1"/>
  <c r="C11" i="8"/>
  <c r="C10" i="8"/>
  <c r="C9" i="8"/>
  <c r="B2" i="12"/>
  <c r="E6" i="12"/>
  <c r="G6" i="12"/>
  <c r="E7" i="12"/>
  <c r="G7" i="12"/>
  <c r="E8" i="12"/>
  <c r="G8" i="12"/>
  <c r="E9" i="12"/>
  <c r="G9" i="12"/>
  <c r="E10" i="12"/>
  <c r="G10" i="12"/>
  <c r="E11" i="12"/>
  <c r="G11" i="12"/>
  <c r="E12" i="12"/>
  <c r="G12" i="12"/>
  <c r="E13" i="12"/>
  <c r="G13" i="12"/>
  <c r="B4" i="6"/>
  <c r="G7" i="9"/>
  <c r="N7" i="9"/>
  <c r="M7" i="9"/>
  <c r="L7" i="9"/>
  <c r="K7" i="9"/>
  <c r="J7" i="9"/>
  <c r="I7" i="9"/>
  <c r="H7" i="9"/>
  <c r="F7" i="9"/>
  <c r="E7" i="9"/>
  <c r="D7" i="9"/>
  <c r="C7" i="9"/>
  <c r="E11" i="11"/>
  <c r="E4" i="11"/>
  <c r="B4" i="10"/>
  <c r="B3" i="13"/>
  <c r="E7" i="13"/>
  <c r="G7" i="13"/>
  <c r="E8" i="13"/>
  <c r="G8" i="13"/>
  <c r="E9" i="13"/>
  <c r="G9" i="13"/>
  <c r="E10" i="13"/>
  <c r="G10" i="13"/>
  <c r="E11" i="13"/>
  <c r="G11" i="13"/>
  <c r="E12" i="13"/>
  <c r="G12" i="13"/>
  <c r="E13" i="13"/>
  <c r="G13" i="13"/>
  <c r="E14" i="13"/>
  <c r="G14" i="13"/>
  <c r="B3" i="14" a="1"/>
  <c r="B3" i="14" s="1"/>
  <c r="B18" i="8" l="1"/>
</calcChain>
</file>

<file path=xl/sharedStrings.xml><?xml version="1.0" encoding="utf-8"?>
<sst xmlns="http://schemas.openxmlformats.org/spreadsheetml/2006/main" count="235" uniqueCount="151">
  <si>
    <t>Linked Cell:</t>
  </si>
  <si>
    <t>Weight (lbs):</t>
  </si>
  <si>
    <t>Shipping Cost:</t>
  </si>
  <si>
    <t xml:space="preserve">Enter Account Number: </t>
  </si>
  <si>
    <t>10-0009</t>
  </si>
  <si>
    <t>Account Number</t>
  </si>
  <si>
    <t>Account Name</t>
  </si>
  <si>
    <t>Brimson Furniture</t>
  </si>
  <si>
    <t xml:space="preserve">Account Name is: </t>
  </si>
  <si>
    <t>02-0200</t>
  </si>
  <si>
    <t>Chimera Illusions</t>
  </si>
  <si>
    <t>01-0045</t>
  </si>
  <si>
    <t>Door Stoppers Ltd.</t>
  </si>
  <si>
    <t>08-2255</t>
  </si>
  <si>
    <t>Emily's Sports Palace</t>
  </si>
  <si>
    <t>12-1212</t>
  </si>
  <si>
    <t>Katy's Paper Products</t>
  </si>
  <si>
    <t>12-3456</t>
  </si>
  <si>
    <t>Meaghan Manufacturing</t>
  </si>
  <si>
    <t>09-2111</t>
  </si>
  <si>
    <t>O'Donoghue Inc.</t>
  </si>
  <si>
    <t>14-1882</t>
  </si>
  <si>
    <t>Real Solemn Officials</t>
  </si>
  <si>
    <t>14-5741</t>
  </si>
  <si>
    <t>Refco Office Solutions</t>
  </si>
  <si>
    <t>07-0025</t>
  </si>
  <si>
    <t>Renaud &amp; Son</t>
  </si>
  <si>
    <t>07-4441</t>
  </si>
  <si>
    <t>Rooter Office Solvents</t>
  </si>
  <si>
    <t>16-6658</t>
  </si>
  <si>
    <t>Simpson's Ltd.</t>
  </si>
  <si>
    <t>Voyatzis Designs</t>
  </si>
  <si>
    <t>Units Ordered</t>
  </si>
  <si>
    <t>Part</t>
  </si>
  <si>
    <t>List Price</t>
  </si>
  <si>
    <t>Discount</t>
  </si>
  <si>
    <t>Net Price</t>
  </si>
  <si>
    <t>Discount Schedule</t>
  </si>
  <si>
    <t>D-178</t>
  </si>
  <si>
    <t>Units</t>
  </si>
  <si>
    <t>B-047</t>
  </si>
  <si>
    <t>C-098</t>
  </si>
  <si>
    <t>B-111</t>
  </si>
  <si>
    <t>D-017</t>
  </si>
  <si>
    <t>A-182</t>
  </si>
  <si>
    <t>Total</t>
  </si>
  <si>
    <t>Tax Rate Schedule</t>
  </si>
  <si>
    <t>If TAXABLE INCOME</t>
  </si>
  <si>
    <t>The TAX Is</t>
  </si>
  <si>
    <t>THEN</t>
  </si>
  <si>
    <t>Is Over</t>
  </si>
  <si>
    <t>But Not Over</t>
  </si>
  <si>
    <t>This Amount</t>
  </si>
  <si>
    <t>Plus This %</t>
  </si>
  <si>
    <t>Of the Excess Over</t>
  </si>
  <si>
    <t>SCHEDULE X —</t>
  </si>
  <si>
    <t> Single</t>
  </si>
  <si>
    <t>--</t>
  </si>
  <si>
    <t>Income:</t>
  </si>
  <si>
    <t>Tax Rate:</t>
  </si>
  <si>
    <t>May</t>
  </si>
  <si>
    <t>EXPENSES</t>
  </si>
  <si>
    <t>January</t>
  </si>
  <si>
    <t>February</t>
  </si>
  <si>
    <t>March</t>
  </si>
  <si>
    <t>Advertising</t>
  </si>
  <si>
    <t>Rent</t>
  </si>
  <si>
    <t>Supplies</t>
  </si>
  <si>
    <t>Salaries</t>
  </si>
  <si>
    <t>Utilities</t>
  </si>
  <si>
    <t>TOTAL</t>
  </si>
  <si>
    <t>Month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</si>
  <si>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</si>
  <si>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</si>
  <si>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</si>
  <si>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</si>
  <si>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</si>
  <si>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</si>
  <si>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</si>
  <si>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</si>
  <si>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List</t>
  </si>
  <si>
    <t>Control</t>
  </si>
  <si>
    <t>Linked Cells</t>
  </si>
  <si>
    <t>6" Sonotube</t>
  </si>
  <si>
    <t>Finley Sprocket</t>
  </si>
  <si>
    <t>Gangley Pliers</t>
  </si>
  <si>
    <t>HCAB Washer</t>
  </si>
  <si>
    <t>LAMF Valve</t>
  </si>
  <si>
    <t>Langstrom 7" Wrench</t>
  </si>
  <si>
    <t>S-Joint</t>
  </si>
  <si>
    <t>Thompson Socket</t>
  </si>
  <si>
    <t>Parts Database</t>
  </si>
  <si>
    <t>Division</t>
  </si>
  <si>
    <t>Description</t>
  </si>
  <si>
    <t>Number</t>
  </si>
  <si>
    <t>Quantity</t>
  </si>
  <si>
    <t>Cost</t>
  </si>
  <si>
    <t>Total Cost</t>
  </si>
  <si>
    <t>Retail</t>
  </si>
  <si>
    <t>Gross Margin</t>
  </si>
  <si>
    <t>A-201</t>
  </si>
  <si>
    <t>C-321</t>
  </si>
  <si>
    <t>Part Number</t>
  </si>
  <si>
    <t>Value</t>
  </si>
  <si>
    <t>Field Name</t>
  </si>
  <si>
    <t>Last Name</t>
  </si>
  <si>
    <t>First Name</t>
  </si>
  <si>
    <t>Title</t>
  </si>
  <si>
    <t>Title Of Courtesy</t>
  </si>
  <si>
    <t>Birth Date</t>
  </si>
  <si>
    <t>Hire Date</t>
  </si>
  <si>
    <t>Davolio</t>
  </si>
  <si>
    <t>Nancy</t>
  </si>
  <si>
    <t>Account Manager</t>
  </si>
  <si>
    <t>Ms.</t>
  </si>
  <si>
    <t>Fuller</t>
  </si>
  <si>
    <t>Andrew</t>
  </si>
  <si>
    <t>Vice President, Sales</t>
  </si>
  <si>
    <t>Dr.</t>
  </si>
  <si>
    <t>Leverling</t>
  </si>
  <si>
    <t>Janet</t>
  </si>
  <si>
    <t>Peacock</t>
  </si>
  <si>
    <t>Margaret</t>
  </si>
  <si>
    <t>Mrs.</t>
  </si>
  <si>
    <t>Buchanan</t>
  </si>
  <si>
    <t>Steven</t>
  </si>
  <si>
    <t>Sales Manager</t>
  </si>
  <si>
    <t>Mr.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</si>
  <si>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</si>
  <si>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</si>
  <si>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</si>
  <si>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</si>
  <si>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</si>
  <si>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</si>
  <si>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</si>
  <si>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</si>
  <si>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</si>
  <si>
    <t>Around the Horn</t>
  </si>
  <si>
    <t>Consolidated Holdings</t>
  </si>
  <si>
    <t>Eastern Connection</t>
  </si>
  <si>
    <t>Great Lakes Food Market</t>
  </si>
  <si>
    <t>Island Trading</t>
  </si>
  <si>
    <t>Laughing Bacchus Wine Cellars</t>
  </si>
  <si>
    <t>Old World Delicatessen</t>
  </si>
  <si>
    <t>Queen Cozinha</t>
  </si>
  <si>
    <t>QUICK-Stop</t>
  </si>
  <si>
    <t>Rattlesnake Canyon Grocery</t>
  </si>
  <si>
    <t>Seven Seas Imports</t>
  </si>
  <si>
    <t>Simon's Bistro</t>
  </si>
  <si>
    <t>Split Rail Beer &amp; Ale</t>
  </si>
  <si>
    <t>Total Tax: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</si>
</sst>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\G\e\n\e\r\a\l"/>
    <numFmt numFmtId="165" formatCode="&quot;$&quot;#,##0"/>
    <numFmt numFmtId="166" formatCode="mmmm"/>
    <numFmt numFmtId="167" formatCode="0.0%"/>
    <numFmt numFmtId="168" formatCode="_(\$* #,##0.00_);_(\$* \(#,##0.00\);_(\$* &quot;-&quot;??_);_(@_)"/>
    <numFmt numFmtId="169" formatCode="&quot;$&quot;#,##0.00;[Red]&quot;$&quot;#,##0.00"/>
    <numFmt numFmtId="170" formatCode="&quot;$&quot;#,##0.00"/>
  </numFmts>
  <fonts count="9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color rgb="FF000000"/>
      <name val="Tahoma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164" fontId="1" fillId="0" borderId="0"/>
    <xf numFmtId="164" fontId="1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44" fontId="3" fillId="0" borderId="0" xfId="1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/>
    </xf>
    <xf numFmtId="7" fontId="3" fillId="0" borderId="5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7" fontId="3" fillId="0" borderId="5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7" fontId="3" fillId="0" borderId="7" xfId="0" applyNumberFormat="1" applyFont="1" applyBorder="1"/>
    <xf numFmtId="0" fontId="3" fillId="0" borderId="6" xfId="0" applyFont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9" xfId="0" applyFont="1" applyFill="1" applyBorder="1"/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6" fontId="3" fillId="2" borderId="12" xfId="0" applyNumberFormat="1" applyFont="1" applyFill="1" applyBorder="1" applyAlignment="1">
      <alignment wrapText="1"/>
    </xf>
    <xf numFmtId="0" fontId="3" fillId="0" borderId="0" xfId="0" applyFont="1" applyAlignment="1"/>
    <xf numFmtId="0" fontId="2" fillId="2" borderId="13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6" fontId="3" fillId="2" borderId="11" xfId="0" applyNumberFormat="1" applyFont="1" applyFill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6" fontId="3" fillId="0" borderId="0" xfId="0" applyNumberFormat="1" applyFont="1"/>
    <xf numFmtId="0" fontId="2" fillId="3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16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0" fontId="2" fillId="0" borderId="15" xfId="0" applyFont="1" applyBorder="1"/>
    <xf numFmtId="165" fontId="3" fillId="0" borderId="15" xfId="1" applyNumberFormat="1" applyFont="1" applyFill="1" applyBorder="1" applyAlignment="1">
      <alignment horizontal="right"/>
    </xf>
    <xf numFmtId="165" fontId="3" fillId="0" borderId="0" xfId="1" applyNumberFormat="1" applyFont="1"/>
    <xf numFmtId="166" fontId="3" fillId="0" borderId="0" xfId="0" applyNumberFormat="1" applyFont="1"/>
    <xf numFmtId="0" fontId="2" fillId="0" borderId="0" xfId="0" applyFont="1" applyAlignment="1" applyProtection="1">
      <alignment horizontal="center"/>
      <protection locked="0" hidden="1"/>
    </xf>
    <xf numFmtId="164" fontId="2" fillId="0" borderId="0" xfId="2" applyFont="1"/>
    <xf numFmtId="164" fontId="3" fillId="0" borderId="0" xfId="2" applyFont="1" applyAlignment="1">
      <alignment horizontal="center"/>
    </xf>
    <xf numFmtId="164" fontId="3" fillId="0" borderId="0" xfId="2" applyFont="1"/>
    <xf numFmtId="0" fontId="3" fillId="0" borderId="0" xfId="2" applyNumberFormat="1" applyFont="1" applyAlignment="1">
      <alignment horizontal="center"/>
    </xf>
    <xf numFmtId="164" fontId="2" fillId="0" borderId="17" xfId="2" applyFont="1" applyBorder="1" applyAlignment="1">
      <alignment horizontal="center" wrapText="1"/>
    </xf>
    <xf numFmtId="164" fontId="2" fillId="0" borderId="18" xfId="2" applyFont="1" applyBorder="1" applyAlignment="1">
      <alignment wrapText="1"/>
    </xf>
    <xf numFmtId="164" fontId="2" fillId="0" borderId="18" xfId="2" applyFont="1" applyBorder="1" applyAlignment="1">
      <alignment horizontal="center" wrapText="1"/>
    </xf>
    <xf numFmtId="164" fontId="2" fillId="0" borderId="19" xfId="2" applyFont="1" applyBorder="1" applyAlignment="1">
      <alignment horizontal="center" wrapText="1"/>
    </xf>
    <xf numFmtId="1" fontId="3" fillId="0" borderId="8" xfId="2" applyNumberFormat="1" applyFont="1" applyBorder="1" applyAlignment="1">
      <alignment horizontal="center"/>
    </xf>
    <xf numFmtId="164" fontId="3" fillId="0" borderId="20" xfId="2" applyFont="1" applyBorder="1"/>
    <xf numFmtId="1" fontId="3" fillId="0" borderId="20" xfId="2" applyNumberFormat="1" applyFont="1" applyBorder="1" applyAlignment="1">
      <alignment horizontal="center"/>
    </xf>
    <xf numFmtId="168" fontId="3" fillId="0" borderId="20" xfId="2" applyNumberFormat="1" applyFont="1" applyBorder="1"/>
    <xf numFmtId="168" fontId="3" fillId="0" borderId="0" xfId="2" applyNumberFormat="1" applyFont="1" applyBorder="1"/>
    <xf numFmtId="167" fontId="3" fillId="0" borderId="0" xfId="2" applyNumberFormat="1" applyFont="1" applyBorder="1"/>
    <xf numFmtId="164" fontId="3" fillId="0" borderId="23" xfId="2" applyFont="1" applyBorder="1" applyAlignment="1">
      <alignment horizontal="center"/>
    </xf>
    <xf numFmtId="1" fontId="3" fillId="0" borderId="21" xfId="2" applyNumberFormat="1" applyFont="1" applyBorder="1" applyAlignment="1">
      <alignment horizontal="center"/>
    </xf>
    <xf numFmtId="164" fontId="3" fillId="0" borderId="0" xfId="2" applyFont="1" applyBorder="1"/>
    <xf numFmtId="1" fontId="3" fillId="0" borderId="0" xfId="2" applyNumberFormat="1" applyFont="1" applyBorder="1" applyAlignment="1">
      <alignment horizontal="center"/>
    </xf>
    <xf numFmtId="164" fontId="3" fillId="0" borderId="5" xfId="2" applyFont="1" applyBorder="1" applyAlignment="1">
      <alignment horizontal="center"/>
    </xf>
    <xf numFmtId="1" fontId="3" fillId="0" borderId="22" xfId="2" applyNumberFormat="1" applyFont="1" applyBorder="1" applyAlignment="1">
      <alignment horizontal="center"/>
    </xf>
    <xf numFmtId="164" fontId="3" fillId="0" borderId="16" xfId="2" applyFont="1" applyBorder="1"/>
    <xf numFmtId="1" fontId="3" fillId="0" borderId="16" xfId="2" applyNumberFormat="1" applyFont="1" applyBorder="1" applyAlignment="1">
      <alignment horizontal="center"/>
    </xf>
    <xf numFmtId="168" fontId="3" fillId="0" borderId="16" xfId="2" applyNumberFormat="1" applyFont="1" applyBorder="1"/>
    <xf numFmtId="167" fontId="3" fillId="0" borderId="16" xfId="2" applyNumberFormat="1" applyFont="1" applyBorder="1"/>
    <xf numFmtId="164" fontId="3" fillId="0" borderId="7" xfId="2" applyFont="1" applyBorder="1" applyAlignment="1">
      <alignment horizontal="center"/>
    </xf>
    <xf numFmtId="164" fontId="2" fillId="0" borderId="0" xfId="2" applyFont="1" applyAlignment="1">
      <alignment horizontal="right"/>
    </xf>
    <xf numFmtId="168" fontId="2" fillId="0" borderId="0" xfId="2" applyNumberFormat="1" applyFont="1"/>
    <xf numFmtId="15" fontId="3" fillId="0" borderId="0" xfId="0" applyNumberFormat="1" applyFont="1"/>
    <xf numFmtId="0" fontId="5" fillId="0" borderId="2" xfId="0" applyFont="1" applyFill="1" applyBorder="1"/>
    <xf numFmtId="0" fontId="5" fillId="0" borderId="4" xfId="0" applyFont="1" applyFill="1" applyBorder="1"/>
    <xf numFmtId="164" fontId="3" fillId="0" borderId="4" xfId="3" applyNumberFormat="1" applyFont="1" applyFill="1" applyBorder="1" applyAlignment="1"/>
    <xf numFmtId="0" fontId="2" fillId="0" borderId="33" xfId="0" applyFont="1" applyFill="1" applyBorder="1"/>
    <xf numFmtId="164" fontId="3" fillId="0" borderId="34" xfId="3" applyNumberFormat="1" applyFont="1" applyBorder="1" applyAlignment="1"/>
    <xf numFmtId="9" fontId="3" fillId="0" borderId="0" xfId="4" applyFont="1" applyAlignment="1">
      <alignment horizontal="center" wrapText="1"/>
    </xf>
    <xf numFmtId="8" fontId="3" fillId="2" borderId="27" xfId="0" applyNumberFormat="1" applyFont="1" applyFill="1" applyBorder="1" applyAlignment="1">
      <alignment wrapText="1"/>
    </xf>
    <xf numFmtId="169" fontId="3" fillId="2" borderId="24" xfId="0" applyNumberFormat="1" applyFont="1" applyFill="1" applyBorder="1" applyAlignment="1">
      <alignment wrapText="1"/>
    </xf>
    <xf numFmtId="8" fontId="3" fillId="2" borderId="28" xfId="0" applyNumberFormat="1" applyFont="1" applyFill="1" applyBorder="1" applyAlignment="1">
      <alignment wrapText="1"/>
    </xf>
    <xf numFmtId="6" fontId="3" fillId="2" borderId="26" xfId="0" applyNumberFormat="1" applyFont="1" applyFill="1" applyBorder="1" applyAlignment="1">
      <alignment wrapText="1"/>
    </xf>
    <xf numFmtId="9" fontId="8" fillId="0" borderId="1" xfId="4" applyFont="1" applyBorder="1"/>
    <xf numFmtId="170" fontId="3" fillId="0" borderId="0" xfId="0" applyNumberFormat="1" applyFont="1"/>
    <xf numFmtId="0" fontId="2" fillId="0" borderId="1" xfId="0" applyFont="1" applyFill="1" applyBorder="1"/>
    <xf numFmtId="0" fontId="2" fillId="2" borderId="24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32" xfId="0" applyFont="1" applyFill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2" fillId="2" borderId="28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9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24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wrapText="1"/>
    </xf>
    <xf numFmtId="0" fontId="7" fillId="2" borderId="0" xfId="5" applyFill="1" applyAlignment="1">
      <alignment wrapText="1"/>
    </xf>
    <xf numFmtId="0" fontId="3" fillId="2" borderId="31" xfId="0" applyFont="1" applyFill="1" applyBorder="1" applyAlignment="1">
      <alignment wrapText="1"/>
    </xf>
    <xf numFmtId="0" fontId="2" fillId="2" borderId="27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</cellXfs>
  <cellStyles count="6">
    <cellStyle name="Currency" xfId="1" builtinId="4"/>
    <cellStyle name="Normal" xfId="0" builtinId="0"/>
    <cellStyle name="Normal 2" xfId="3" xr:uid="{00000000-0005-0000-0000-000002000000}"/>
    <cellStyle name="Normal_Parts" xfId="2" xr:uid="{00000000-0005-0000-0000-000003000000}"/>
    <cellStyle name="Percent" xfId="4" builtinId="5"/>
    <cellStyle name="Title" xfId="5" builtinId="15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Radio" firstButton="1" fmlaLink="$C$9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List" dx="16" fmlaLink="$E$3" fmlaRange="$A$3:$A$10" sel="1" val="0"/>
</file>

<file path=xl/ctrlProps/ctrlProp6.xml><?xml version="1.0" encoding="utf-8"?>
<formControlPr xmlns="http://schemas.microsoft.com/office/spreadsheetml/2009/9/main" objectType="Drop" dropStyle="combo" dx="16" fmlaLink="$E$10" fmlaRange="$A$3:$A$10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2</xdr:row>
          <xdr:rowOff>137160</xdr:rowOff>
        </xdr:from>
        <xdr:to>
          <xdr:col>3</xdr:col>
          <xdr:colOff>160020</xdr:colOff>
          <xdr:row>6</xdr:row>
          <xdr:rowOff>182880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Freight Options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3</xdr:row>
          <xdr:rowOff>0</xdr:rowOff>
        </xdr:from>
        <xdr:to>
          <xdr:col>3</xdr:col>
          <xdr:colOff>106680</xdr:colOff>
          <xdr:row>3</xdr:row>
          <xdr:rowOff>213360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Surface 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4</xdr:row>
          <xdr:rowOff>60960</xdr:rowOff>
        </xdr:from>
        <xdr:to>
          <xdr:col>3</xdr:col>
          <xdr:colOff>114300</xdr:colOff>
          <xdr:row>5</xdr:row>
          <xdr:rowOff>30480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5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Air 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5</xdr:row>
          <xdr:rowOff>114300</xdr:rowOff>
        </xdr:from>
        <xdr:to>
          <xdr:col>3</xdr:col>
          <xdr:colOff>83820</xdr:colOff>
          <xdr:row>6</xdr:row>
          <xdr:rowOff>83820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Courier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1211580</xdr:colOff>
          <xdr:row>5</xdr:row>
          <xdr:rowOff>60960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6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1211580</xdr:colOff>
          <xdr:row>9</xdr:row>
          <xdr:rowOff>190500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6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riting/Excel%20Formulas%20and%20Functions/Examples/Chapter%2004/Worksheet%20Dialog%20Box%20Contro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oxes and Option Buttons"/>
      <sheetName val="Check Boxes"/>
      <sheetName val="List and Combo Boxes"/>
      <sheetName val="Scroll Bars and Spinner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I11"/>
  <sheetViews>
    <sheetView showGridLines="0" tabSelected="1" workbookViewId="0">
      <selection activeCell="F18" sqref="F18"/>
    </sheetView>
  </sheetViews>
  <sheetFormatPr defaultColWidth="9.109375" defaultRowHeight="18" x14ac:dyDescent="0.35"/>
  <cols>
    <col min="1" max="1" width="17.6640625" style="2" bestFit="1" customWidth="1"/>
    <col min="2" max="2" width="8.109375" style="2" bestFit="1" customWidth="1"/>
    <col min="3" max="3" width="11.5546875" style="2" bestFit="1" customWidth="1"/>
    <col min="4" max="4" width="11.33203125" style="2" bestFit="1" customWidth="1"/>
    <col min="5" max="5" width="11.88671875" style="2" bestFit="1" customWidth="1"/>
    <col min="6" max="6" width="13.6640625" style="2" bestFit="1" customWidth="1"/>
    <col min="7" max="7" width="1.5546875" style="2" customWidth="1"/>
    <col min="8" max="8" width="22.5546875" style="2" bestFit="1" customWidth="1"/>
    <col min="9" max="9" width="11.33203125" style="2" bestFit="1" customWidth="1"/>
    <col min="10" max="16384" width="9.109375" style="2"/>
  </cols>
  <sheetData>
    <row r="3" spans="1:9" x14ac:dyDescent="0.35">
      <c r="A3" s="6" t="s">
        <v>32</v>
      </c>
      <c r="B3" s="7" t="s">
        <v>33</v>
      </c>
      <c r="C3" s="7" t="s">
        <v>34</v>
      </c>
      <c r="D3" s="6" t="s">
        <v>35</v>
      </c>
      <c r="E3" s="6" t="s">
        <v>36</v>
      </c>
      <c r="F3" s="7" t="s">
        <v>45</v>
      </c>
      <c r="G3" s="1"/>
      <c r="H3" s="8" t="s">
        <v>37</v>
      </c>
      <c r="I3" s="9"/>
    </row>
    <row r="4" spans="1:9" x14ac:dyDescent="0.35">
      <c r="A4" s="10">
        <v>20</v>
      </c>
      <c r="B4" s="10" t="s">
        <v>38</v>
      </c>
      <c r="C4" s="11">
        <v>17.95</v>
      </c>
      <c r="D4" s="12"/>
      <c r="E4" s="13"/>
      <c r="F4" s="13"/>
      <c r="H4" s="7" t="s">
        <v>39</v>
      </c>
      <c r="I4" s="7" t="s">
        <v>35</v>
      </c>
    </row>
    <row r="5" spans="1:9" x14ac:dyDescent="0.35">
      <c r="A5" s="10">
        <v>10</v>
      </c>
      <c r="B5" s="10" t="s">
        <v>40</v>
      </c>
      <c r="C5" s="11">
        <v>6.95</v>
      </c>
      <c r="D5" s="12"/>
      <c r="E5" s="13"/>
      <c r="F5" s="13"/>
      <c r="H5" s="14">
        <v>0</v>
      </c>
      <c r="I5" s="12">
        <v>0.2</v>
      </c>
    </row>
    <row r="6" spans="1:9" x14ac:dyDescent="0.35">
      <c r="A6" s="10">
        <v>1000</v>
      </c>
      <c r="B6" s="10" t="s">
        <v>41</v>
      </c>
      <c r="C6" s="11">
        <v>2.95</v>
      </c>
      <c r="D6" s="12"/>
      <c r="E6" s="13"/>
      <c r="F6" s="13"/>
      <c r="H6" s="14">
        <v>4</v>
      </c>
      <c r="I6" s="12">
        <v>0.4</v>
      </c>
    </row>
    <row r="7" spans="1:9" x14ac:dyDescent="0.35">
      <c r="A7" s="10">
        <v>50</v>
      </c>
      <c r="B7" s="10" t="s">
        <v>42</v>
      </c>
      <c r="C7" s="11">
        <v>19.95</v>
      </c>
      <c r="D7" s="12"/>
      <c r="E7" s="13"/>
      <c r="F7" s="13"/>
      <c r="H7" s="14">
        <v>24</v>
      </c>
      <c r="I7" s="12">
        <v>0.42</v>
      </c>
    </row>
    <row r="8" spans="1:9" x14ac:dyDescent="0.35">
      <c r="A8" s="10">
        <v>2</v>
      </c>
      <c r="B8" s="10" t="s">
        <v>43</v>
      </c>
      <c r="C8" s="11">
        <v>27.95</v>
      </c>
      <c r="D8" s="12"/>
      <c r="E8" s="13"/>
      <c r="F8" s="13"/>
      <c r="H8" s="14">
        <v>49</v>
      </c>
      <c r="I8" s="12">
        <v>0.44</v>
      </c>
    </row>
    <row r="9" spans="1:9" x14ac:dyDescent="0.35">
      <c r="A9" s="10">
        <v>25</v>
      </c>
      <c r="B9" s="10" t="s">
        <v>38</v>
      </c>
      <c r="C9" s="11">
        <v>17.95</v>
      </c>
      <c r="D9" s="12"/>
      <c r="E9" s="13"/>
      <c r="F9" s="13"/>
      <c r="H9" s="14">
        <v>99</v>
      </c>
      <c r="I9" s="12">
        <v>0.46</v>
      </c>
    </row>
    <row r="10" spans="1:9" x14ac:dyDescent="0.35">
      <c r="A10" s="10">
        <v>100</v>
      </c>
      <c r="B10" s="10" t="s">
        <v>44</v>
      </c>
      <c r="C10" s="11">
        <v>9.9499999999999993</v>
      </c>
      <c r="D10" s="12"/>
      <c r="E10" s="13"/>
      <c r="F10" s="13"/>
      <c r="H10" s="14">
        <v>249</v>
      </c>
      <c r="I10" s="12">
        <v>0.48</v>
      </c>
    </row>
    <row r="11" spans="1:9" x14ac:dyDescent="0.35">
      <c r="A11" s="15">
        <v>250</v>
      </c>
      <c r="B11" s="15" t="s">
        <v>40</v>
      </c>
      <c r="C11" s="16">
        <v>6.95</v>
      </c>
      <c r="D11" s="17"/>
      <c r="E11" s="18"/>
      <c r="F11" s="18"/>
      <c r="H11" s="19">
        <v>499</v>
      </c>
      <c r="I11" s="17">
        <v>0.5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8"/>
  <sheetViews>
    <sheetView workbookViewId="0">
      <selection activeCell="B17" sqref="B17"/>
    </sheetView>
  </sheetViews>
  <sheetFormatPr defaultColWidth="9.109375" defaultRowHeight="18" x14ac:dyDescent="0.35"/>
  <cols>
    <col min="1" max="1" width="12.109375" style="2" customWidth="1"/>
    <col min="2" max="2" width="14.33203125" style="2" bestFit="1" customWidth="1"/>
    <col min="3" max="4" width="12.5546875" style="2" bestFit="1" customWidth="1"/>
    <col min="5" max="5" width="15.6640625" style="2" bestFit="1" customWidth="1"/>
    <col min="6" max="6" width="9.109375" style="2"/>
    <col min="7" max="7" width="12.5546875" style="2" bestFit="1" customWidth="1"/>
    <col min="8" max="16384" width="9.109375" style="2"/>
  </cols>
  <sheetData>
    <row r="1" spans="1:7" ht="22.8" x14ac:dyDescent="0.4">
      <c r="A1" s="102" t="s">
        <v>46</v>
      </c>
      <c r="B1" s="102"/>
      <c r="C1" s="102"/>
      <c r="D1" s="102"/>
      <c r="E1" s="102"/>
      <c r="F1" s="102"/>
      <c r="G1" s="102"/>
    </row>
    <row r="2" spans="1:7" x14ac:dyDescent="0.35">
      <c r="A2" s="103"/>
      <c r="B2" s="103"/>
      <c r="C2" s="103"/>
      <c r="D2" s="103"/>
      <c r="E2" s="103"/>
      <c r="F2" s="103"/>
      <c r="G2" s="103"/>
    </row>
    <row r="3" spans="1:7" ht="36" customHeight="1" x14ac:dyDescent="0.35">
      <c r="A3" s="94"/>
      <c r="B3" s="95"/>
      <c r="C3" s="104" t="s">
        <v>47</v>
      </c>
      <c r="D3" s="105"/>
      <c r="E3" s="104" t="s">
        <v>48</v>
      </c>
      <c r="F3" s="106"/>
      <c r="G3" s="105"/>
    </row>
    <row r="4" spans="1:7" x14ac:dyDescent="0.35">
      <c r="A4" s="96"/>
      <c r="B4" s="97"/>
      <c r="C4" s="20"/>
      <c r="D4" s="21"/>
      <c r="E4" s="20"/>
      <c r="F4" s="22"/>
      <c r="G4" s="23"/>
    </row>
    <row r="5" spans="1:7" x14ac:dyDescent="0.35">
      <c r="A5" s="96"/>
      <c r="B5" s="97"/>
      <c r="C5" s="100" t="s">
        <v>49</v>
      </c>
      <c r="D5" s="101"/>
      <c r="E5" s="101"/>
      <c r="F5" s="101"/>
      <c r="G5" s="24"/>
    </row>
    <row r="6" spans="1:7" ht="54" x14ac:dyDescent="0.35">
      <c r="A6" s="98"/>
      <c r="B6" s="99"/>
      <c r="C6" s="25" t="s">
        <v>50</v>
      </c>
      <c r="D6" s="25" t="s">
        <v>51</v>
      </c>
      <c r="E6" s="25" t="s">
        <v>52</v>
      </c>
      <c r="F6" s="25" t="s">
        <v>53</v>
      </c>
      <c r="G6" s="24" t="s">
        <v>54</v>
      </c>
    </row>
    <row r="7" spans="1:7" x14ac:dyDescent="0.35">
      <c r="A7" s="90" t="s">
        <v>55</v>
      </c>
      <c r="B7" s="91"/>
      <c r="C7" s="91"/>
      <c r="D7" s="91"/>
      <c r="E7" s="91"/>
      <c r="F7" s="92"/>
      <c r="G7" s="93"/>
    </row>
    <row r="8" spans="1:7" s="29" customFormat="1" x14ac:dyDescent="0.35">
      <c r="A8" s="26" t="s">
        <v>56</v>
      </c>
      <c r="B8" s="27"/>
      <c r="C8" s="28">
        <v>0</v>
      </c>
      <c r="D8" s="28">
        <v>9525</v>
      </c>
      <c r="E8" s="83">
        <v>0</v>
      </c>
      <c r="F8" s="87">
        <v>0.1</v>
      </c>
      <c r="G8" s="85">
        <v>0</v>
      </c>
    </row>
    <row r="9" spans="1:7" x14ac:dyDescent="0.35">
      <c r="A9" s="30"/>
      <c r="B9" s="31"/>
      <c r="C9" s="32">
        <f t="shared" ref="C9:C14" si="0">D8</f>
        <v>9525</v>
      </c>
      <c r="D9" s="32">
        <v>38700</v>
      </c>
      <c r="E9" s="84">
        <f>E8 + (D8 - G8) * F8</f>
        <v>952.5</v>
      </c>
      <c r="F9" s="87">
        <v>0.12</v>
      </c>
      <c r="G9" s="86">
        <f>D8</f>
        <v>9525</v>
      </c>
    </row>
    <row r="10" spans="1:7" x14ac:dyDescent="0.35">
      <c r="A10" s="30"/>
      <c r="B10" s="31"/>
      <c r="C10" s="32">
        <f t="shared" si="0"/>
        <v>38700</v>
      </c>
      <c r="D10" s="32">
        <v>82500</v>
      </c>
      <c r="E10" s="84">
        <f>E9 + (D9 - G9) * F9</f>
        <v>4453.5</v>
      </c>
      <c r="F10" s="87">
        <v>0.22</v>
      </c>
      <c r="G10" s="86">
        <f t="shared" ref="G10:G14" si="1">D9</f>
        <v>38700</v>
      </c>
    </row>
    <row r="11" spans="1:7" x14ac:dyDescent="0.35">
      <c r="A11" s="30"/>
      <c r="B11" s="31"/>
      <c r="C11" s="32">
        <f t="shared" si="0"/>
        <v>82500</v>
      </c>
      <c r="D11" s="32">
        <v>157500</v>
      </c>
      <c r="E11" s="84">
        <f>E10 + (D10 - G10) * F10</f>
        <v>14089.5</v>
      </c>
      <c r="F11" s="87">
        <v>0.24</v>
      </c>
      <c r="G11" s="86">
        <f t="shared" si="1"/>
        <v>82500</v>
      </c>
    </row>
    <row r="12" spans="1:7" x14ac:dyDescent="0.35">
      <c r="A12" s="30"/>
      <c r="B12" s="31"/>
      <c r="C12" s="32">
        <f t="shared" si="0"/>
        <v>157500</v>
      </c>
      <c r="D12" s="32">
        <v>200000</v>
      </c>
      <c r="E12" s="84">
        <f t="shared" ref="E12:E14" si="2">E11 + (D11 - G11) * F11</f>
        <v>32089.5</v>
      </c>
      <c r="F12" s="87">
        <v>0.32</v>
      </c>
      <c r="G12" s="86">
        <f t="shared" si="1"/>
        <v>157500</v>
      </c>
    </row>
    <row r="13" spans="1:7" x14ac:dyDescent="0.35">
      <c r="A13" s="34"/>
      <c r="B13" s="31"/>
      <c r="C13" s="32">
        <f t="shared" si="0"/>
        <v>200000</v>
      </c>
      <c r="D13" s="32">
        <v>500000</v>
      </c>
      <c r="E13" s="84">
        <f t="shared" si="2"/>
        <v>45689.5</v>
      </c>
      <c r="F13" s="87">
        <v>0.35</v>
      </c>
      <c r="G13" s="86">
        <f t="shared" si="1"/>
        <v>200000</v>
      </c>
    </row>
    <row r="14" spans="1:7" x14ac:dyDescent="0.35">
      <c r="A14" s="34"/>
      <c r="B14" s="31"/>
      <c r="C14" s="32">
        <f t="shared" si="0"/>
        <v>500000</v>
      </c>
      <c r="D14" s="33" t="s">
        <v>57</v>
      </c>
      <c r="E14" s="84">
        <f t="shared" si="2"/>
        <v>150689.5</v>
      </c>
      <c r="F14" s="87">
        <v>0.37</v>
      </c>
      <c r="G14" s="86">
        <f t="shared" si="1"/>
        <v>500000</v>
      </c>
    </row>
    <row r="16" spans="1:7" x14ac:dyDescent="0.35">
      <c r="A16" s="1" t="s">
        <v>58</v>
      </c>
      <c r="B16" s="35">
        <v>50000</v>
      </c>
    </row>
    <row r="17" spans="1:2" x14ac:dyDescent="0.35">
      <c r="A17" s="1" t="s">
        <v>59</v>
      </c>
      <c r="B17" s="82">
        <f>VLOOKUP(B16, C8:G14, 4)</f>
        <v>0.22</v>
      </c>
    </row>
    <row r="18" spans="1:2" x14ac:dyDescent="0.35">
      <c r="A18" s="1" t="s">
        <v>150</v>
      </c>
      <c r="B18" s="88">
        <f>VLOOKUP(B16, C8:G14, 3) + B17 * (B16 - VLOOKUP(B16, C8:G14, 5))</f>
        <v>6939.5</v>
      </c>
    </row>
  </sheetData>
  <mergeCells count="7">
    <mergeCell ref="A7:G7"/>
    <mergeCell ref="A3:B6"/>
    <mergeCell ref="C5:F5"/>
    <mergeCell ref="A1:G1"/>
    <mergeCell ref="A2:G2"/>
    <mergeCell ref="C3:D3"/>
    <mergeCell ref="E3:G3"/>
  </mergeCells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N11"/>
  <sheetViews>
    <sheetView workbookViewId="0">
      <selection activeCell="C10" sqref="C10"/>
    </sheetView>
  </sheetViews>
  <sheetFormatPr defaultColWidth="9.109375" defaultRowHeight="18" x14ac:dyDescent="0.35"/>
  <cols>
    <col min="1" max="1" width="1.88671875" style="2" customWidth="1"/>
    <col min="2" max="2" width="14.5546875" style="2" bestFit="1" customWidth="1"/>
    <col min="3" max="3" width="10.5546875" style="2" bestFit="1" customWidth="1"/>
    <col min="4" max="4" width="11.44140625" style="2" bestFit="1" customWidth="1"/>
    <col min="5" max="10" width="10.5546875" style="2" bestFit="1" customWidth="1"/>
    <col min="11" max="11" width="14" style="2" bestFit="1" customWidth="1"/>
    <col min="12" max="12" width="10.5546875" style="2" bestFit="1" customWidth="1"/>
    <col min="13" max="13" width="13.44140625" style="2" bestFit="1" customWidth="1"/>
    <col min="14" max="14" width="13" style="2" bestFit="1" customWidth="1"/>
    <col min="15" max="16384" width="9.109375" style="2"/>
  </cols>
  <sheetData>
    <row r="1" spans="2:14" s="42" customFormat="1" x14ac:dyDescent="0.35">
      <c r="B1" s="41" t="s">
        <v>61</v>
      </c>
      <c r="C1" s="41" t="s">
        <v>62</v>
      </c>
      <c r="D1" s="41" t="s">
        <v>63</v>
      </c>
      <c r="E1" s="41" t="s">
        <v>64</v>
      </c>
      <c r="F1" s="41" t="s">
        <v>72</v>
      </c>
      <c r="G1" s="41" t="s">
        <v>60</v>
      </c>
      <c r="H1" s="41" t="s">
        <v>73</v>
      </c>
      <c r="I1" s="41" t="s">
        <v>74</v>
      </c>
      <c r="J1" s="41" t="s">
        <v>75</v>
      </c>
      <c r="K1" s="41" t="s">
        <v>76</v>
      </c>
      <c r="L1" s="41" t="s">
        <v>77</v>
      </c>
      <c r="M1" s="41" t="s">
        <v>78</v>
      </c>
      <c r="N1" s="41" t="s">
        <v>79</v>
      </c>
    </row>
    <row r="2" spans="2:14" x14ac:dyDescent="0.35">
      <c r="B2" s="1" t="s">
        <v>65</v>
      </c>
      <c r="C2" s="43">
        <v>4600</v>
      </c>
      <c r="D2" s="43">
        <v>4200</v>
      </c>
      <c r="E2" s="43">
        <v>5200</v>
      </c>
      <c r="F2" s="43">
        <v>4600</v>
      </c>
      <c r="G2" s="43">
        <v>4200</v>
      </c>
      <c r="H2" s="43">
        <v>5200</v>
      </c>
      <c r="I2" s="43">
        <v>4600</v>
      </c>
      <c r="J2" s="43">
        <v>4200</v>
      </c>
      <c r="K2" s="43">
        <v>5200</v>
      </c>
      <c r="L2" s="43">
        <v>4600</v>
      </c>
      <c r="M2" s="43">
        <v>4200</v>
      </c>
      <c r="N2" s="43">
        <v>5200</v>
      </c>
    </row>
    <row r="3" spans="2:14" x14ac:dyDescent="0.35">
      <c r="B3" s="1" t="s">
        <v>66</v>
      </c>
      <c r="C3" s="43">
        <v>2100</v>
      </c>
      <c r="D3" s="43">
        <v>2100</v>
      </c>
      <c r="E3" s="43">
        <v>2100</v>
      </c>
      <c r="F3" s="43">
        <v>2100</v>
      </c>
      <c r="G3" s="43">
        <v>2100</v>
      </c>
      <c r="H3" s="43">
        <v>2100</v>
      </c>
      <c r="I3" s="43">
        <v>2100</v>
      </c>
      <c r="J3" s="43">
        <v>2100</v>
      </c>
      <c r="K3" s="43">
        <v>2100</v>
      </c>
      <c r="L3" s="43">
        <v>2100</v>
      </c>
      <c r="M3" s="43">
        <v>2100</v>
      </c>
      <c r="N3" s="43">
        <v>2100</v>
      </c>
    </row>
    <row r="4" spans="2:14" x14ac:dyDescent="0.35">
      <c r="B4" s="1" t="s">
        <v>67</v>
      </c>
      <c r="C4" s="43">
        <v>1300</v>
      </c>
      <c r="D4" s="43">
        <v>1200</v>
      </c>
      <c r="E4" s="43">
        <v>1400</v>
      </c>
      <c r="F4" s="43">
        <v>1300</v>
      </c>
      <c r="G4" s="43">
        <v>1200</v>
      </c>
      <c r="H4" s="43">
        <v>1400</v>
      </c>
      <c r="I4" s="43">
        <v>1300</v>
      </c>
      <c r="J4" s="43">
        <v>1200</v>
      </c>
      <c r="K4" s="43">
        <v>1400</v>
      </c>
      <c r="L4" s="43">
        <v>1300</v>
      </c>
      <c r="M4" s="43">
        <v>1200</v>
      </c>
      <c r="N4" s="43">
        <v>1400</v>
      </c>
    </row>
    <row r="5" spans="2:14" x14ac:dyDescent="0.35">
      <c r="B5" s="1" t="s">
        <v>68</v>
      </c>
      <c r="C5" s="43">
        <v>16000</v>
      </c>
      <c r="D5" s="43">
        <v>16000</v>
      </c>
      <c r="E5" s="43">
        <v>16500</v>
      </c>
      <c r="F5" s="43">
        <v>16000</v>
      </c>
      <c r="G5" s="43">
        <v>16000</v>
      </c>
      <c r="H5" s="43">
        <v>16500</v>
      </c>
      <c r="I5" s="43">
        <v>16000</v>
      </c>
      <c r="J5" s="43">
        <v>16000</v>
      </c>
      <c r="K5" s="43">
        <v>16500</v>
      </c>
      <c r="L5" s="43">
        <v>16000</v>
      </c>
      <c r="M5" s="43">
        <v>16000</v>
      </c>
      <c r="N5" s="43">
        <v>16500</v>
      </c>
    </row>
    <row r="6" spans="2:14" ht="18.600000000000001" thickBot="1" x14ac:dyDescent="0.4">
      <c r="B6" s="44" t="s">
        <v>69</v>
      </c>
      <c r="C6" s="45">
        <v>500</v>
      </c>
      <c r="D6" s="45">
        <v>600</v>
      </c>
      <c r="E6" s="45">
        <v>600</v>
      </c>
      <c r="F6" s="45">
        <v>500</v>
      </c>
      <c r="G6" s="45">
        <v>600</v>
      </c>
      <c r="H6" s="45">
        <v>600</v>
      </c>
      <c r="I6" s="45">
        <v>500</v>
      </c>
      <c r="J6" s="45">
        <v>600</v>
      </c>
      <c r="K6" s="45">
        <v>600</v>
      </c>
      <c r="L6" s="45">
        <v>500</v>
      </c>
      <c r="M6" s="45">
        <v>600</v>
      </c>
      <c r="N6" s="45">
        <v>600</v>
      </c>
    </row>
    <row r="7" spans="2:14" ht="18.600000000000001" thickTop="1" x14ac:dyDescent="0.35">
      <c r="B7" s="1" t="s">
        <v>70</v>
      </c>
      <c r="C7" s="46">
        <f t="shared" ref="C7:N7" si="0">SUM(C2:C6)</f>
        <v>24500</v>
      </c>
      <c r="D7" s="46">
        <f t="shared" si="0"/>
        <v>24100</v>
      </c>
      <c r="E7" s="46">
        <f t="shared" si="0"/>
        <v>25800</v>
      </c>
      <c r="F7" s="46">
        <f t="shared" si="0"/>
        <v>24500</v>
      </c>
      <c r="G7" s="46">
        <f t="shared" si="0"/>
        <v>24100</v>
      </c>
      <c r="H7" s="46">
        <f t="shared" si="0"/>
        <v>25800</v>
      </c>
      <c r="I7" s="46">
        <f t="shared" si="0"/>
        <v>24500</v>
      </c>
      <c r="J7" s="46">
        <f t="shared" si="0"/>
        <v>24100</v>
      </c>
      <c r="K7" s="46">
        <f t="shared" si="0"/>
        <v>25800</v>
      </c>
      <c r="L7" s="46">
        <f t="shared" si="0"/>
        <v>24500</v>
      </c>
      <c r="M7" s="46">
        <f t="shared" si="0"/>
        <v>24100</v>
      </c>
      <c r="N7" s="46">
        <f t="shared" si="0"/>
        <v>25800</v>
      </c>
    </row>
    <row r="9" spans="2:14" x14ac:dyDescent="0.35">
      <c r="B9" s="1" t="s">
        <v>71</v>
      </c>
      <c r="C9" s="47" t="s">
        <v>75</v>
      </c>
    </row>
    <row r="10" spans="2:14" x14ac:dyDescent="0.35">
      <c r="B10" s="1" t="s">
        <v>45</v>
      </c>
      <c r="C10" s="46">
        <f>HLOOKUP(C9, C1:N7, 7, FALSE)</f>
        <v>24100</v>
      </c>
    </row>
    <row r="11" spans="2:14" x14ac:dyDescent="0.35">
      <c r="B11" s="1"/>
    </row>
  </sheetData>
  <phoneticPr fontId="0" type="noConversion"/>
  <dataValidations count="1">
    <dataValidation type="list" allowBlank="1" showInputMessage="1" showErrorMessage="1" sqref="C9" xr:uid="{00000000-0002-0000-0500-000000000000}">
      <formula1>$C$1:$N$1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E15"/>
  <sheetViews>
    <sheetView showGridLines="0" workbookViewId="0">
      <selection activeCell="B11" sqref="B11"/>
    </sheetView>
  </sheetViews>
  <sheetFormatPr defaultColWidth="9.109375" defaultRowHeight="18" x14ac:dyDescent="0.35"/>
  <cols>
    <col min="1" max="1" width="29" style="2" bestFit="1" customWidth="1"/>
    <col min="2" max="2" width="22.44140625" style="2" bestFit="1" customWidth="1"/>
    <col min="3" max="3" width="2.6640625" style="2" customWidth="1"/>
    <col min="4" max="4" width="20.6640625" style="5" bestFit="1" customWidth="1"/>
    <col min="5" max="5" width="35.6640625" style="2" customWidth="1"/>
    <col min="6" max="16384" width="9.109375" style="2"/>
  </cols>
  <sheetData>
    <row r="2" spans="1:5" x14ac:dyDescent="0.35">
      <c r="A2" s="3" t="s">
        <v>3</v>
      </c>
      <c r="B2" s="80" t="s">
        <v>15</v>
      </c>
      <c r="D2" s="7" t="s">
        <v>5</v>
      </c>
      <c r="E2" s="6" t="s">
        <v>6</v>
      </c>
    </row>
    <row r="3" spans="1:5" x14ac:dyDescent="0.35">
      <c r="A3" s="3"/>
      <c r="D3" s="37" t="s">
        <v>4</v>
      </c>
      <c r="E3" s="77" t="s">
        <v>137</v>
      </c>
    </row>
    <row r="4" spans="1:5" x14ac:dyDescent="0.35">
      <c r="A4" s="3" t="s">
        <v>8</v>
      </c>
      <c r="B4" s="89" t="str">
        <f>VLOOKUP(B2, D3:E15, 2, FALSE)</f>
        <v>Island Trading</v>
      </c>
      <c r="D4" s="14" t="s">
        <v>9</v>
      </c>
      <c r="E4" s="78" t="s">
        <v>138</v>
      </c>
    </row>
    <row r="5" spans="1:5" x14ac:dyDescent="0.35">
      <c r="D5" s="14" t="s">
        <v>11</v>
      </c>
      <c r="E5" s="78" t="s">
        <v>139</v>
      </c>
    </row>
    <row r="6" spans="1:5" x14ac:dyDescent="0.35">
      <c r="A6" s="3"/>
      <c r="B6" s="1"/>
      <c r="D6" s="14" t="s">
        <v>13</v>
      </c>
      <c r="E6" s="78" t="s">
        <v>140</v>
      </c>
    </row>
    <row r="7" spans="1:5" x14ac:dyDescent="0.35">
      <c r="D7" s="14" t="s">
        <v>15</v>
      </c>
      <c r="E7" s="78" t="s">
        <v>141</v>
      </c>
    </row>
    <row r="8" spans="1:5" x14ac:dyDescent="0.35">
      <c r="D8" s="14" t="s">
        <v>17</v>
      </c>
      <c r="E8" s="79" t="s">
        <v>142</v>
      </c>
    </row>
    <row r="9" spans="1:5" x14ac:dyDescent="0.35">
      <c r="D9" s="14" t="s">
        <v>19</v>
      </c>
      <c r="E9" s="79" t="s">
        <v>143</v>
      </c>
    </row>
    <row r="10" spans="1:5" x14ac:dyDescent="0.35">
      <c r="D10" s="14" t="s">
        <v>21</v>
      </c>
      <c r="E10" s="79" t="s">
        <v>144</v>
      </c>
    </row>
    <row r="11" spans="1:5" x14ac:dyDescent="0.35">
      <c r="D11" s="14" t="s">
        <v>23</v>
      </c>
      <c r="E11" s="79" t="s">
        <v>145</v>
      </c>
    </row>
    <row r="12" spans="1:5" x14ac:dyDescent="0.35">
      <c r="D12" s="14" t="s">
        <v>25</v>
      </c>
      <c r="E12" s="81" t="s">
        <v>146</v>
      </c>
    </row>
    <row r="13" spans="1:5" x14ac:dyDescent="0.35">
      <c r="D13" s="14" t="s">
        <v>27</v>
      </c>
      <c r="E13" s="39" t="s">
        <v>147</v>
      </c>
    </row>
    <row r="14" spans="1:5" x14ac:dyDescent="0.35">
      <c r="D14" s="14" t="s">
        <v>29</v>
      </c>
      <c r="E14" s="39" t="s">
        <v>148</v>
      </c>
    </row>
    <row r="15" spans="1:5" x14ac:dyDescent="0.35">
      <c r="D15" s="19" t="s">
        <v>21</v>
      </c>
      <c r="E15" s="40" t="s">
        <v>149</v>
      </c>
    </row>
  </sheetData>
  <phoneticPr fontId="0" type="noConversion"/>
  <dataValidations count="1">
    <dataValidation type="list" allowBlank="1" showInputMessage="1" showErrorMessage="1" sqref="B2" xr:uid="{00000000-0002-0000-0400-000000000000}">
      <formula1>$D$3:$D$15</formula1>
    </dataValidation>
  </dataValidations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E15"/>
  <sheetViews>
    <sheetView showGridLines="0" workbookViewId="0">
      <selection activeCell="B4" sqref="B4"/>
    </sheetView>
  </sheetViews>
  <sheetFormatPr defaultColWidth="9.109375" defaultRowHeight="18" x14ac:dyDescent="0.35"/>
  <cols>
    <col min="1" max="1" width="29" style="2" bestFit="1" customWidth="1"/>
    <col min="2" max="2" width="22.44140625" style="2" bestFit="1" customWidth="1"/>
    <col min="3" max="3" width="2.6640625" style="2" customWidth="1"/>
    <col min="4" max="4" width="20.6640625" style="5" bestFit="1" customWidth="1"/>
    <col min="5" max="5" width="29" style="2" bestFit="1" customWidth="1"/>
    <col min="6" max="16384" width="9.109375" style="2"/>
  </cols>
  <sheetData>
    <row r="2" spans="1:5" x14ac:dyDescent="0.35">
      <c r="A2" s="3" t="s">
        <v>3</v>
      </c>
      <c r="B2" s="36" t="s">
        <v>4</v>
      </c>
      <c r="D2" s="7" t="s">
        <v>5</v>
      </c>
      <c r="E2" s="6" t="s">
        <v>6</v>
      </c>
    </row>
    <row r="3" spans="1:5" x14ac:dyDescent="0.35">
      <c r="A3" s="3"/>
      <c r="D3" s="37" t="s">
        <v>4</v>
      </c>
      <c r="E3" s="38" t="s">
        <v>7</v>
      </c>
    </row>
    <row r="4" spans="1:5" x14ac:dyDescent="0.35">
      <c r="A4" s="3" t="s">
        <v>8</v>
      </c>
      <c r="B4" s="89" t="str">
        <f>INDEX(D3:E15, MATCH(B2, D3:D15, 0), 2)</f>
        <v>Brimson Furniture</v>
      </c>
      <c r="D4" s="14" t="s">
        <v>9</v>
      </c>
      <c r="E4" s="39" t="s">
        <v>10</v>
      </c>
    </row>
    <row r="5" spans="1:5" x14ac:dyDescent="0.35">
      <c r="D5" s="14" t="s">
        <v>11</v>
      </c>
      <c r="E5" s="39" t="s">
        <v>12</v>
      </c>
    </row>
    <row r="6" spans="1:5" x14ac:dyDescent="0.35">
      <c r="D6" s="14" t="s">
        <v>13</v>
      </c>
      <c r="E6" s="39" t="s">
        <v>14</v>
      </c>
    </row>
    <row r="7" spans="1:5" x14ac:dyDescent="0.35">
      <c r="D7" s="14" t="s">
        <v>15</v>
      </c>
      <c r="E7" s="39" t="s">
        <v>16</v>
      </c>
    </row>
    <row r="8" spans="1:5" x14ac:dyDescent="0.35">
      <c r="D8" s="14" t="s">
        <v>17</v>
      </c>
      <c r="E8" s="39" t="s">
        <v>18</v>
      </c>
    </row>
    <row r="9" spans="1:5" x14ac:dyDescent="0.35">
      <c r="D9" s="14" t="s">
        <v>19</v>
      </c>
      <c r="E9" s="39" t="s">
        <v>20</v>
      </c>
    </row>
    <row r="10" spans="1:5" x14ac:dyDescent="0.35">
      <c r="D10" s="14" t="s">
        <v>21</v>
      </c>
      <c r="E10" s="39" t="s">
        <v>22</v>
      </c>
    </row>
    <row r="11" spans="1:5" x14ac:dyDescent="0.35">
      <c r="D11" s="14" t="s">
        <v>23</v>
      </c>
      <c r="E11" s="39" t="s">
        <v>24</v>
      </c>
    </row>
    <row r="12" spans="1:5" x14ac:dyDescent="0.35">
      <c r="D12" s="14" t="s">
        <v>25</v>
      </c>
      <c r="E12" s="39" t="s">
        <v>26</v>
      </c>
    </row>
    <row r="13" spans="1:5" x14ac:dyDescent="0.35">
      <c r="D13" s="14" t="s">
        <v>27</v>
      </c>
      <c r="E13" s="39" t="s">
        <v>28</v>
      </c>
    </row>
    <row r="14" spans="1:5" x14ac:dyDescent="0.35">
      <c r="D14" s="14" t="s">
        <v>29</v>
      </c>
      <c r="E14" s="39" t="s">
        <v>30</v>
      </c>
    </row>
    <row r="15" spans="1:5" x14ac:dyDescent="0.35">
      <c r="D15" s="19" t="s">
        <v>21</v>
      </c>
      <c r="E15" s="40" t="s">
        <v>31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9"/>
  <sheetViews>
    <sheetView showGridLines="0" workbookViewId="0">
      <selection activeCell="E4" sqref="E4"/>
    </sheetView>
  </sheetViews>
  <sheetFormatPr defaultColWidth="9.109375" defaultRowHeight="18" x14ac:dyDescent="0.35"/>
  <cols>
    <col min="1" max="2" width="9.109375" style="2"/>
    <col min="3" max="3" width="9.33203125" style="2" bestFit="1" customWidth="1"/>
    <col min="4" max="4" width="9.109375" style="2"/>
    <col min="5" max="5" width="10.88671875" style="2" bestFit="1" customWidth="1"/>
    <col min="6" max="16384" width="9.109375" style="2"/>
  </cols>
  <sheetData>
    <row r="3" spans="2:5" x14ac:dyDescent="0.35">
      <c r="E3" s="3" t="s">
        <v>1</v>
      </c>
    </row>
    <row r="4" spans="2:5" x14ac:dyDescent="0.35">
      <c r="E4" s="2">
        <v>2.2999999999999998</v>
      </c>
    </row>
    <row r="6" spans="2:5" x14ac:dyDescent="0.35">
      <c r="E6" s="3" t="s">
        <v>2</v>
      </c>
    </row>
    <row r="7" spans="2:5" x14ac:dyDescent="0.35">
      <c r="E7" s="4">
        <f>E4 * CHOOSE(C9, 5, 10, 20)</f>
        <v>46</v>
      </c>
    </row>
    <row r="9" spans="2:5" x14ac:dyDescent="0.35">
      <c r="B9" s="3" t="s">
        <v>0</v>
      </c>
      <c r="C9" s="5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>
                <anchor moveWithCells="1">
                  <from>
                    <xdr:col>1</xdr:col>
                    <xdr:colOff>99060</xdr:colOff>
                    <xdr:row>2</xdr:row>
                    <xdr:rowOff>137160</xdr:rowOff>
                  </from>
                  <to>
                    <xdr:col>3</xdr:col>
                    <xdr:colOff>160020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1</xdr:col>
                    <xdr:colOff>106680</xdr:colOff>
                    <xdr:row>3</xdr:row>
                    <xdr:rowOff>0</xdr:rowOff>
                  </from>
                  <to>
                    <xdr:col>3</xdr:col>
                    <xdr:colOff>106680</xdr:colOff>
                    <xdr:row>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</xdr:col>
                    <xdr:colOff>106680</xdr:colOff>
                    <xdr:row>4</xdr:row>
                    <xdr:rowOff>60960</xdr:rowOff>
                  </from>
                  <to>
                    <xdr:col>3</xdr:col>
                    <xdr:colOff>114300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1</xdr:col>
                    <xdr:colOff>106680</xdr:colOff>
                    <xdr:row>5</xdr:row>
                    <xdr:rowOff>114300</xdr:rowOff>
                  </from>
                  <to>
                    <xdr:col>3</xdr:col>
                    <xdr:colOff>83820</xdr:colOff>
                    <xdr:row>6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E11"/>
  <sheetViews>
    <sheetView zoomScale="117" zoomScaleNormal="117" workbookViewId="0">
      <selection activeCell="E4" sqref="E4"/>
    </sheetView>
  </sheetViews>
  <sheetFormatPr defaultColWidth="9.109375" defaultRowHeight="18" x14ac:dyDescent="0.35"/>
  <cols>
    <col min="1" max="1" width="26" style="5" bestFit="1" customWidth="1"/>
    <col min="2" max="2" width="9.109375" style="2"/>
    <col min="3" max="3" width="18.6640625" style="2" customWidth="1"/>
    <col min="4" max="4" width="9.109375" style="2"/>
    <col min="5" max="5" width="18.33203125" style="5" bestFit="1" customWidth="1"/>
    <col min="6" max="16384" width="9.109375" style="2"/>
  </cols>
  <sheetData>
    <row r="1" spans="1:5" x14ac:dyDescent="0.35">
      <c r="A1" s="48" t="s">
        <v>80</v>
      </c>
      <c r="C1" s="48" t="s">
        <v>81</v>
      </c>
      <c r="D1" s="1"/>
      <c r="E1" s="42" t="s">
        <v>82</v>
      </c>
    </row>
    <row r="3" spans="1:5" x14ac:dyDescent="0.35">
      <c r="A3" s="5" t="s">
        <v>83</v>
      </c>
      <c r="E3" s="5">
        <v>1</v>
      </c>
    </row>
    <row r="4" spans="1:5" x14ac:dyDescent="0.35">
      <c r="A4" s="5" t="s">
        <v>84</v>
      </c>
      <c r="E4" s="5" t="str">
        <f>INDEX(A3:A10, E3)</f>
        <v>6" Sonotube</v>
      </c>
    </row>
    <row r="5" spans="1:5" x14ac:dyDescent="0.35">
      <c r="A5" s="5" t="s">
        <v>85</v>
      </c>
    </row>
    <row r="6" spans="1:5" x14ac:dyDescent="0.35">
      <c r="A6" s="5" t="s">
        <v>86</v>
      </c>
    </row>
    <row r="7" spans="1:5" x14ac:dyDescent="0.35">
      <c r="A7" s="5" t="s">
        <v>87</v>
      </c>
    </row>
    <row r="8" spans="1:5" x14ac:dyDescent="0.35">
      <c r="A8" s="5" t="s">
        <v>88</v>
      </c>
    </row>
    <row r="9" spans="1:5" x14ac:dyDescent="0.35">
      <c r="A9" s="5" t="s">
        <v>89</v>
      </c>
    </row>
    <row r="10" spans="1:5" x14ac:dyDescent="0.35">
      <c r="A10" s="5" t="s">
        <v>90</v>
      </c>
      <c r="E10" s="5">
        <v>3</v>
      </c>
    </row>
    <row r="11" spans="1:5" x14ac:dyDescent="0.35">
      <c r="E11" s="5" t="str">
        <f>INDEX(A3:A10, E10)</f>
        <v>Gangley Pliers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List Box 1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2</xdr:col>
                    <xdr:colOff>1211580</xdr:colOff>
                    <xdr:row>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1211580</xdr:colOff>
                    <xdr:row>9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H15"/>
  <sheetViews>
    <sheetView workbookViewId="0">
      <selection activeCell="B2" sqref="B2"/>
    </sheetView>
  </sheetViews>
  <sheetFormatPr defaultColWidth="9.109375" defaultRowHeight="18" x14ac:dyDescent="0.35"/>
  <cols>
    <col min="1" max="1" width="18.5546875" style="51" bestFit="1" customWidth="1"/>
    <col min="2" max="2" width="26" style="51" bestFit="1" customWidth="1"/>
    <col min="3" max="3" width="11.33203125" style="51" bestFit="1" customWidth="1"/>
    <col min="4" max="4" width="10.88671875" style="51" bestFit="1" customWidth="1"/>
    <col min="5" max="5" width="14.5546875" style="51" bestFit="1" customWidth="1"/>
    <col min="6" max="6" width="10.88671875" style="51" bestFit="1" customWidth="1"/>
    <col min="7" max="7" width="16.5546875" style="51" bestFit="1" customWidth="1"/>
    <col min="8" max="8" width="10.5546875" style="51" bestFit="1" customWidth="1"/>
    <col min="9" max="16384" width="9.109375" style="51"/>
  </cols>
  <sheetData>
    <row r="1" spans="1:8" x14ac:dyDescent="0.35">
      <c r="A1" s="49" t="s">
        <v>102</v>
      </c>
      <c r="B1" s="50" t="s">
        <v>38</v>
      </c>
    </row>
    <row r="2" spans="1:8" x14ac:dyDescent="0.35">
      <c r="A2" s="49" t="s">
        <v>95</v>
      </c>
      <c r="B2" s="52">
        <f>INDEX(C6:C13, MATCH(B1, H6:H13, 0))</f>
        <v>57</v>
      </c>
    </row>
    <row r="4" spans="1:8" x14ac:dyDescent="0.35">
      <c r="A4" s="49" t="s">
        <v>91</v>
      </c>
    </row>
    <row r="5" spans="1:8" ht="26.25" customHeight="1" thickBot="1" x14ac:dyDescent="0.4">
      <c r="A5" s="53" t="s">
        <v>92</v>
      </c>
      <c r="B5" s="54" t="s">
        <v>93</v>
      </c>
      <c r="C5" s="55" t="s">
        <v>95</v>
      </c>
      <c r="D5" s="55" t="s">
        <v>96</v>
      </c>
      <c r="E5" s="55" t="s">
        <v>97</v>
      </c>
      <c r="F5" s="55" t="s">
        <v>98</v>
      </c>
      <c r="G5" s="55" t="s">
        <v>99</v>
      </c>
      <c r="H5" s="56" t="s">
        <v>94</v>
      </c>
    </row>
    <row r="6" spans="1:8" ht="18.600000000000001" thickTop="1" x14ac:dyDescent="0.35">
      <c r="A6" s="57">
        <v>4</v>
      </c>
      <c r="B6" s="58" t="s">
        <v>85</v>
      </c>
      <c r="C6" s="59">
        <v>57</v>
      </c>
      <c r="D6" s="60">
        <v>10.47</v>
      </c>
      <c r="E6" s="61">
        <f t="shared" ref="E6:E13" si="0">D6*C6</f>
        <v>596.79000000000008</v>
      </c>
      <c r="F6" s="60">
        <v>17.95</v>
      </c>
      <c r="G6" s="62">
        <f t="shared" ref="G6:G13" si="1">(F6-D6)/D6</f>
        <v>0.71442215854823288</v>
      </c>
      <c r="H6" s="63" t="s">
        <v>38</v>
      </c>
    </row>
    <row r="7" spans="1:8" x14ac:dyDescent="0.35">
      <c r="A7" s="64">
        <v>3</v>
      </c>
      <c r="B7" s="65" t="s">
        <v>86</v>
      </c>
      <c r="C7" s="66">
        <v>856</v>
      </c>
      <c r="D7" s="61">
        <v>0.12</v>
      </c>
      <c r="E7" s="61">
        <f t="shared" si="0"/>
        <v>102.72</v>
      </c>
      <c r="F7" s="61">
        <v>0.25</v>
      </c>
      <c r="G7" s="62">
        <f t="shared" si="1"/>
        <v>1.0833333333333335</v>
      </c>
      <c r="H7" s="67" t="s">
        <v>100</v>
      </c>
    </row>
    <row r="8" spans="1:8" x14ac:dyDescent="0.35">
      <c r="A8" s="64">
        <v>3</v>
      </c>
      <c r="B8" s="65" t="s">
        <v>84</v>
      </c>
      <c r="C8" s="66">
        <v>357</v>
      </c>
      <c r="D8" s="61">
        <v>1.57</v>
      </c>
      <c r="E8" s="61">
        <f t="shared" si="0"/>
        <v>560.49</v>
      </c>
      <c r="F8" s="61">
        <v>2.95</v>
      </c>
      <c r="G8" s="62">
        <f t="shared" si="1"/>
        <v>0.87898089171974525</v>
      </c>
      <c r="H8" s="67" t="s">
        <v>41</v>
      </c>
    </row>
    <row r="9" spans="1:8" x14ac:dyDescent="0.35">
      <c r="A9" s="64">
        <v>2</v>
      </c>
      <c r="B9" s="65" t="s">
        <v>83</v>
      </c>
      <c r="C9" s="66">
        <v>86</v>
      </c>
      <c r="D9" s="61">
        <v>15.24</v>
      </c>
      <c r="E9" s="61">
        <f t="shared" si="0"/>
        <v>1310.6400000000001</v>
      </c>
      <c r="F9" s="61">
        <v>19.95</v>
      </c>
      <c r="G9" s="62">
        <f t="shared" si="1"/>
        <v>0.30905511811023617</v>
      </c>
      <c r="H9" s="67" t="s">
        <v>42</v>
      </c>
    </row>
    <row r="10" spans="1:8" x14ac:dyDescent="0.35">
      <c r="A10" s="64">
        <v>4</v>
      </c>
      <c r="B10" s="65" t="s">
        <v>88</v>
      </c>
      <c r="C10" s="66">
        <v>75</v>
      </c>
      <c r="D10" s="61">
        <v>18.690000000000001</v>
      </c>
      <c r="E10" s="61">
        <f t="shared" si="0"/>
        <v>1401.75</v>
      </c>
      <c r="F10" s="61">
        <v>27.95</v>
      </c>
      <c r="G10" s="62">
        <f t="shared" si="1"/>
        <v>0.49545211342964141</v>
      </c>
      <c r="H10" s="67" t="s">
        <v>43</v>
      </c>
    </row>
    <row r="11" spans="1:8" x14ac:dyDescent="0.35">
      <c r="A11" s="64">
        <v>3</v>
      </c>
      <c r="B11" s="65" t="s">
        <v>90</v>
      </c>
      <c r="C11" s="66">
        <v>298</v>
      </c>
      <c r="D11" s="61">
        <v>3.11</v>
      </c>
      <c r="E11" s="61">
        <f t="shared" si="0"/>
        <v>926.78</v>
      </c>
      <c r="F11" s="61">
        <v>5.95</v>
      </c>
      <c r="G11" s="62">
        <f t="shared" si="1"/>
        <v>0.91318327974276536</v>
      </c>
      <c r="H11" s="67" t="s">
        <v>101</v>
      </c>
    </row>
    <row r="12" spans="1:8" x14ac:dyDescent="0.35">
      <c r="A12" s="64">
        <v>1</v>
      </c>
      <c r="B12" s="65" t="s">
        <v>89</v>
      </c>
      <c r="C12" s="66">
        <v>155</v>
      </c>
      <c r="D12" s="61">
        <v>6.85</v>
      </c>
      <c r="E12" s="61">
        <f t="shared" si="0"/>
        <v>1061.75</v>
      </c>
      <c r="F12" s="61">
        <v>9.9499999999999993</v>
      </c>
      <c r="G12" s="62">
        <f t="shared" si="1"/>
        <v>0.45255474452554739</v>
      </c>
      <c r="H12" s="67" t="s">
        <v>44</v>
      </c>
    </row>
    <row r="13" spans="1:8" x14ac:dyDescent="0.35">
      <c r="A13" s="68">
        <v>2</v>
      </c>
      <c r="B13" s="69" t="s">
        <v>87</v>
      </c>
      <c r="C13" s="70">
        <v>482</v>
      </c>
      <c r="D13" s="71">
        <v>4.01</v>
      </c>
      <c r="E13" s="71">
        <f t="shared" si="0"/>
        <v>1932.82</v>
      </c>
      <c r="F13" s="71">
        <v>6.95</v>
      </c>
      <c r="G13" s="72">
        <f t="shared" si="1"/>
        <v>0.73316708229426453</v>
      </c>
      <c r="H13" s="73" t="s">
        <v>40</v>
      </c>
    </row>
    <row r="15" spans="1:8" x14ac:dyDescent="0.35">
      <c r="D15" s="74"/>
      <c r="E15" s="75"/>
    </row>
  </sheetData>
  <phoneticPr fontId="0" type="noConversion"/>
  <dataValidations count="1">
    <dataValidation type="list" allowBlank="1" showInputMessage="1" showErrorMessage="1" sqref="B1" xr:uid="{00000000-0002-0000-0800-000000000000}">
      <formula1>$H$6:$H$13</formula1>
    </dataValidation>
  </dataValidations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16"/>
  <sheetViews>
    <sheetView workbookViewId="0">
      <selection activeCell="B3" sqref="B3"/>
    </sheetView>
  </sheetViews>
  <sheetFormatPr defaultColWidth="9.109375" defaultRowHeight="18" x14ac:dyDescent="0.35"/>
  <cols>
    <col min="1" max="1" width="18.5546875" style="51" bestFit="1" customWidth="1"/>
    <col min="2" max="2" width="26" style="51" bestFit="1" customWidth="1"/>
    <col min="3" max="3" width="11.33203125" style="51" bestFit="1" customWidth="1"/>
    <col min="4" max="4" width="10.88671875" style="51" bestFit="1" customWidth="1"/>
    <col min="5" max="5" width="14.5546875" style="51" bestFit="1" customWidth="1"/>
    <col min="6" max="6" width="10.88671875" style="51" bestFit="1" customWidth="1"/>
    <col min="7" max="7" width="16.5546875" style="51" bestFit="1" customWidth="1"/>
    <col min="8" max="8" width="10.5546875" style="51" bestFit="1" customWidth="1"/>
    <col min="9" max="16384" width="9.109375" style="51"/>
  </cols>
  <sheetData>
    <row r="1" spans="1:8" x14ac:dyDescent="0.35">
      <c r="A1" s="49" t="s">
        <v>102</v>
      </c>
      <c r="B1" s="50" t="s">
        <v>43</v>
      </c>
    </row>
    <row r="2" spans="1:8" x14ac:dyDescent="0.35">
      <c r="A2" s="49" t="s">
        <v>104</v>
      </c>
      <c r="B2" s="50" t="s">
        <v>97</v>
      </c>
    </row>
    <row r="3" spans="1:8" x14ac:dyDescent="0.35">
      <c r="A3" s="49" t="s">
        <v>103</v>
      </c>
      <c r="B3" s="52">
        <f>INDEX(A7:H14, MATCH(B1, H7:H14, 0), MATCH(B2, A6:H6, 0))</f>
        <v>1401.75</v>
      </c>
    </row>
    <row r="5" spans="1:8" x14ac:dyDescent="0.35">
      <c r="A5" s="49" t="s">
        <v>91</v>
      </c>
    </row>
    <row r="6" spans="1:8" ht="26.25" customHeight="1" thickBot="1" x14ac:dyDescent="0.4">
      <c r="A6" s="53" t="s">
        <v>92</v>
      </c>
      <c r="B6" s="54" t="s">
        <v>93</v>
      </c>
      <c r="C6" s="55" t="s">
        <v>95</v>
      </c>
      <c r="D6" s="55" t="s">
        <v>96</v>
      </c>
      <c r="E6" s="55" t="s">
        <v>97</v>
      </c>
      <c r="F6" s="55" t="s">
        <v>98</v>
      </c>
      <c r="G6" s="55" t="s">
        <v>99</v>
      </c>
      <c r="H6" s="56" t="s">
        <v>94</v>
      </c>
    </row>
    <row r="7" spans="1:8" ht="18.600000000000001" thickTop="1" x14ac:dyDescent="0.35">
      <c r="A7" s="57">
        <v>4</v>
      </c>
      <c r="B7" s="58" t="s">
        <v>85</v>
      </c>
      <c r="C7" s="59">
        <v>57</v>
      </c>
      <c r="D7" s="60">
        <v>10.47</v>
      </c>
      <c r="E7" s="61">
        <f t="shared" ref="E7:E14" si="0">D7*C7</f>
        <v>596.79000000000008</v>
      </c>
      <c r="F7" s="60">
        <v>17.95</v>
      </c>
      <c r="G7" s="62">
        <f t="shared" ref="G7:G14" si="1">(F7-D7)/D7</f>
        <v>0.71442215854823288</v>
      </c>
      <c r="H7" s="63" t="s">
        <v>38</v>
      </c>
    </row>
    <row r="8" spans="1:8" x14ac:dyDescent="0.35">
      <c r="A8" s="64">
        <v>3</v>
      </c>
      <c r="B8" s="65" t="s">
        <v>86</v>
      </c>
      <c r="C8" s="66">
        <v>856</v>
      </c>
      <c r="D8" s="61">
        <v>0.12</v>
      </c>
      <c r="E8" s="61">
        <f t="shared" si="0"/>
        <v>102.72</v>
      </c>
      <c r="F8" s="61">
        <v>0.25</v>
      </c>
      <c r="G8" s="62">
        <f t="shared" si="1"/>
        <v>1.0833333333333335</v>
      </c>
      <c r="H8" s="67" t="s">
        <v>100</v>
      </c>
    </row>
    <row r="9" spans="1:8" x14ac:dyDescent="0.35">
      <c r="A9" s="64">
        <v>3</v>
      </c>
      <c r="B9" s="65" t="s">
        <v>84</v>
      </c>
      <c r="C9" s="66">
        <v>357</v>
      </c>
      <c r="D9" s="61">
        <v>1.57</v>
      </c>
      <c r="E9" s="61">
        <f t="shared" si="0"/>
        <v>560.49</v>
      </c>
      <c r="F9" s="61">
        <v>2.95</v>
      </c>
      <c r="G9" s="62">
        <f t="shared" si="1"/>
        <v>0.87898089171974525</v>
      </c>
      <c r="H9" s="67" t="s">
        <v>41</v>
      </c>
    </row>
    <row r="10" spans="1:8" x14ac:dyDescent="0.35">
      <c r="A10" s="64">
        <v>2</v>
      </c>
      <c r="B10" s="65" t="s">
        <v>83</v>
      </c>
      <c r="C10" s="66">
        <v>86</v>
      </c>
      <c r="D10" s="61">
        <v>15.24</v>
      </c>
      <c r="E10" s="61">
        <f t="shared" si="0"/>
        <v>1310.6400000000001</v>
      </c>
      <c r="F10" s="61">
        <v>19.95</v>
      </c>
      <c r="G10" s="62">
        <f t="shared" si="1"/>
        <v>0.30905511811023617</v>
      </c>
      <c r="H10" s="67" t="s">
        <v>42</v>
      </c>
    </row>
    <row r="11" spans="1:8" x14ac:dyDescent="0.35">
      <c r="A11" s="64">
        <v>4</v>
      </c>
      <c r="B11" s="65" t="s">
        <v>88</v>
      </c>
      <c r="C11" s="66">
        <v>75</v>
      </c>
      <c r="D11" s="61">
        <v>18.690000000000001</v>
      </c>
      <c r="E11" s="61">
        <f t="shared" si="0"/>
        <v>1401.75</v>
      </c>
      <c r="F11" s="61">
        <v>27.95</v>
      </c>
      <c r="G11" s="62">
        <f t="shared" si="1"/>
        <v>0.49545211342964141</v>
      </c>
      <c r="H11" s="67" t="s">
        <v>43</v>
      </c>
    </row>
    <row r="12" spans="1:8" x14ac:dyDescent="0.35">
      <c r="A12" s="64">
        <v>3</v>
      </c>
      <c r="B12" s="65" t="s">
        <v>90</v>
      </c>
      <c r="C12" s="66">
        <v>298</v>
      </c>
      <c r="D12" s="61">
        <v>3.11</v>
      </c>
      <c r="E12" s="61">
        <f t="shared" si="0"/>
        <v>926.78</v>
      </c>
      <c r="F12" s="61">
        <v>5.95</v>
      </c>
      <c r="G12" s="62">
        <f t="shared" si="1"/>
        <v>0.91318327974276536</v>
      </c>
      <c r="H12" s="67" t="s">
        <v>101</v>
      </c>
    </row>
    <row r="13" spans="1:8" x14ac:dyDescent="0.35">
      <c r="A13" s="64">
        <v>1</v>
      </c>
      <c r="B13" s="65" t="s">
        <v>89</v>
      </c>
      <c r="C13" s="66">
        <v>155</v>
      </c>
      <c r="D13" s="61">
        <v>6.85</v>
      </c>
      <c r="E13" s="61">
        <f t="shared" si="0"/>
        <v>1061.75</v>
      </c>
      <c r="F13" s="61">
        <v>9.9499999999999993</v>
      </c>
      <c r="G13" s="62">
        <f t="shared" si="1"/>
        <v>0.45255474452554739</v>
      </c>
      <c r="H13" s="67" t="s">
        <v>44</v>
      </c>
    </row>
    <row r="14" spans="1:8" x14ac:dyDescent="0.35">
      <c r="A14" s="68">
        <v>2</v>
      </c>
      <c r="B14" s="69" t="s">
        <v>87</v>
      </c>
      <c r="C14" s="70">
        <v>482</v>
      </c>
      <c r="D14" s="71">
        <v>4.01</v>
      </c>
      <c r="E14" s="71">
        <f t="shared" si="0"/>
        <v>1932.82</v>
      </c>
      <c r="F14" s="71">
        <v>6.95</v>
      </c>
      <c r="G14" s="72">
        <f t="shared" si="1"/>
        <v>0.73316708229426453</v>
      </c>
      <c r="H14" s="73" t="s">
        <v>40</v>
      </c>
    </row>
    <row r="16" spans="1:8" x14ac:dyDescent="0.35">
      <c r="D16" s="74"/>
      <c r="E16" s="75"/>
    </row>
  </sheetData>
  <phoneticPr fontId="0" type="noConversion"/>
  <dataValidations count="2">
    <dataValidation type="list" allowBlank="1" showInputMessage="1" showErrorMessage="1" sqref="B1" xr:uid="{00000000-0002-0000-0900-000000000000}">
      <formula1>$H$7:$H$14</formula1>
    </dataValidation>
    <dataValidation type="list" allowBlank="1" showInputMessage="1" showErrorMessage="1" sqref="B2" xr:uid="{00000000-0002-0000-0900-000001000000}">
      <formula1>$A$6:$H$6</formula1>
    </dataValidation>
  </dataValidations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F14"/>
  <sheetViews>
    <sheetView workbookViewId="0">
      <selection activeCell="C24" sqref="C24"/>
    </sheetView>
  </sheetViews>
  <sheetFormatPr defaultColWidth="9.109375" defaultRowHeight="18" x14ac:dyDescent="0.35"/>
  <cols>
    <col min="1" max="1" width="13.88671875" style="2" bestFit="1" customWidth="1"/>
    <col min="2" max="2" width="21" style="2" bestFit="1" customWidth="1"/>
    <col min="3" max="3" width="28.5546875" style="2" bestFit="1" customWidth="1"/>
    <col min="4" max="4" width="20.6640625" style="2" bestFit="1" customWidth="1"/>
    <col min="5" max="6" width="13.6640625" style="2" bestFit="1" customWidth="1"/>
    <col min="7" max="16384" width="9.109375" style="2"/>
  </cols>
  <sheetData>
    <row r="1" spans="1:6" x14ac:dyDescent="0.35">
      <c r="A1" s="1" t="s">
        <v>106</v>
      </c>
      <c r="B1" s="2" t="s">
        <v>116</v>
      </c>
    </row>
    <row r="2" spans="1:6" x14ac:dyDescent="0.35">
      <c r="A2" s="1" t="s">
        <v>105</v>
      </c>
      <c r="B2" s="2" t="s">
        <v>115</v>
      </c>
    </row>
    <row r="3" spans="1:6" x14ac:dyDescent="0.35">
      <c r="A3" s="1" t="s">
        <v>107</v>
      </c>
      <c r="B3" s="2" t="str">
        <f t="array" ref="B3">INDEX(C6:C14, MATCH(B1 &amp; B2, A6:A14 &amp; B6:B14, 0))</f>
        <v>Vice President, Sales</v>
      </c>
    </row>
    <row r="5" spans="1:6" s="1" customFormat="1" x14ac:dyDescent="0.35">
      <c r="A5" s="1" t="s">
        <v>106</v>
      </c>
      <c r="B5" s="1" t="s">
        <v>105</v>
      </c>
      <c r="C5" s="1" t="s">
        <v>107</v>
      </c>
      <c r="D5" s="1" t="s">
        <v>108</v>
      </c>
      <c r="E5" s="1" t="s">
        <v>109</v>
      </c>
      <c r="F5" s="1" t="s">
        <v>110</v>
      </c>
    </row>
    <row r="6" spans="1:6" x14ac:dyDescent="0.35">
      <c r="A6" s="2" t="s">
        <v>112</v>
      </c>
      <c r="B6" s="2" t="s">
        <v>111</v>
      </c>
      <c r="C6" s="2" t="s">
        <v>113</v>
      </c>
      <c r="D6" s="2" t="s">
        <v>114</v>
      </c>
      <c r="E6" s="76">
        <v>17875</v>
      </c>
      <c r="F6" s="76">
        <v>37377</v>
      </c>
    </row>
    <row r="7" spans="1:6" x14ac:dyDescent="0.35">
      <c r="A7" s="2" t="s">
        <v>116</v>
      </c>
      <c r="B7" s="2" t="s">
        <v>115</v>
      </c>
      <c r="C7" s="2" t="s">
        <v>117</v>
      </c>
      <c r="D7" s="2" t="s">
        <v>118</v>
      </c>
      <c r="E7" s="76">
        <v>19043</v>
      </c>
      <c r="F7" s="76">
        <v>37482</v>
      </c>
    </row>
    <row r="8" spans="1:6" x14ac:dyDescent="0.35">
      <c r="A8" s="2" t="s">
        <v>120</v>
      </c>
      <c r="B8" s="2" t="s">
        <v>119</v>
      </c>
      <c r="C8" s="2" t="s">
        <v>113</v>
      </c>
      <c r="D8" s="2" t="s">
        <v>114</v>
      </c>
      <c r="E8" s="76">
        <v>23253</v>
      </c>
      <c r="F8" s="76">
        <v>37347</v>
      </c>
    </row>
    <row r="9" spans="1:6" x14ac:dyDescent="0.35">
      <c r="A9" s="2" t="s">
        <v>122</v>
      </c>
      <c r="B9" s="2" t="s">
        <v>121</v>
      </c>
      <c r="C9" s="2" t="s">
        <v>113</v>
      </c>
      <c r="D9" s="2" t="s">
        <v>123</v>
      </c>
      <c r="E9" s="76">
        <v>13777</v>
      </c>
      <c r="F9" s="76">
        <v>37744</v>
      </c>
    </row>
    <row r="10" spans="1:6" x14ac:dyDescent="0.35">
      <c r="A10" s="2" t="s">
        <v>125</v>
      </c>
      <c r="B10" s="2" t="s">
        <v>124</v>
      </c>
      <c r="C10" s="2" t="s">
        <v>126</v>
      </c>
      <c r="D10" s="2" t="s">
        <v>127</v>
      </c>
      <c r="E10" s="76">
        <v>20152</v>
      </c>
      <c r="F10" s="76">
        <v>37911</v>
      </c>
    </row>
    <row r="11" spans="1:6" x14ac:dyDescent="0.35">
      <c r="A11" s="2" t="s">
        <v>129</v>
      </c>
      <c r="B11" s="2" t="s">
        <v>128</v>
      </c>
      <c r="C11" s="2" t="s">
        <v>113</v>
      </c>
      <c r="D11" s="2" t="s">
        <v>127</v>
      </c>
      <c r="E11" s="76">
        <v>23194</v>
      </c>
      <c r="F11" s="76">
        <v>37911</v>
      </c>
    </row>
    <row r="12" spans="1:6" x14ac:dyDescent="0.35">
      <c r="A12" s="2" t="s">
        <v>131</v>
      </c>
      <c r="B12" s="2" t="s">
        <v>130</v>
      </c>
      <c r="C12" s="2" t="s">
        <v>113</v>
      </c>
      <c r="D12" s="2" t="s">
        <v>127</v>
      </c>
      <c r="E12" s="76">
        <v>22065</v>
      </c>
      <c r="F12" s="76">
        <v>37988</v>
      </c>
    </row>
    <row r="13" spans="1:6" x14ac:dyDescent="0.35">
      <c r="A13" s="2" t="s">
        <v>133</v>
      </c>
      <c r="B13" s="2" t="s">
        <v>132</v>
      </c>
      <c r="C13" s="2" t="s">
        <v>134</v>
      </c>
      <c r="D13" s="2" t="s">
        <v>114</v>
      </c>
      <c r="E13" s="76">
        <v>21194</v>
      </c>
      <c r="F13" s="76">
        <v>38051</v>
      </c>
    </row>
    <row r="14" spans="1:6" x14ac:dyDescent="0.35">
      <c r="A14" s="2" t="s">
        <v>136</v>
      </c>
      <c r="B14" s="2" t="s">
        <v>135</v>
      </c>
      <c r="C14" s="2" t="s">
        <v>113</v>
      </c>
      <c r="D14" s="2" t="s">
        <v>114</v>
      </c>
      <c r="E14" s="76">
        <v>24134</v>
      </c>
      <c r="F14" s="76">
        <v>38306</v>
      </c>
    </row>
  </sheetData>
  <phoneticPr fontId="0" type="noConversion"/>
  <dataValidations count="2">
    <dataValidation type="list" allowBlank="1" showInputMessage="1" showErrorMessage="1" sqref="B2" xr:uid="{00000000-0002-0000-0A00-000000000000}">
      <formula1>$B$6:$B$14</formula1>
    </dataValidation>
    <dataValidation type="list" allowBlank="1" showInputMessage="1" showErrorMessage="1" sqref="B1" xr:uid="{00000000-0002-0000-0A00-000001000000}">
      <formula1>$A$6:$A$14</formula1>
    </dataValidation>
  </dataValidation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2006-12-13T19:35:51Z</outs:dateTime>
      <outs:isPinned>true</outs:isPinned>
    </outs:relatedDate>
    <outs:relatedDate>
      <outs:type>2</outs:type>
      <outs:displayName>Created</outs:displayName>
      <outs:dateTime>2004-01-30T14:36:04Z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Paul McFedries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Paul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D99C1A2-941A-448D-B344-3F3F767280F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Discount Schedule</vt:lpstr>
      <vt:lpstr>Tax Rate</vt:lpstr>
      <vt:lpstr>HLOOKUP with Dropdown</vt:lpstr>
      <vt:lpstr>Customer Accounts</vt:lpstr>
      <vt:lpstr>MATCH() &amp; INDEX()</vt:lpstr>
      <vt:lpstr>CHOOSE() and Option Buttons</vt:lpstr>
      <vt:lpstr>List and Combo Boxes</vt:lpstr>
      <vt:lpstr>Any-Column Lookup</vt:lpstr>
      <vt:lpstr>Row-and-Column Lookup</vt:lpstr>
      <vt:lpstr>Two-Column Lookup</vt:lpstr>
      <vt:lpstr>'Row-and-Column Lookup'!Database</vt:lpstr>
      <vt:lpstr>Database</vt:lpstr>
    </vt:vector>
  </TitlesOfParts>
  <Company>Logophilia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Connie Lance</cp:lastModifiedBy>
  <dcterms:created xsi:type="dcterms:W3CDTF">2004-01-30T14:36:04Z</dcterms:created>
  <dcterms:modified xsi:type="dcterms:W3CDTF">2021-03-21T21:00:55Z</dcterms:modified>
</cp:coreProperties>
</file>