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m1010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B25" i="1"/>
  <c r="C13" i="1"/>
  <c r="E19" i="1"/>
  <c r="E18" i="1"/>
  <c r="E17" i="1"/>
  <c r="E16" i="1"/>
  <c r="E15" i="1"/>
  <c r="E13" i="1"/>
  <c r="E12" i="1"/>
  <c r="E10" i="1"/>
  <c r="E9" i="1"/>
  <c r="E8" i="1"/>
  <c r="E7" i="1"/>
  <c r="E6" i="1"/>
  <c r="E5" i="1"/>
  <c r="E4" i="1"/>
  <c r="E3" i="1"/>
  <c r="E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  <c r="G19" i="1"/>
  <c r="G18" i="1"/>
  <c r="G17" i="1"/>
  <c r="G16" i="1"/>
  <c r="G15" i="1"/>
  <c r="G14" i="1"/>
  <c r="G13" i="1"/>
  <c r="G12" i="1"/>
  <c r="G10" i="1"/>
  <c r="G11" i="1"/>
  <c r="G9" i="1"/>
  <c r="G8" i="1"/>
  <c r="G7" i="1"/>
  <c r="G6" i="1"/>
  <c r="G5" i="1"/>
  <c r="G4" i="1"/>
  <c r="G3" i="1"/>
  <c r="G2" i="1"/>
  <c r="F3" i="1"/>
  <c r="F4" i="1"/>
  <c r="F19" i="1"/>
  <c r="F18" i="1"/>
  <c r="F17" i="1"/>
  <c r="F16" i="1"/>
  <c r="F15" i="1"/>
  <c r="F14" i="1"/>
  <c r="F13" i="1"/>
  <c r="F12" i="1"/>
  <c r="F11" i="1"/>
  <c r="F8" i="1"/>
  <c r="F9" i="1"/>
  <c r="F10" i="1"/>
  <c r="F7" i="1"/>
  <c r="F6" i="1"/>
  <c r="F5" i="1"/>
  <c r="F2" i="1"/>
  <c r="E14" i="1"/>
  <c r="E11" i="1"/>
  <c r="D5" i="1"/>
  <c r="B32" i="1"/>
  <c r="B33" i="1"/>
  <c r="B26" i="1"/>
  <c r="B23" i="1"/>
  <c r="B30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<sst xmlns="http://schemas.openxmlformats.org/spreadsheetml/2006/main" count="20" uniqueCount="16">
  <si>
    <t>x</t>
  </si>
  <si>
    <t>y</t>
  </si>
  <si>
    <t>Best Fit</t>
  </si>
  <si>
    <t>Confidence</t>
  </si>
  <si>
    <t>Stand Dev</t>
  </si>
  <si>
    <t>Studen T</t>
  </si>
  <si>
    <t>Mean</t>
  </si>
  <si>
    <t xml:space="preserve">Given Data                         </t>
  </si>
  <si>
    <t xml:space="preserve">Best Fit                               </t>
  </si>
  <si>
    <t>BF + Conf</t>
  </si>
  <si>
    <t>BF - Conf</t>
  </si>
  <si>
    <t>Data + Conf</t>
  </si>
  <si>
    <t>Data - Conf</t>
  </si>
  <si>
    <t>xGuess</t>
  </si>
  <si>
    <t>GuessP</t>
  </si>
  <si>
    <t>GuessM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</si>
</sst>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830446194225722"/>
                  <c:y val="-7.8711723534558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43.307000000000002</c:v>
                </c:pt>
                <c:pt idx="1">
                  <c:v>57.962000000000003</c:v>
                </c:pt>
                <c:pt idx="2">
                  <c:v>77.671000000000006</c:v>
                </c:pt>
                <c:pt idx="3">
                  <c:v>92.388999999999996</c:v>
                </c:pt>
                <c:pt idx="4">
                  <c:v>108.815</c:v>
                </c:pt>
                <c:pt idx="5">
                  <c:v>120.03700000000001</c:v>
                </c:pt>
                <c:pt idx="6">
                  <c:v>140.928</c:v>
                </c:pt>
                <c:pt idx="7">
                  <c:v>190.43899999999999</c:v>
                </c:pt>
                <c:pt idx="8">
                  <c:v>241.54</c:v>
                </c:pt>
                <c:pt idx="9">
                  <c:v>233.63399999999999</c:v>
                </c:pt>
                <c:pt idx="10">
                  <c:v>298.69099999999997</c:v>
                </c:pt>
                <c:pt idx="11">
                  <c:v>280.50700000000001</c:v>
                </c:pt>
                <c:pt idx="12">
                  <c:v>303.48599999999999</c:v>
                </c:pt>
                <c:pt idx="13">
                  <c:v>347.96300000000002</c:v>
                </c:pt>
                <c:pt idx="14">
                  <c:v>365.97899999999998</c:v>
                </c:pt>
                <c:pt idx="15">
                  <c:v>435.62700000000001</c:v>
                </c:pt>
                <c:pt idx="16">
                  <c:v>414.73599999999999</c:v>
                </c:pt>
                <c:pt idx="17">
                  <c:v>400.7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9-4643-85D7-54AE5089BF7F}"/>
            </c:ext>
          </c:extLst>
        </c:ser>
        <c:ser>
          <c:idx val="1"/>
          <c:order val="1"/>
          <c:tx>
            <c:v>Data+Conf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106.82109361405867</c:v>
                </c:pt>
                <c:pt idx="1">
                  <c:v>121.47609361405867</c:v>
                </c:pt>
                <c:pt idx="2">
                  <c:v>141.18509361405867</c:v>
                </c:pt>
                <c:pt idx="3">
                  <c:v>153.63589361405866</c:v>
                </c:pt>
                <c:pt idx="4">
                  <c:v>172.32909361405865</c:v>
                </c:pt>
                <c:pt idx="5">
                  <c:v>183.55109361405866</c:v>
                </c:pt>
                <c:pt idx="6">
                  <c:v>204.44209361405865</c:v>
                </c:pt>
                <c:pt idx="7">
                  <c:v>253.95309361405864</c:v>
                </c:pt>
                <c:pt idx="8">
                  <c:v>305.05409361405867</c:v>
                </c:pt>
                <c:pt idx="9">
                  <c:v>297.14809361405867</c:v>
                </c:pt>
                <c:pt idx="10">
                  <c:v>362.20509361405863</c:v>
                </c:pt>
                <c:pt idx="11">
                  <c:v>344.02109361405866</c:v>
                </c:pt>
                <c:pt idx="12">
                  <c:v>367.00009361405864</c:v>
                </c:pt>
                <c:pt idx="13">
                  <c:v>411.47709361405867</c:v>
                </c:pt>
                <c:pt idx="14">
                  <c:v>429.49309361405864</c:v>
                </c:pt>
                <c:pt idx="15">
                  <c:v>499.14109361405866</c:v>
                </c:pt>
                <c:pt idx="16">
                  <c:v>478.25009361405864</c:v>
                </c:pt>
                <c:pt idx="17">
                  <c:v>464.21409361405864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9-4643-85D7-54AE5089BF7F}"/>
            </c:ext>
          </c:extLst>
        </c:ser>
        <c:ser>
          <c:idx val="2"/>
          <c:order val="2"/>
          <c:tx>
            <c:v>Data-Conf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-20.207093614058657</c:v>
                </c:pt>
                <c:pt idx="1">
                  <c:v>-5.5520936140586556</c:v>
                </c:pt>
                <c:pt idx="2">
                  <c:v>14.156906385941348</c:v>
                </c:pt>
                <c:pt idx="3">
                  <c:v>28.874906385941337</c:v>
                </c:pt>
                <c:pt idx="4">
                  <c:v>45.300906385941339</c:v>
                </c:pt>
                <c:pt idx="5">
                  <c:v>56.522906385941347</c:v>
                </c:pt>
                <c:pt idx="6">
                  <c:v>77.413906385941345</c:v>
                </c:pt>
                <c:pt idx="7">
                  <c:v>126.92490638594134</c:v>
                </c:pt>
                <c:pt idx="8">
                  <c:v>178.02590638594134</c:v>
                </c:pt>
                <c:pt idx="9">
                  <c:v>175.71925638594132</c:v>
                </c:pt>
                <c:pt idx="10">
                  <c:v>235.17690638594132</c:v>
                </c:pt>
                <c:pt idx="11">
                  <c:v>216.99290638594135</c:v>
                </c:pt>
                <c:pt idx="12">
                  <c:v>259.09345638594135</c:v>
                </c:pt>
                <c:pt idx="13">
                  <c:v>284.44890638594137</c:v>
                </c:pt>
                <c:pt idx="14">
                  <c:v>302.46490638594133</c:v>
                </c:pt>
                <c:pt idx="15">
                  <c:v>372.11290638594136</c:v>
                </c:pt>
                <c:pt idx="16">
                  <c:v>351.22190638594134</c:v>
                </c:pt>
                <c:pt idx="17">
                  <c:v>337.18590638594134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9-4643-85D7-54AE5089BF7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BF + Conf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105.0788636063499</c:v>
                </c:pt>
                <c:pt idx="1">
                  <c:v>116.8367636063499</c:v>
                </c:pt>
                <c:pt idx="2">
                  <c:v>139.2836636063499</c:v>
                </c:pt>
                <c:pt idx="3">
                  <c:v>153.17936360634991</c:v>
                </c:pt>
                <c:pt idx="4">
                  <c:v>174.0229136063499</c:v>
                </c:pt>
                <c:pt idx="5">
                  <c:v>193.79756360634991</c:v>
                </c:pt>
                <c:pt idx="6">
                  <c:v>217.3133636063499</c:v>
                </c:pt>
                <c:pt idx="7">
                  <c:v>250.44926360634992</c:v>
                </c:pt>
                <c:pt idx="8">
                  <c:v>286.25741360634987</c:v>
                </c:pt>
                <c:pt idx="9">
                  <c:v>302.29091360634987</c:v>
                </c:pt>
                <c:pt idx="10">
                  <c:v>338.63351360634994</c:v>
                </c:pt>
                <c:pt idx="11">
                  <c:v>355.20146360634993</c:v>
                </c:pt>
                <c:pt idx="12">
                  <c:v>385.66511360634991</c:v>
                </c:pt>
                <c:pt idx="13">
                  <c:v>411.31871360634989</c:v>
                </c:pt>
                <c:pt idx="14">
                  <c:v>440.17901360634988</c:v>
                </c:pt>
                <c:pt idx="15">
                  <c:v>458.35031360634991</c:v>
                </c:pt>
                <c:pt idx="16">
                  <c:v>471.7115636063499</c:v>
                </c:pt>
                <c:pt idx="17">
                  <c:v>489.88286360634993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9-4643-85D7-54AE5089BF7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BF - Conf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-21.036263606349898</c:v>
                </c:pt>
                <c:pt idx="1">
                  <c:v>-9.2783636063498989</c:v>
                </c:pt>
                <c:pt idx="2">
                  <c:v>13.168536393650101</c:v>
                </c:pt>
                <c:pt idx="3">
                  <c:v>27.064236393650106</c:v>
                </c:pt>
                <c:pt idx="4">
                  <c:v>47.907786393650099</c:v>
                </c:pt>
                <c:pt idx="5">
                  <c:v>67.682436393650107</c:v>
                </c:pt>
                <c:pt idx="6">
                  <c:v>91.198236393650092</c:v>
                </c:pt>
                <c:pt idx="7">
                  <c:v>124.33413639365011</c:v>
                </c:pt>
                <c:pt idx="8">
                  <c:v>160.14228639365007</c:v>
                </c:pt>
                <c:pt idx="9">
                  <c:v>176.17578639365007</c:v>
                </c:pt>
                <c:pt idx="10">
                  <c:v>212.51838639365013</c:v>
                </c:pt>
                <c:pt idx="11">
                  <c:v>229.08633639365013</c:v>
                </c:pt>
                <c:pt idx="12">
                  <c:v>259.5499863936501</c:v>
                </c:pt>
                <c:pt idx="13">
                  <c:v>285.20358639365008</c:v>
                </c:pt>
                <c:pt idx="14">
                  <c:v>314.06388639365008</c:v>
                </c:pt>
                <c:pt idx="15">
                  <c:v>332.23518639365011</c:v>
                </c:pt>
                <c:pt idx="16">
                  <c:v>345.59643639365009</c:v>
                </c:pt>
                <c:pt idx="17">
                  <c:v>363.76773639365013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39-4643-85D7-54AE5089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37184"/>
        <c:axId val="439037512"/>
      </c:scatterChart>
      <c:valAx>
        <c:axId val="4390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7512"/>
        <c:crosses val="autoZero"/>
        <c:crossBetween val="midCat"/>
      </c:valAx>
      <c:valAx>
        <c:axId val="4390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4</xdr:row>
      <xdr:rowOff>161925</xdr:rowOff>
    </xdr:from>
    <xdr:to>
      <xdr:col>15</xdr:col>
      <xdr:colOff>347662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N3" sqref="N3"/>
    </sheetView>
  </sheetViews>
  <sheetFormatPr defaultRowHeight="15" x14ac:dyDescent="0.25"/>
  <cols>
    <col min="1" max="1" width="11" customWidth="1"/>
    <col min="4" max="4" width="12" bestFit="1" customWidth="1"/>
    <col min="5" max="5" width="11" customWidth="1"/>
    <col min="7" max="7" width="11.7109375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7" t="s">
        <v>11</v>
      </c>
      <c r="E1" s="7" t="s">
        <v>12</v>
      </c>
      <c r="F1" s="7" t="s">
        <v>9</v>
      </c>
      <c r="G1" s="7" t="s">
        <v>10</v>
      </c>
      <c r="L1" t="s">
        <v>13</v>
      </c>
      <c r="M1" t="s">
        <v>14</v>
      </c>
      <c r="N1" t="s">
        <v>15</v>
      </c>
    </row>
    <row r="2" spans="1:14" x14ac:dyDescent="0.25">
      <c r="A2" s="6">
        <v>1.4</v>
      </c>
      <c r="B2" s="6">
        <v>43.307000000000002</v>
      </c>
      <c r="C2" s="6">
        <f>5.3445*(A2)+34.539</f>
        <v>42.021300000000004</v>
      </c>
      <c r="D2" s="2">
        <f>B2 + B25</f>
        <v>106.82109361405867</v>
      </c>
      <c r="E2" s="2">
        <f>B2 - B25</f>
        <v>-20.207093614058657</v>
      </c>
      <c r="F2" s="4">
        <f>C2 + B32</f>
        <v>105.0788636063499</v>
      </c>
      <c r="G2" s="4">
        <f>C2 - B32</f>
        <v>-21.036263606349898</v>
      </c>
      <c r="L2">
        <v>45</v>
      </c>
      <c r="M2">
        <f>(5.3445*(L2)+34.539)+B32</f>
        <v>338.09906360634989</v>
      </c>
      <c r="N2">
        <f>(5.3445*(L2)+34.539)-B32</f>
        <v>211.98393639365008</v>
      </c>
    </row>
    <row r="3" spans="1:14" x14ac:dyDescent="0.25">
      <c r="A3" s="6">
        <v>3.6</v>
      </c>
      <c r="B3" s="6">
        <v>57.962000000000003</v>
      </c>
      <c r="C3" s="6">
        <f t="shared" ref="C3:C19" si="0">5.3445*(A3)+34.539</f>
        <v>53.779200000000003</v>
      </c>
      <c r="D3" s="2">
        <f>B3 + B25</f>
        <v>121.47609361405867</v>
      </c>
      <c r="E3" s="2">
        <f>B3 - B25</f>
        <v>-5.5520936140586556</v>
      </c>
      <c r="F3" s="4">
        <f>C3 + B32</f>
        <v>116.8367636063499</v>
      </c>
      <c r="G3" s="4">
        <f>C3 - B32</f>
        <v>-9.2783636063498989</v>
      </c>
    </row>
    <row r="4" spans="1:14" x14ac:dyDescent="0.25">
      <c r="A4" s="6">
        <v>7.8</v>
      </c>
      <c r="B4" s="6">
        <v>77.671000000000006</v>
      </c>
      <c r="C4" s="6">
        <f t="shared" si="0"/>
        <v>76.226100000000002</v>
      </c>
      <c r="D4" s="2">
        <f>B4 + B25</f>
        <v>141.18509361405867</v>
      </c>
      <c r="E4" s="2">
        <f>B4 - B25</f>
        <v>14.156906385941348</v>
      </c>
      <c r="F4" s="4">
        <f>C4 + B32</f>
        <v>139.2836636063499</v>
      </c>
      <c r="G4" s="4">
        <f>C4 - B32</f>
        <v>13.168536393650101</v>
      </c>
    </row>
    <row r="5" spans="1:14" x14ac:dyDescent="0.25">
      <c r="A5" s="6">
        <v>10.4</v>
      </c>
      <c r="B5" s="6">
        <v>92.388999999999996</v>
      </c>
      <c r="C5" s="6">
        <f t="shared" si="0"/>
        <v>90.121800000000007</v>
      </c>
      <c r="D5" s="2">
        <f>C5 + B25</f>
        <v>153.63589361405866</v>
      </c>
      <c r="E5" s="2">
        <f>B5 - B25</f>
        <v>28.874906385941337</v>
      </c>
      <c r="F5" s="4">
        <f>C5 + B32</f>
        <v>153.17936360634991</v>
      </c>
      <c r="G5" s="4">
        <f>C5 - B32</f>
        <v>27.064236393650106</v>
      </c>
    </row>
    <row r="6" spans="1:14" x14ac:dyDescent="0.25">
      <c r="A6" s="6">
        <v>14.3</v>
      </c>
      <c r="B6" s="6">
        <v>108.815</v>
      </c>
      <c r="C6" s="6">
        <f t="shared" si="0"/>
        <v>110.96535</v>
      </c>
      <c r="D6" s="2">
        <f>B6 + B25</f>
        <v>172.32909361405865</v>
      </c>
      <c r="E6" s="2">
        <f>B6 - B25</f>
        <v>45.300906385941339</v>
      </c>
      <c r="F6" s="4">
        <f>C6 + B32</f>
        <v>174.0229136063499</v>
      </c>
      <c r="G6" s="4">
        <f>C6 - B32</f>
        <v>47.907786393650099</v>
      </c>
    </row>
    <row r="7" spans="1:14" x14ac:dyDescent="0.25">
      <c r="A7" s="6">
        <v>18</v>
      </c>
      <c r="B7" s="6">
        <v>120.03700000000001</v>
      </c>
      <c r="C7" s="6">
        <f t="shared" si="0"/>
        <v>130.74</v>
      </c>
      <c r="D7" s="2">
        <f>B7 + B25</f>
        <v>183.55109361405866</v>
      </c>
      <c r="E7" s="2">
        <f>B7 - B25</f>
        <v>56.522906385941347</v>
      </c>
      <c r="F7" s="4">
        <f>C7 + B32</f>
        <v>193.79756360634991</v>
      </c>
      <c r="G7" s="4">
        <f>C7 - B32</f>
        <v>67.682436393650107</v>
      </c>
    </row>
    <row r="8" spans="1:14" x14ac:dyDescent="0.25">
      <c r="A8" s="6">
        <v>22.4</v>
      </c>
      <c r="B8" s="6">
        <v>140.928</v>
      </c>
      <c r="C8" s="6">
        <f t="shared" si="0"/>
        <v>154.25579999999999</v>
      </c>
      <c r="D8" s="2">
        <f>B8 + B25</f>
        <v>204.44209361405865</v>
      </c>
      <c r="E8" s="2">
        <f>B8 - B25</f>
        <v>77.413906385941345</v>
      </c>
      <c r="F8" s="4">
        <f>C8 + B32</f>
        <v>217.3133636063499</v>
      </c>
      <c r="G8" s="4">
        <f>C8 - B32</f>
        <v>91.198236393650092</v>
      </c>
    </row>
    <row r="9" spans="1:14" x14ac:dyDescent="0.25">
      <c r="A9" s="6">
        <v>28.6</v>
      </c>
      <c r="B9" s="6">
        <v>190.43899999999999</v>
      </c>
      <c r="C9" s="6">
        <f t="shared" si="0"/>
        <v>187.39170000000001</v>
      </c>
      <c r="D9" s="2">
        <f>B9 + B25</f>
        <v>253.95309361405864</v>
      </c>
      <c r="E9" s="2">
        <f>B9 - B25</f>
        <v>126.92490638594134</v>
      </c>
      <c r="F9" s="4">
        <f>C9 + B32</f>
        <v>250.44926360634992</v>
      </c>
      <c r="G9" s="4">
        <f>C9 - B32</f>
        <v>124.33413639365011</v>
      </c>
    </row>
    <row r="10" spans="1:14" x14ac:dyDescent="0.25">
      <c r="A10" s="6">
        <v>35.299999999999997</v>
      </c>
      <c r="B10" s="6">
        <v>241.54</v>
      </c>
      <c r="C10" s="6">
        <f t="shared" si="0"/>
        <v>223.19984999999997</v>
      </c>
      <c r="D10" s="2">
        <f>B10 + B25</f>
        <v>305.05409361405867</v>
      </c>
      <c r="E10" s="2">
        <f>B10 - B25</f>
        <v>178.02590638594134</v>
      </c>
      <c r="F10" s="4">
        <f>C10 + B32</f>
        <v>286.25741360634987</v>
      </c>
      <c r="G10" s="4">
        <f>C10 - B32</f>
        <v>160.14228639365007</v>
      </c>
    </row>
    <row r="11" spans="1:14" x14ac:dyDescent="0.25">
      <c r="A11" s="6">
        <v>38.299999999999997</v>
      </c>
      <c r="B11" s="6">
        <v>233.63399999999999</v>
      </c>
      <c r="C11" s="6">
        <f t="shared" si="0"/>
        <v>239.23334999999997</v>
      </c>
      <c r="D11" s="2">
        <f>B11 + B25</f>
        <v>297.14809361405867</v>
      </c>
      <c r="E11" s="2">
        <f>C11 - B25</f>
        <v>175.71925638594132</v>
      </c>
      <c r="F11" s="4">
        <f>C11 + B32</f>
        <v>302.29091360634987</v>
      </c>
      <c r="G11" s="4">
        <f>C11 - B32</f>
        <v>176.17578639365007</v>
      </c>
    </row>
    <row r="12" spans="1:14" x14ac:dyDescent="0.25">
      <c r="A12" s="6">
        <v>45.1</v>
      </c>
      <c r="B12" s="6">
        <v>298.69099999999997</v>
      </c>
      <c r="C12" s="6">
        <f t="shared" si="0"/>
        <v>275.57595000000003</v>
      </c>
      <c r="D12" s="2">
        <f>B12 + B25</f>
        <v>362.20509361405863</v>
      </c>
      <c r="E12" s="2">
        <f>B12 - B25</f>
        <v>235.17690638594132</v>
      </c>
      <c r="F12" s="4">
        <f>C12 + B32</f>
        <v>338.63351360634994</v>
      </c>
      <c r="G12" s="4">
        <f>C12 - B32</f>
        <v>212.51838639365013</v>
      </c>
    </row>
    <row r="13" spans="1:14" x14ac:dyDescent="0.25">
      <c r="A13" s="6">
        <v>48.2</v>
      </c>
      <c r="B13" s="6">
        <v>280.50700000000001</v>
      </c>
      <c r="C13" s="6">
        <f>5.3445*(A13)+34.539</f>
        <v>292.14390000000003</v>
      </c>
      <c r="D13" s="2">
        <f>B13 + B25</f>
        <v>344.02109361405866</v>
      </c>
      <c r="E13" s="2">
        <f>B13 - B25</f>
        <v>216.99290638594135</v>
      </c>
      <c r="F13" s="4">
        <f>C13 + B32</f>
        <v>355.20146360634993</v>
      </c>
      <c r="G13" s="4">
        <f>C13 - B32</f>
        <v>229.08633639365013</v>
      </c>
    </row>
    <row r="14" spans="1:14" x14ac:dyDescent="0.25">
      <c r="A14" s="6">
        <v>53.9</v>
      </c>
      <c r="B14" s="6">
        <v>303.48599999999999</v>
      </c>
      <c r="C14" s="6">
        <f t="shared" si="0"/>
        <v>322.60755</v>
      </c>
      <c r="D14" s="2">
        <f>B14 + B25</f>
        <v>367.00009361405864</v>
      </c>
      <c r="E14" s="2">
        <f>C14 - B25</f>
        <v>259.09345638594135</v>
      </c>
      <c r="F14" s="4">
        <f>C14 + B32</f>
        <v>385.66511360634991</v>
      </c>
      <c r="G14" s="4">
        <f>C14 - B32</f>
        <v>259.5499863936501</v>
      </c>
    </row>
    <row r="15" spans="1:14" x14ac:dyDescent="0.25">
      <c r="A15" s="6">
        <v>58.7</v>
      </c>
      <c r="B15" s="6">
        <v>347.96300000000002</v>
      </c>
      <c r="C15" s="6">
        <f t="shared" si="0"/>
        <v>348.26114999999999</v>
      </c>
      <c r="D15" s="2">
        <f>B15 + B25</f>
        <v>411.47709361405867</v>
      </c>
      <c r="E15" s="2">
        <f>B15 - B25</f>
        <v>284.44890638594137</v>
      </c>
      <c r="F15" s="4">
        <f>C15 + B32</f>
        <v>411.31871360634989</v>
      </c>
      <c r="G15" s="4">
        <f>C15 - B32</f>
        <v>285.20358639365008</v>
      </c>
    </row>
    <row r="16" spans="1:14" x14ac:dyDescent="0.25">
      <c r="A16" s="6">
        <v>64.099999999999994</v>
      </c>
      <c r="B16" s="6">
        <v>365.97899999999998</v>
      </c>
      <c r="C16" s="6">
        <f t="shared" si="0"/>
        <v>377.12144999999998</v>
      </c>
      <c r="D16" s="2">
        <f>B16 + B25</f>
        <v>429.49309361405864</v>
      </c>
      <c r="E16" s="2">
        <f>B16 - B25</f>
        <v>302.46490638594133</v>
      </c>
      <c r="F16" s="4">
        <f>C16 + B32</f>
        <v>440.17901360634988</v>
      </c>
      <c r="G16" s="4">
        <f>C16 - B32</f>
        <v>314.06388639365008</v>
      </c>
    </row>
    <row r="17" spans="1:7" x14ac:dyDescent="0.25">
      <c r="A17" s="6">
        <v>67.5</v>
      </c>
      <c r="B17" s="6">
        <v>435.62700000000001</v>
      </c>
      <c r="C17" s="6">
        <f t="shared" si="0"/>
        <v>395.29275000000001</v>
      </c>
      <c r="D17" s="2">
        <f>B17 + B25</f>
        <v>499.14109361405866</v>
      </c>
      <c r="E17" s="2">
        <f>B17 - B25</f>
        <v>372.11290638594136</v>
      </c>
      <c r="F17" s="4">
        <f>C17 + B32</f>
        <v>458.35031360634991</v>
      </c>
      <c r="G17" s="4">
        <f>C17 - B32</f>
        <v>332.23518639365011</v>
      </c>
    </row>
    <row r="18" spans="1:7" x14ac:dyDescent="0.25">
      <c r="A18" s="6">
        <v>70</v>
      </c>
      <c r="B18" s="6">
        <v>414.73599999999999</v>
      </c>
      <c r="C18" s="6">
        <f t="shared" si="0"/>
        <v>408.654</v>
      </c>
      <c r="D18" s="2">
        <f>B18 + B25</f>
        <v>478.25009361405864</v>
      </c>
      <c r="E18" s="2">
        <f>B18 - B25</f>
        <v>351.22190638594134</v>
      </c>
      <c r="F18" s="4">
        <f>C18 + B32</f>
        <v>471.7115636063499</v>
      </c>
      <c r="G18" s="4">
        <f>C18 - B32</f>
        <v>345.59643639365009</v>
      </c>
    </row>
    <row r="19" spans="1:7" x14ac:dyDescent="0.25">
      <c r="A19" s="6">
        <v>73.400000000000006</v>
      </c>
      <c r="B19" s="6">
        <v>400.7</v>
      </c>
      <c r="C19" s="6">
        <f t="shared" si="0"/>
        <v>426.82530000000003</v>
      </c>
      <c r="D19" s="2">
        <f>B19 + B25</f>
        <v>464.21409361405864</v>
      </c>
      <c r="E19" s="2">
        <f>B19 - B25</f>
        <v>337.18590638594134</v>
      </c>
      <c r="F19" s="4">
        <f>C19 + B32</f>
        <v>489.88286360634993</v>
      </c>
      <c r="G19" s="4">
        <f>C19 - B32</f>
        <v>363.76773639365013</v>
      </c>
    </row>
    <row r="22" spans="1:7" x14ac:dyDescent="0.25">
      <c r="A22" s="1" t="s">
        <v>7</v>
      </c>
      <c r="B22" s="1"/>
    </row>
    <row r="23" spans="1:7" x14ac:dyDescent="0.25">
      <c r="A23" s="2" t="s">
        <v>4</v>
      </c>
      <c r="B23" s="2">
        <f>_xlfn.STDEV.P(B2:B19)</f>
        <v>127.72086840369197</v>
      </c>
    </row>
    <row r="24" spans="1:7" x14ac:dyDescent="0.25">
      <c r="A24" s="2" t="s">
        <v>5</v>
      </c>
      <c r="B24" s="2">
        <v>2.11</v>
      </c>
    </row>
    <row r="25" spans="1:7" x14ac:dyDescent="0.25">
      <c r="A25" s="2" t="s">
        <v>3</v>
      </c>
      <c r="B25" s="2">
        <f>_xlfn.CONFIDENCE.T(0.05,B23,18)</f>
        <v>63.514093614058659</v>
      </c>
    </row>
    <row r="26" spans="1:7" x14ac:dyDescent="0.25">
      <c r="A26" s="2" t="s">
        <v>6</v>
      </c>
      <c r="B26" s="2">
        <f>AVERAGE(B2:B19)</f>
        <v>230.80061111111112</v>
      </c>
    </row>
    <row r="29" spans="1:7" x14ac:dyDescent="0.25">
      <c r="A29" s="3" t="s">
        <v>8</v>
      </c>
      <c r="B29" s="3"/>
    </row>
    <row r="30" spans="1:7" x14ac:dyDescent="0.25">
      <c r="A30" s="4" t="s">
        <v>4</v>
      </c>
      <c r="B30" s="4">
        <f>_xlfn.STDEV.P(C2:C19)</f>
        <v>126.80282949737907</v>
      </c>
    </row>
    <row r="31" spans="1:7" x14ac:dyDescent="0.25">
      <c r="A31" s="4" t="s">
        <v>5</v>
      </c>
      <c r="B31" s="4">
        <v>2.11</v>
      </c>
    </row>
    <row r="32" spans="1:7" x14ac:dyDescent="0.25">
      <c r="A32" s="4" t="s">
        <v>3</v>
      </c>
      <c r="B32" s="4">
        <f>_xlfn.CONFIDENCE.T(0.05,B30,18)</f>
        <v>63.057563606349902</v>
      </c>
    </row>
    <row r="33" spans="1:2" x14ac:dyDescent="0.25">
      <c r="A33" s="4" t="s">
        <v>6</v>
      </c>
      <c r="B33" s="4">
        <f>AVERAGE(C2:C19)</f>
        <v>230.80091666666669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Brian R</dc:creator>
  <cp:lastModifiedBy>Mitchell, Brian R</cp:lastModifiedBy>
  <dcterms:created xsi:type="dcterms:W3CDTF">2018-01-31T17:21:46Z</dcterms:created>
  <dcterms:modified xsi:type="dcterms:W3CDTF">2018-01-31T21:18:11Z</dcterms:modified>
</cp:coreProperties>
</file>